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OmarNTantawi\purdue.edu\Hua, Inez - SmartPhonesTantawi\Thesis - Tantawi Omar\Thesis Final draft\"/>
    </mc:Choice>
  </mc:AlternateContent>
  <xr:revisionPtr revIDLastSave="1633" documentId="11_F25DC773A252ABDACC104876499B4DCE5BDE58E7" xr6:coauthVersionLast="45" xr6:coauthVersionMax="45" xr10:uidLastSave="{8EB4D9D4-3B3F-48E5-AF27-E5AAAFC015A0}"/>
  <bookViews>
    <workbookView xWindow="-120" yWindow="-120" windowWidth="20730" windowHeight="11160" firstSheet="1" activeTab="4" xr2:uid="{00000000-000D-0000-FFFF-FFFF00000000}"/>
  </bookViews>
  <sheets>
    <sheet name="Raw Data" sheetId="1" r:id="rId1"/>
    <sheet name="Sorted Data" sheetId="2" r:id="rId2"/>
    <sheet name="Impacts" sheetId="3" r:id="rId3"/>
    <sheet name="Back cameras Climate change " sheetId="4" r:id="rId4"/>
    <sheet name="back camera Water Depletion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2" i="6" l="1"/>
  <c r="K42" i="6"/>
  <c r="C42" i="4"/>
  <c r="B46" i="2"/>
  <c r="C46" i="2"/>
  <c r="D46" i="2"/>
  <c r="E46" i="2"/>
  <c r="F46" i="2"/>
  <c r="G46" i="2"/>
  <c r="H46" i="2"/>
  <c r="I46" i="2"/>
  <c r="J46" i="2"/>
  <c r="K46" i="2"/>
  <c r="L46" i="2"/>
  <c r="L42" i="6" s="1"/>
  <c r="F42" i="6" l="1"/>
  <c r="K42" i="4"/>
  <c r="G42" i="4"/>
  <c r="B42" i="6"/>
  <c r="J42" i="4"/>
  <c r="B42" i="4"/>
  <c r="F42" i="4"/>
  <c r="J42" i="6"/>
  <c r="E42" i="4"/>
  <c r="I42" i="6"/>
  <c r="L42" i="4"/>
  <c r="H42" i="6"/>
  <c r="G42" i="6"/>
  <c r="I42" i="4"/>
  <c r="E42" i="6"/>
  <c r="H42" i="4"/>
  <c r="C88" i="6" l="1"/>
  <c r="B88" i="6"/>
  <c r="A88" i="6"/>
  <c r="C87" i="6"/>
  <c r="B87" i="6"/>
  <c r="C86" i="6"/>
  <c r="B86" i="6"/>
  <c r="C85" i="6"/>
  <c r="B85" i="6"/>
  <c r="C84" i="6"/>
  <c r="B84" i="6"/>
  <c r="C83" i="6"/>
  <c r="B83" i="6"/>
  <c r="C82" i="6"/>
  <c r="B82" i="6"/>
  <c r="C81" i="6"/>
  <c r="B81" i="6"/>
  <c r="C80" i="6"/>
  <c r="B80" i="6"/>
  <c r="C79" i="6"/>
  <c r="B79" i="6"/>
  <c r="C78" i="6"/>
  <c r="B78" i="6"/>
  <c r="A74" i="6"/>
  <c r="A87" i="6" s="1"/>
  <c r="A73" i="6"/>
  <c r="A86" i="6" s="1"/>
  <c r="A72" i="6"/>
  <c r="A85" i="6" s="1"/>
  <c r="A71" i="6"/>
  <c r="A84" i="6" s="1"/>
  <c r="A70" i="6"/>
  <c r="A83" i="6" s="1"/>
  <c r="A69" i="6"/>
  <c r="A82" i="6" s="1"/>
  <c r="A68" i="6"/>
  <c r="A81" i="6" s="1"/>
  <c r="A67" i="6"/>
  <c r="A80" i="6" s="1"/>
  <c r="A66" i="6"/>
  <c r="A79" i="6" s="1"/>
  <c r="D65" i="6"/>
  <c r="D78" i="6" s="1"/>
  <c r="C62" i="6"/>
  <c r="C61" i="6"/>
  <c r="C60" i="6"/>
  <c r="C59" i="6"/>
  <c r="C58" i="6"/>
  <c r="C57" i="6"/>
  <c r="C56" i="6"/>
  <c r="C55" i="6"/>
  <c r="C54" i="6"/>
  <c r="C53" i="6"/>
  <c r="C52" i="6"/>
  <c r="C51" i="6"/>
  <c r="C50" i="6"/>
  <c r="C49" i="6"/>
  <c r="C48" i="6"/>
  <c r="C47" i="6"/>
  <c r="C46" i="6"/>
  <c r="C45" i="6"/>
  <c r="C44" i="6"/>
  <c r="C43" i="6"/>
  <c r="C41" i="6"/>
  <c r="C40" i="6"/>
  <c r="C39" i="6"/>
  <c r="C38" i="6"/>
  <c r="C37" i="6"/>
  <c r="C36" i="6"/>
  <c r="C35" i="6"/>
  <c r="C34" i="6"/>
  <c r="C33" i="6"/>
  <c r="C32" i="6"/>
  <c r="C31" i="6"/>
  <c r="C30" i="6"/>
  <c r="C29" i="6"/>
  <c r="C28" i="6"/>
  <c r="C27" i="6"/>
  <c r="C26" i="6"/>
  <c r="C25" i="6"/>
  <c r="C24" i="6"/>
  <c r="C23" i="6"/>
  <c r="C22" i="6"/>
  <c r="C21" i="6"/>
  <c r="C20" i="6"/>
  <c r="C19" i="6"/>
  <c r="C18" i="6"/>
  <c r="C17" i="6"/>
  <c r="C16" i="6"/>
  <c r="C15" i="6"/>
  <c r="C14" i="6"/>
  <c r="C13" i="6"/>
  <c r="C12" i="6"/>
  <c r="C11" i="6"/>
  <c r="C10" i="6"/>
  <c r="C9" i="6"/>
  <c r="C8" i="6"/>
  <c r="C7" i="6"/>
  <c r="C6" i="6"/>
  <c r="C5" i="6"/>
  <c r="C4" i="6"/>
  <c r="C3" i="6"/>
  <c r="L2" i="6"/>
  <c r="K2" i="6"/>
  <c r="J2" i="6"/>
  <c r="I2" i="6"/>
  <c r="H2" i="6"/>
  <c r="G2" i="6"/>
  <c r="F2" i="6"/>
  <c r="E2" i="6"/>
  <c r="C78" i="4"/>
  <c r="C79" i="4"/>
  <c r="C80" i="4"/>
  <c r="C81" i="4"/>
  <c r="C82" i="4"/>
  <c r="C83" i="4"/>
  <c r="C84" i="4"/>
  <c r="C85" i="4"/>
  <c r="C86" i="4"/>
  <c r="C87" i="4"/>
  <c r="C88" i="4"/>
  <c r="B79" i="4"/>
  <c r="B80" i="4"/>
  <c r="B81" i="4"/>
  <c r="B82" i="4"/>
  <c r="B83" i="4"/>
  <c r="B84" i="4"/>
  <c r="B85" i="4"/>
  <c r="B86" i="4"/>
  <c r="B87" i="4"/>
  <c r="B88" i="4"/>
  <c r="B78" i="4"/>
  <c r="A88" i="4"/>
  <c r="A74" i="4"/>
  <c r="A87" i="4" s="1"/>
  <c r="A73" i="4"/>
  <c r="A86" i="4" s="1"/>
  <c r="A72" i="4"/>
  <c r="A85" i="4" s="1"/>
  <c r="A71" i="4"/>
  <c r="A84" i="4" s="1"/>
  <c r="A70" i="4"/>
  <c r="A83" i="4" s="1"/>
  <c r="A69" i="4"/>
  <c r="A82" i="4" s="1"/>
  <c r="A68" i="4"/>
  <c r="A81" i="4" s="1"/>
  <c r="A67" i="4"/>
  <c r="A80" i="4" s="1"/>
  <c r="A66" i="4"/>
  <c r="A79" i="4" s="1"/>
  <c r="D65" i="4"/>
  <c r="D78" i="4" s="1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25" i="4"/>
  <c r="C26" i="4"/>
  <c r="C27" i="4"/>
  <c r="C28" i="4"/>
  <c r="C24" i="4"/>
  <c r="C21" i="4"/>
  <c r="C22" i="4"/>
  <c r="C23" i="4"/>
  <c r="C20" i="4"/>
  <c r="C14" i="4"/>
  <c r="C15" i="4"/>
  <c r="C16" i="4"/>
  <c r="C17" i="4"/>
  <c r="C18" i="4"/>
  <c r="C19" i="4"/>
  <c r="C13" i="4"/>
  <c r="C9" i="4"/>
  <c r="C10" i="4"/>
  <c r="C11" i="4"/>
  <c r="C12" i="4"/>
  <c r="C8" i="4"/>
  <c r="C4" i="4"/>
  <c r="C5" i="4"/>
  <c r="C6" i="4"/>
  <c r="C7" i="4"/>
  <c r="C3" i="4"/>
  <c r="L2" i="4"/>
  <c r="K2" i="4"/>
  <c r="J2" i="4"/>
  <c r="I2" i="4"/>
  <c r="H2" i="4"/>
  <c r="G2" i="4"/>
  <c r="F2" i="4"/>
  <c r="E2" i="4"/>
  <c r="L65" i="6" l="1"/>
  <c r="L78" i="6" s="1"/>
  <c r="L65" i="4"/>
  <c r="L78" i="4" s="1"/>
  <c r="K65" i="6"/>
  <c r="K78" i="6" s="1"/>
  <c r="K65" i="4"/>
  <c r="K78" i="4" s="1"/>
  <c r="J65" i="6"/>
  <c r="J78" i="6" s="1"/>
  <c r="J65" i="4"/>
  <c r="J78" i="4" s="1"/>
  <c r="I65" i="6"/>
  <c r="I78" i="6" s="1"/>
  <c r="I65" i="4"/>
  <c r="I78" i="4" s="1"/>
  <c r="H65" i="6"/>
  <c r="H78" i="6" s="1"/>
  <c r="H65" i="4"/>
  <c r="H78" i="4" s="1"/>
  <c r="G65" i="6"/>
  <c r="G78" i="6" s="1"/>
  <c r="G65" i="4"/>
  <c r="G78" i="4" s="1"/>
  <c r="F65" i="4"/>
  <c r="F78" i="4" s="1"/>
  <c r="F65" i="6"/>
  <c r="F78" i="6" s="1"/>
  <c r="E65" i="4"/>
  <c r="E78" i="4" s="1"/>
  <c r="E65" i="6"/>
  <c r="E78" i="6" s="1"/>
  <c r="I33" i="2"/>
  <c r="B25" i="2"/>
  <c r="C25" i="2"/>
  <c r="D25" i="2"/>
  <c r="E25" i="2"/>
  <c r="F25" i="2"/>
  <c r="G25" i="2"/>
  <c r="H25" i="2"/>
  <c r="I25" i="2"/>
  <c r="J25" i="2"/>
  <c r="K25" i="2"/>
  <c r="L25" i="2"/>
  <c r="B26" i="2"/>
  <c r="C26" i="2"/>
  <c r="D26" i="2"/>
  <c r="E26" i="2"/>
  <c r="F26" i="2"/>
  <c r="G26" i="2"/>
  <c r="H26" i="2"/>
  <c r="I26" i="2"/>
  <c r="J26" i="2"/>
  <c r="K26" i="2"/>
  <c r="L26" i="2"/>
  <c r="B33" i="2"/>
  <c r="C33" i="2"/>
  <c r="D33" i="2"/>
  <c r="E33" i="2"/>
  <c r="F33" i="2"/>
  <c r="G33" i="2"/>
  <c r="H33" i="2"/>
  <c r="J33" i="2"/>
  <c r="K33" i="2"/>
  <c r="L33" i="2"/>
  <c r="B34" i="2"/>
  <c r="C34" i="2"/>
  <c r="D34" i="2"/>
  <c r="E34" i="2"/>
  <c r="F34" i="2"/>
  <c r="G34" i="2"/>
  <c r="H34" i="2"/>
  <c r="I34" i="2"/>
  <c r="J34" i="2"/>
  <c r="K34" i="2"/>
  <c r="L34" i="2"/>
  <c r="B35" i="2"/>
  <c r="C35" i="2"/>
  <c r="D35" i="2"/>
  <c r="E35" i="2"/>
  <c r="F35" i="2"/>
  <c r="G35" i="2"/>
  <c r="H35" i="2"/>
  <c r="I35" i="2"/>
  <c r="J35" i="2"/>
  <c r="K35" i="2"/>
  <c r="L35" i="2"/>
  <c r="B36" i="2"/>
  <c r="C36" i="2"/>
  <c r="D36" i="2"/>
  <c r="E36" i="2"/>
  <c r="F36" i="2"/>
  <c r="G36" i="2"/>
  <c r="H36" i="2"/>
  <c r="I36" i="2"/>
  <c r="J36" i="2"/>
  <c r="K36" i="2"/>
  <c r="L36" i="2"/>
  <c r="B37" i="2"/>
  <c r="C37" i="2"/>
  <c r="D37" i="2"/>
  <c r="E37" i="2"/>
  <c r="F37" i="2"/>
  <c r="G37" i="2"/>
  <c r="H37" i="2"/>
  <c r="I37" i="2"/>
  <c r="J37" i="2"/>
  <c r="K37" i="2"/>
  <c r="L37" i="2"/>
  <c r="B38" i="2"/>
  <c r="C38" i="2"/>
  <c r="D38" i="2"/>
  <c r="E38" i="2"/>
  <c r="F38" i="2"/>
  <c r="G38" i="2"/>
  <c r="H38" i="2"/>
  <c r="I38" i="2"/>
  <c r="J38" i="2"/>
  <c r="K38" i="2"/>
  <c r="L38" i="2"/>
  <c r="B39" i="2"/>
  <c r="C39" i="2"/>
  <c r="D39" i="2"/>
  <c r="E39" i="2"/>
  <c r="F39" i="2"/>
  <c r="G39" i="2"/>
  <c r="H39" i="2"/>
  <c r="I39" i="2"/>
  <c r="J39" i="2"/>
  <c r="K39" i="2"/>
  <c r="L39" i="2"/>
  <c r="B40" i="2"/>
  <c r="C40" i="2"/>
  <c r="D40" i="2"/>
  <c r="E40" i="2"/>
  <c r="F40" i="2"/>
  <c r="G40" i="2"/>
  <c r="H40" i="2"/>
  <c r="I40" i="2"/>
  <c r="J40" i="2"/>
  <c r="K40" i="2"/>
  <c r="L40" i="2"/>
  <c r="B41" i="2"/>
  <c r="C41" i="2"/>
  <c r="D41" i="2"/>
  <c r="E41" i="2"/>
  <c r="F41" i="2"/>
  <c r="G41" i="2"/>
  <c r="H41" i="2"/>
  <c r="I41" i="2"/>
  <c r="J41" i="2"/>
  <c r="K41" i="2"/>
  <c r="L41" i="2"/>
  <c r="B42" i="2"/>
  <c r="C42" i="2"/>
  <c r="D42" i="2"/>
  <c r="E42" i="2"/>
  <c r="F42" i="2"/>
  <c r="G42" i="2"/>
  <c r="H42" i="2"/>
  <c r="I42" i="2"/>
  <c r="J42" i="2"/>
  <c r="K42" i="2"/>
  <c r="L42" i="2"/>
  <c r="B52" i="2"/>
  <c r="C52" i="2"/>
  <c r="D52" i="2"/>
  <c r="E52" i="2"/>
  <c r="F52" i="2"/>
  <c r="G52" i="2"/>
  <c r="H52" i="2"/>
  <c r="I52" i="2"/>
  <c r="J52" i="2"/>
  <c r="K52" i="2"/>
  <c r="L52" i="2"/>
  <c r="B43" i="2"/>
  <c r="C43" i="2"/>
  <c r="D43" i="2"/>
  <c r="E43" i="2"/>
  <c r="F43" i="2"/>
  <c r="G43" i="2"/>
  <c r="H43" i="2"/>
  <c r="I43" i="2"/>
  <c r="J43" i="2"/>
  <c r="K43" i="2"/>
  <c r="L43" i="2"/>
  <c r="B44" i="2"/>
  <c r="C44" i="2"/>
  <c r="D44" i="2"/>
  <c r="E44" i="2"/>
  <c r="F44" i="2"/>
  <c r="G44" i="2"/>
  <c r="H44" i="2"/>
  <c r="I44" i="2"/>
  <c r="J44" i="2"/>
  <c r="K44" i="2"/>
  <c r="L44" i="2"/>
  <c r="B45" i="2"/>
  <c r="C45" i="2"/>
  <c r="D45" i="2"/>
  <c r="E45" i="2"/>
  <c r="F45" i="2"/>
  <c r="G45" i="2"/>
  <c r="H45" i="2"/>
  <c r="I45" i="2"/>
  <c r="J45" i="2"/>
  <c r="K45" i="2"/>
  <c r="L45" i="2"/>
  <c r="B47" i="2"/>
  <c r="C47" i="2"/>
  <c r="D47" i="2"/>
  <c r="E47" i="2"/>
  <c r="F47" i="2"/>
  <c r="G47" i="2"/>
  <c r="H47" i="2"/>
  <c r="I47" i="2"/>
  <c r="J47" i="2"/>
  <c r="K47" i="2"/>
  <c r="L47" i="2"/>
  <c r="B2" i="2"/>
  <c r="C2" i="2"/>
  <c r="D2" i="2"/>
  <c r="E2" i="2"/>
  <c r="F2" i="2"/>
  <c r="G2" i="2"/>
  <c r="H2" i="2"/>
  <c r="I2" i="2"/>
  <c r="J2" i="2"/>
  <c r="K2" i="2"/>
  <c r="L2" i="2"/>
  <c r="B4" i="2"/>
  <c r="C4" i="2"/>
  <c r="D4" i="2"/>
  <c r="E4" i="2"/>
  <c r="F4" i="2"/>
  <c r="G4" i="2"/>
  <c r="H4" i="2"/>
  <c r="I4" i="2"/>
  <c r="J4" i="2"/>
  <c r="K4" i="2"/>
  <c r="L4" i="2"/>
  <c r="B58" i="2"/>
  <c r="C58" i="2"/>
  <c r="D58" i="2"/>
  <c r="E58" i="2"/>
  <c r="F58" i="2"/>
  <c r="G58" i="2"/>
  <c r="H58" i="2"/>
  <c r="I58" i="2"/>
  <c r="J58" i="2"/>
  <c r="K58" i="2"/>
  <c r="L58" i="2"/>
  <c r="B28" i="2"/>
  <c r="C28" i="2"/>
  <c r="D28" i="2"/>
  <c r="E28" i="2"/>
  <c r="F28" i="2"/>
  <c r="G28" i="2"/>
  <c r="H28" i="2"/>
  <c r="I28" i="2"/>
  <c r="J28" i="2"/>
  <c r="K28" i="2"/>
  <c r="L28" i="2"/>
  <c r="B29" i="2"/>
  <c r="C29" i="2"/>
  <c r="D29" i="2"/>
  <c r="E29" i="2"/>
  <c r="F29" i="2"/>
  <c r="G29" i="2"/>
  <c r="H29" i="2"/>
  <c r="I29" i="2"/>
  <c r="J29" i="2"/>
  <c r="K29" i="2"/>
  <c r="L29" i="2"/>
  <c r="B30" i="2"/>
  <c r="C30" i="2"/>
  <c r="D30" i="2"/>
  <c r="E30" i="2"/>
  <c r="F30" i="2"/>
  <c r="G30" i="2"/>
  <c r="H30" i="2"/>
  <c r="I30" i="2"/>
  <c r="J30" i="2"/>
  <c r="K30" i="2"/>
  <c r="L30" i="2"/>
  <c r="B31" i="2"/>
  <c r="C31" i="2"/>
  <c r="D31" i="2"/>
  <c r="E31" i="2"/>
  <c r="F31" i="2"/>
  <c r="G31" i="2"/>
  <c r="H31" i="2"/>
  <c r="I31" i="2"/>
  <c r="J31" i="2"/>
  <c r="K31" i="2"/>
  <c r="L31" i="2"/>
  <c r="B32" i="2"/>
  <c r="C32" i="2"/>
  <c r="D32" i="2"/>
  <c r="E32" i="2"/>
  <c r="F32" i="2"/>
  <c r="G32" i="2"/>
  <c r="H32" i="2"/>
  <c r="I32" i="2"/>
  <c r="J32" i="2"/>
  <c r="K32" i="2"/>
  <c r="L32" i="2"/>
  <c r="B14" i="2"/>
  <c r="C14" i="2"/>
  <c r="D14" i="2"/>
  <c r="E14" i="2"/>
  <c r="F14" i="2"/>
  <c r="G14" i="2"/>
  <c r="H14" i="2"/>
  <c r="I14" i="2"/>
  <c r="J14" i="2"/>
  <c r="K14" i="2"/>
  <c r="L14" i="2"/>
  <c r="B49" i="2"/>
  <c r="C49" i="2"/>
  <c r="D49" i="2"/>
  <c r="E49" i="2"/>
  <c r="F49" i="2"/>
  <c r="G49" i="2"/>
  <c r="H49" i="2"/>
  <c r="I49" i="2"/>
  <c r="J49" i="2"/>
  <c r="K49" i="2"/>
  <c r="L49" i="2"/>
  <c r="B15" i="2"/>
  <c r="C15" i="2"/>
  <c r="D15" i="2"/>
  <c r="E15" i="2"/>
  <c r="F15" i="2"/>
  <c r="G15" i="2"/>
  <c r="H15" i="2"/>
  <c r="I15" i="2"/>
  <c r="J15" i="2"/>
  <c r="K15" i="2"/>
  <c r="L15" i="2"/>
  <c r="B62" i="2"/>
  <c r="C62" i="2"/>
  <c r="D62" i="2"/>
  <c r="E62" i="2"/>
  <c r="F62" i="2"/>
  <c r="G62" i="2"/>
  <c r="H62" i="2"/>
  <c r="I62" i="2"/>
  <c r="J62" i="2"/>
  <c r="K62" i="2"/>
  <c r="L62" i="2"/>
  <c r="B63" i="2"/>
  <c r="C63" i="2"/>
  <c r="D63" i="2"/>
  <c r="E63" i="2"/>
  <c r="F63" i="2"/>
  <c r="G63" i="2"/>
  <c r="H63" i="2"/>
  <c r="I63" i="2"/>
  <c r="J63" i="2"/>
  <c r="K63" i="2"/>
  <c r="L63" i="2"/>
  <c r="B12" i="2"/>
  <c r="C12" i="2"/>
  <c r="D12" i="2"/>
  <c r="E12" i="2"/>
  <c r="F12" i="2"/>
  <c r="G12" i="2"/>
  <c r="H12" i="2"/>
  <c r="I12" i="2"/>
  <c r="J12" i="2"/>
  <c r="K12" i="2"/>
  <c r="L12" i="2"/>
  <c r="B5" i="2"/>
  <c r="C5" i="2"/>
  <c r="D5" i="2"/>
  <c r="E5" i="2"/>
  <c r="F5" i="2"/>
  <c r="G5" i="2"/>
  <c r="H5" i="2"/>
  <c r="I5" i="2"/>
  <c r="J5" i="2"/>
  <c r="K5" i="2"/>
  <c r="L5" i="2"/>
  <c r="B8" i="2"/>
  <c r="C8" i="2"/>
  <c r="D8" i="2"/>
  <c r="E8" i="2"/>
  <c r="F8" i="2"/>
  <c r="G8" i="2"/>
  <c r="H8" i="2"/>
  <c r="I8" i="2"/>
  <c r="J8" i="2"/>
  <c r="K8" i="2"/>
  <c r="L8" i="2"/>
  <c r="B57" i="2"/>
  <c r="C57" i="2"/>
  <c r="D57" i="2"/>
  <c r="E57" i="2"/>
  <c r="F57" i="2"/>
  <c r="G57" i="2"/>
  <c r="H57" i="2"/>
  <c r="I57" i="2"/>
  <c r="J57" i="2"/>
  <c r="K57" i="2"/>
  <c r="L57" i="2"/>
  <c r="B65" i="2"/>
  <c r="C65" i="2"/>
  <c r="D65" i="2"/>
  <c r="E65" i="2"/>
  <c r="F65" i="2"/>
  <c r="G65" i="2"/>
  <c r="H65" i="2"/>
  <c r="I65" i="2"/>
  <c r="J65" i="2"/>
  <c r="K65" i="2"/>
  <c r="L65" i="2"/>
  <c r="B66" i="2"/>
  <c r="C66" i="2"/>
  <c r="D66" i="2"/>
  <c r="E66" i="2"/>
  <c r="F66" i="2"/>
  <c r="G66" i="2"/>
  <c r="H66" i="2"/>
  <c r="I66" i="2"/>
  <c r="J66" i="2"/>
  <c r="K66" i="2"/>
  <c r="L66" i="2"/>
  <c r="B48" i="2"/>
  <c r="C48" i="2"/>
  <c r="D48" i="2"/>
  <c r="E48" i="2"/>
  <c r="F48" i="2"/>
  <c r="G48" i="2"/>
  <c r="H48" i="2"/>
  <c r="I48" i="2"/>
  <c r="J48" i="2"/>
  <c r="K48" i="2"/>
  <c r="L48" i="2"/>
  <c r="B55" i="2"/>
  <c r="C55" i="2"/>
  <c r="D55" i="2"/>
  <c r="E55" i="2"/>
  <c r="F55" i="2"/>
  <c r="G55" i="2"/>
  <c r="H55" i="2"/>
  <c r="I55" i="2"/>
  <c r="J55" i="2"/>
  <c r="K55" i="2"/>
  <c r="L55" i="2"/>
  <c r="B24" i="2"/>
  <c r="C24" i="2"/>
  <c r="D24" i="2"/>
  <c r="E24" i="2"/>
  <c r="F24" i="2"/>
  <c r="G24" i="2"/>
  <c r="H24" i="2"/>
  <c r="I24" i="2"/>
  <c r="J24" i="2"/>
  <c r="K24" i="2"/>
  <c r="L24" i="2"/>
  <c r="B16" i="2"/>
  <c r="C16" i="2"/>
  <c r="D16" i="2"/>
  <c r="E16" i="2"/>
  <c r="F16" i="2"/>
  <c r="G16" i="2"/>
  <c r="H16" i="2"/>
  <c r="I16" i="2"/>
  <c r="J16" i="2"/>
  <c r="K16" i="2"/>
  <c r="L16" i="2"/>
  <c r="B9" i="2"/>
  <c r="C9" i="2"/>
  <c r="D9" i="2"/>
  <c r="E9" i="2"/>
  <c r="F9" i="2"/>
  <c r="G9" i="2"/>
  <c r="H9" i="2"/>
  <c r="I9" i="2"/>
  <c r="J9" i="2"/>
  <c r="K9" i="2"/>
  <c r="L9" i="2"/>
  <c r="B56" i="2"/>
  <c r="C56" i="2"/>
  <c r="D56" i="2"/>
  <c r="E56" i="2"/>
  <c r="F56" i="2"/>
  <c r="G56" i="2"/>
  <c r="H56" i="2"/>
  <c r="I56" i="2"/>
  <c r="J56" i="2"/>
  <c r="K56" i="2"/>
  <c r="L56" i="2"/>
  <c r="B10" i="2"/>
  <c r="C10" i="2"/>
  <c r="D10" i="2"/>
  <c r="E10" i="2"/>
  <c r="F10" i="2"/>
  <c r="G10" i="2"/>
  <c r="H10" i="2"/>
  <c r="I10" i="2"/>
  <c r="J10" i="2"/>
  <c r="K10" i="2"/>
  <c r="L10" i="2"/>
  <c r="B51" i="2"/>
  <c r="C51" i="2"/>
  <c r="D51" i="2"/>
  <c r="E51" i="2"/>
  <c r="F51" i="2"/>
  <c r="G51" i="2"/>
  <c r="H51" i="2"/>
  <c r="I51" i="2"/>
  <c r="J51" i="2"/>
  <c r="K51" i="2"/>
  <c r="L51" i="2"/>
  <c r="B6" i="2"/>
  <c r="C6" i="2"/>
  <c r="D6" i="2"/>
  <c r="E6" i="2"/>
  <c r="F6" i="2"/>
  <c r="G6" i="2"/>
  <c r="H6" i="2"/>
  <c r="I6" i="2"/>
  <c r="J6" i="2"/>
  <c r="K6" i="2"/>
  <c r="L6" i="2"/>
  <c r="B53" i="2"/>
  <c r="C53" i="2"/>
  <c r="D53" i="2"/>
  <c r="E53" i="2"/>
  <c r="F53" i="2"/>
  <c r="G53" i="2"/>
  <c r="H53" i="2"/>
  <c r="I53" i="2"/>
  <c r="J53" i="2"/>
  <c r="K53" i="2"/>
  <c r="L53" i="2"/>
  <c r="B59" i="2"/>
  <c r="C59" i="2"/>
  <c r="D59" i="2"/>
  <c r="E59" i="2"/>
  <c r="F59" i="2"/>
  <c r="G59" i="2"/>
  <c r="H59" i="2"/>
  <c r="I59" i="2"/>
  <c r="J59" i="2"/>
  <c r="K59" i="2"/>
  <c r="L59" i="2"/>
  <c r="B18" i="2"/>
  <c r="C18" i="2"/>
  <c r="D18" i="2"/>
  <c r="E18" i="2"/>
  <c r="F18" i="2"/>
  <c r="G18" i="2"/>
  <c r="H18" i="2"/>
  <c r="I18" i="2"/>
  <c r="J18" i="2"/>
  <c r="K18" i="2"/>
  <c r="L18" i="2"/>
  <c r="B54" i="2"/>
  <c r="C54" i="2"/>
  <c r="D54" i="2"/>
  <c r="E54" i="2"/>
  <c r="F54" i="2"/>
  <c r="G54" i="2"/>
  <c r="H54" i="2"/>
  <c r="I54" i="2"/>
  <c r="J54" i="2"/>
  <c r="K54" i="2"/>
  <c r="L54" i="2"/>
  <c r="B11" i="2"/>
  <c r="C11" i="2"/>
  <c r="D11" i="2"/>
  <c r="E11" i="2"/>
  <c r="F11" i="2"/>
  <c r="G11" i="2"/>
  <c r="H11" i="2"/>
  <c r="I11" i="2"/>
  <c r="J11" i="2"/>
  <c r="K11" i="2"/>
  <c r="L11" i="2"/>
  <c r="B60" i="2"/>
  <c r="C60" i="2"/>
  <c r="D60" i="2"/>
  <c r="E60" i="2"/>
  <c r="F60" i="2"/>
  <c r="G60" i="2"/>
  <c r="H60" i="2"/>
  <c r="I60" i="2"/>
  <c r="J60" i="2"/>
  <c r="K60" i="2"/>
  <c r="L60" i="2"/>
  <c r="B27" i="2"/>
  <c r="C27" i="2"/>
  <c r="D27" i="2"/>
  <c r="E27" i="2"/>
  <c r="F27" i="2"/>
  <c r="G27" i="2"/>
  <c r="H27" i="2"/>
  <c r="I27" i="2"/>
  <c r="J27" i="2"/>
  <c r="K27" i="2"/>
  <c r="L27" i="2"/>
  <c r="B3" i="2"/>
  <c r="C3" i="2"/>
  <c r="D3" i="2"/>
  <c r="E3" i="2"/>
  <c r="F3" i="2"/>
  <c r="G3" i="2"/>
  <c r="H3" i="2"/>
  <c r="I3" i="2"/>
  <c r="J3" i="2"/>
  <c r="K3" i="2"/>
  <c r="L3" i="2"/>
  <c r="B61" i="2"/>
  <c r="C61" i="2"/>
  <c r="D61" i="2"/>
  <c r="E61" i="2"/>
  <c r="F61" i="2"/>
  <c r="G61" i="2"/>
  <c r="H61" i="2"/>
  <c r="I61" i="2"/>
  <c r="J61" i="2"/>
  <c r="K61" i="2"/>
  <c r="L61" i="2"/>
  <c r="B7" i="2"/>
  <c r="C7" i="2"/>
  <c r="D7" i="2"/>
  <c r="E7" i="2"/>
  <c r="F7" i="2"/>
  <c r="G7" i="2"/>
  <c r="H7" i="2"/>
  <c r="I7" i="2"/>
  <c r="J7" i="2"/>
  <c r="K7" i="2"/>
  <c r="L7" i="2"/>
  <c r="B50" i="2"/>
  <c r="C50" i="2"/>
  <c r="D50" i="2"/>
  <c r="E50" i="2"/>
  <c r="F50" i="2"/>
  <c r="G50" i="2"/>
  <c r="H50" i="2"/>
  <c r="I50" i="2"/>
  <c r="J50" i="2"/>
  <c r="K50" i="2"/>
  <c r="L50" i="2"/>
  <c r="B64" i="2"/>
  <c r="C64" i="2"/>
  <c r="D64" i="2"/>
  <c r="E64" i="2"/>
  <c r="F64" i="2"/>
  <c r="G64" i="2"/>
  <c r="H64" i="2"/>
  <c r="I64" i="2"/>
  <c r="J64" i="2"/>
  <c r="K64" i="2"/>
  <c r="L64" i="2"/>
  <c r="B13" i="2"/>
  <c r="C13" i="2"/>
  <c r="D13" i="2"/>
  <c r="E13" i="2"/>
  <c r="F13" i="2"/>
  <c r="G13" i="2"/>
  <c r="H13" i="2"/>
  <c r="I13" i="2"/>
  <c r="J13" i="2"/>
  <c r="K13" i="2"/>
  <c r="L13" i="2"/>
  <c r="B19" i="2"/>
  <c r="C19" i="2"/>
  <c r="D19" i="2"/>
  <c r="E19" i="2"/>
  <c r="F19" i="2"/>
  <c r="G19" i="2"/>
  <c r="H19" i="2"/>
  <c r="I19" i="2"/>
  <c r="J19" i="2"/>
  <c r="K19" i="2"/>
  <c r="L19" i="2"/>
  <c r="B20" i="2"/>
  <c r="C20" i="2"/>
  <c r="D20" i="2"/>
  <c r="E20" i="2"/>
  <c r="F20" i="2"/>
  <c r="G20" i="2"/>
  <c r="H20" i="2"/>
  <c r="I20" i="2"/>
  <c r="J20" i="2"/>
  <c r="K20" i="2"/>
  <c r="L20" i="2"/>
  <c r="B17" i="2"/>
  <c r="C17" i="2"/>
  <c r="D17" i="2"/>
  <c r="E17" i="2"/>
  <c r="F17" i="2"/>
  <c r="G17" i="2"/>
  <c r="H17" i="2"/>
  <c r="I17" i="2"/>
  <c r="J17" i="2"/>
  <c r="K17" i="2"/>
  <c r="L17" i="2"/>
  <c r="B21" i="2"/>
  <c r="C21" i="2"/>
  <c r="D21" i="2"/>
  <c r="E21" i="2"/>
  <c r="F21" i="2"/>
  <c r="G21" i="2"/>
  <c r="H21" i="2"/>
  <c r="I21" i="2"/>
  <c r="J21" i="2"/>
  <c r="K21" i="2"/>
  <c r="L21" i="2"/>
  <c r="B22" i="2"/>
  <c r="C22" i="2"/>
  <c r="D22" i="2"/>
  <c r="E22" i="2"/>
  <c r="F22" i="2"/>
  <c r="G22" i="2"/>
  <c r="H22" i="2"/>
  <c r="I22" i="2"/>
  <c r="J22" i="2"/>
  <c r="K22" i="2"/>
  <c r="L22" i="2"/>
  <c r="B23" i="2"/>
  <c r="C23" i="2"/>
  <c r="D23" i="2"/>
  <c r="E23" i="2"/>
  <c r="F23" i="2"/>
  <c r="G23" i="2"/>
  <c r="H23" i="2"/>
  <c r="I23" i="2"/>
  <c r="J23" i="2"/>
  <c r="K23" i="2"/>
  <c r="L23" i="2"/>
  <c r="D1" i="2"/>
  <c r="E1" i="2"/>
  <c r="F1" i="2"/>
  <c r="G1" i="2"/>
  <c r="H1" i="2"/>
  <c r="I1" i="2"/>
  <c r="J1" i="2"/>
  <c r="K1" i="2"/>
  <c r="L1" i="2"/>
  <c r="A1" i="2"/>
  <c r="B49" i="6" l="1"/>
  <c r="B49" i="4"/>
  <c r="B25" i="6"/>
  <c r="B25" i="4"/>
  <c r="B39" i="4"/>
  <c r="B39" i="6"/>
  <c r="B32" i="6"/>
  <c r="B32" i="4"/>
  <c r="B29" i="4"/>
  <c r="B29" i="6"/>
  <c r="B56" i="4"/>
  <c r="B56" i="6"/>
  <c r="B11" i="6"/>
  <c r="B11" i="4"/>
  <c r="B61" i="6"/>
  <c r="B61" i="4"/>
  <c r="B45" i="6"/>
  <c r="B45" i="4"/>
  <c r="B5" i="4"/>
  <c r="B5" i="6"/>
  <c r="B37" i="4"/>
  <c r="B37" i="6"/>
  <c r="B46" i="4"/>
  <c r="B46" i="6"/>
  <c r="B19" i="4"/>
  <c r="B19" i="6"/>
  <c r="B17" i="6"/>
  <c r="B17" i="4"/>
  <c r="B6" i="4"/>
  <c r="B6" i="6"/>
  <c r="B27" i="4"/>
  <c r="B27" i="6"/>
  <c r="B41" i="4"/>
  <c r="B41" i="6"/>
  <c r="B34" i="6"/>
  <c r="B34" i="4"/>
  <c r="B31" i="4"/>
  <c r="B31" i="6"/>
  <c r="B22" i="4"/>
  <c r="B22" i="6"/>
  <c r="B8" i="6"/>
  <c r="B8" i="4"/>
  <c r="B55" i="6"/>
  <c r="B55" i="4"/>
  <c r="B20" i="4"/>
  <c r="B20" i="6"/>
  <c r="B13" i="4"/>
  <c r="B13" i="6"/>
  <c r="B26" i="4"/>
  <c r="B26" i="6"/>
  <c r="B40" i="6"/>
  <c r="B40" i="4"/>
  <c r="B33" i="4"/>
  <c r="B33" i="6"/>
  <c r="B57" i="6"/>
  <c r="B57" i="4"/>
  <c r="B7" i="6"/>
  <c r="B7" i="4"/>
  <c r="B58" i="4"/>
  <c r="B58" i="6"/>
  <c r="B24" i="4"/>
  <c r="B24" i="6"/>
  <c r="B48" i="4"/>
  <c r="B48" i="6"/>
  <c r="B14" i="4"/>
  <c r="B14" i="6"/>
  <c r="B12" i="6"/>
  <c r="B12" i="4"/>
  <c r="B52" i="4"/>
  <c r="B52" i="6"/>
  <c r="B53" i="6"/>
  <c r="B53" i="4"/>
  <c r="B15" i="6"/>
  <c r="B15" i="4"/>
  <c r="B23" i="6"/>
  <c r="B23" i="4"/>
  <c r="B47" i="6"/>
  <c r="B47" i="4"/>
  <c r="B62" i="4"/>
  <c r="B62" i="6"/>
  <c r="B16" i="6"/>
  <c r="B16" i="4"/>
  <c r="B54" i="4"/>
  <c r="B54" i="6"/>
  <c r="B38" i="6"/>
  <c r="B38" i="4"/>
  <c r="B30" i="6"/>
  <c r="B30" i="4"/>
  <c r="B21" i="4"/>
  <c r="B21" i="6"/>
  <c r="B51" i="6"/>
  <c r="B51" i="4"/>
  <c r="B59" i="6"/>
  <c r="B59" i="4"/>
  <c r="B4" i="6"/>
  <c r="B4" i="4"/>
  <c r="B44" i="4"/>
  <c r="B44" i="6"/>
  <c r="B3" i="4"/>
  <c r="B3" i="6"/>
  <c r="B36" i="6"/>
  <c r="B36" i="4"/>
  <c r="B60" i="4"/>
  <c r="B60" i="6"/>
  <c r="B50" i="4"/>
  <c r="B50" i="6"/>
  <c r="B10" i="4"/>
  <c r="B10" i="6"/>
  <c r="B9" i="6"/>
  <c r="B9" i="4"/>
  <c r="B28" i="6"/>
  <c r="B28" i="4"/>
  <c r="B43" i="6"/>
  <c r="B43" i="4"/>
  <c r="B35" i="4"/>
  <c r="B35" i="6"/>
  <c r="E46" i="4"/>
  <c r="E46" i="6"/>
  <c r="F14" i="6"/>
  <c r="F14" i="4"/>
  <c r="J57" i="6"/>
  <c r="J57" i="4"/>
  <c r="H23" i="6"/>
  <c r="H23" i="4"/>
  <c r="L19" i="4"/>
  <c r="L19" i="6"/>
  <c r="G55" i="6"/>
  <c r="G55" i="4"/>
  <c r="K11" i="6"/>
  <c r="K11" i="4"/>
  <c r="G20" i="6"/>
  <c r="G20" i="4"/>
  <c r="K61" i="6"/>
  <c r="K61" i="4"/>
  <c r="L6" i="6"/>
  <c r="L6" i="4"/>
  <c r="E58" i="6"/>
  <c r="E58" i="4"/>
  <c r="L41" i="6"/>
  <c r="L41" i="4"/>
  <c r="E22" i="6"/>
  <c r="E22" i="4"/>
  <c r="E14" i="6"/>
  <c r="E14" i="4"/>
  <c r="H60" i="6"/>
  <c r="H60" i="4"/>
  <c r="K46" i="4"/>
  <c r="K46" i="6"/>
  <c r="F8" i="6"/>
  <c r="F8" i="4"/>
  <c r="I57" i="6"/>
  <c r="I57" i="4"/>
  <c r="L4" i="6"/>
  <c r="L4" i="4"/>
  <c r="G23" i="6"/>
  <c r="G23" i="4"/>
  <c r="J56" i="4"/>
  <c r="J56" i="6"/>
  <c r="E12" i="6"/>
  <c r="E12" i="4"/>
  <c r="H50" i="4"/>
  <c r="H50" i="6"/>
  <c r="K19" i="6"/>
  <c r="K19" i="4"/>
  <c r="F55" i="6"/>
  <c r="F55" i="4"/>
  <c r="I49" i="6"/>
  <c r="I49" i="4"/>
  <c r="L7" i="6"/>
  <c r="L7" i="4"/>
  <c r="G47" i="6"/>
  <c r="G47" i="4"/>
  <c r="J11" i="6"/>
  <c r="J11" i="4"/>
  <c r="E52" i="6"/>
  <c r="E52" i="4"/>
  <c r="H10" i="6"/>
  <c r="H10" i="4"/>
  <c r="K17" i="6"/>
  <c r="K17" i="4"/>
  <c r="F20" i="6"/>
  <c r="F20" i="4"/>
  <c r="I51" i="4"/>
  <c r="I51" i="6"/>
  <c r="L44" i="6"/>
  <c r="L44" i="4"/>
  <c r="G62" i="4"/>
  <c r="G62" i="6"/>
  <c r="J61" i="4"/>
  <c r="J61" i="6"/>
  <c r="E53" i="4"/>
  <c r="E53" i="6"/>
  <c r="H9" i="6"/>
  <c r="H9" i="4"/>
  <c r="K6" i="6"/>
  <c r="K6" i="4"/>
  <c r="F13" i="6"/>
  <c r="F13" i="4"/>
  <c r="I59" i="4"/>
  <c r="I59" i="6"/>
  <c r="L58" i="6"/>
  <c r="L58" i="4"/>
  <c r="G16" i="6"/>
  <c r="G16" i="4"/>
  <c r="J45" i="4"/>
  <c r="J45" i="6"/>
  <c r="E15" i="6"/>
  <c r="E15" i="4"/>
  <c r="H28" i="6"/>
  <c r="H28" i="4"/>
  <c r="K27" i="6"/>
  <c r="K27" i="4"/>
  <c r="F26" i="6"/>
  <c r="F26" i="4"/>
  <c r="I25" i="6"/>
  <c r="I25" i="4"/>
  <c r="L24" i="6"/>
  <c r="L24" i="4"/>
  <c r="G54" i="4"/>
  <c r="G54" i="6"/>
  <c r="J5" i="6"/>
  <c r="J5" i="4"/>
  <c r="E3" i="6"/>
  <c r="E3" i="4"/>
  <c r="H43" i="4"/>
  <c r="H43" i="6"/>
  <c r="K41" i="6"/>
  <c r="K41" i="4"/>
  <c r="F40" i="6"/>
  <c r="F40" i="4"/>
  <c r="I39" i="6"/>
  <c r="I39" i="4"/>
  <c r="L48" i="4"/>
  <c r="L48" i="6"/>
  <c r="G38" i="6"/>
  <c r="G38" i="4"/>
  <c r="J37" i="4"/>
  <c r="J37" i="6"/>
  <c r="E36" i="4"/>
  <c r="E36" i="6"/>
  <c r="H35" i="6"/>
  <c r="H35" i="4"/>
  <c r="K34" i="6"/>
  <c r="K34" i="4"/>
  <c r="F33" i="4"/>
  <c r="F33" i="6"/>
  <c r="I32" i="6"/>
  <c r="I32" i="4"/>
  <c r="L31" i="4"/>
  <c r="L31" i="6"/>
  <c r="G30" i="6"/>
  <c r="G30" i="4"/>
  <c r="J29" i="4"/>
  <c r="J29" i="6"/>
  <c r="L22" i="6"/>
  <c r="L22" i="4"/>
  <c r="G21" i="6"/>
  <c r="G21" i="4"/>
  <c r="H8" i="6"/>
  <c r="H8" i="4"/>
  <c r="J49" i="6"/>
  <c r="J49" i="4"/>
  <c r="I10" i="6"/>
  <c r="I10" i="4"/>
  <c r="E44" i="6"/>
  <c r="E44" i="4"/>
  <c r="I9" i="6"/>
  <c r="I9" i="4"/>
  <c r="E48" i="6"/>
  <c r="E48" i="4"/>
  <c r="F36" i="6"/>
  <c r="F36" i="4"/>
  <c r="G33" i="4"/>
  <c r="G33" i="6"/>
  <c r="H30" i="6"/>
  <c r="H30" i="4"/>
  <c r="L14" i="6"/>
  <c r="L14" i="4"/>
  <c r="G60" i="6"/>
  <c r="G60" i="4"/>
  <c r="J46" i="4"/>
  <c r="J46" i="6"/>
  <c r="E8" i="6"/>
  <c r="E8" i="4"/>
  <c r="H57" i="6"/>
  <c r="H57" i="4"/>
  <c r="K4" i="6"/>
  <c r="K4" i="4"/>
  <c r="F23" i="6"/>
  <c r="F23" i="4"/>
  <c r="I56" i="6"/>
  <c r="I56" i="4"/>
  <c r="L12" i="6"/>
  <c r="L12" i="4"/>
  <c r="G50" i="4"/>
  <c r="G50" i="6"/>
  <c r="J19" i="6"/>
  <c r="J19" i="4"/>
  <c r="E55" i="6"/>
  <c r="E55" i="4"/>
  <c r="H49" i="6"/>
  <c r="H49" i="4"/>
  <c r="K7" i="6"/>
  <c r="K7" i="4"/>
  <c r="F47" i="6"/>
  <c r="F47" i="4"/>
  <c r="I11" i="6"/>
  <c r="I11" i="4"/>
  <c r="L52" i="6"/>
  <c r="L52" i="4"/>
  <c r="G10" i="6"/>
  <c r="G10" i="4"/>
  <c r="J17" i="6"/>
  <c r="J17" i="4"/>
  <c r="E20" i="6"/>
  <c r="E20" i="4"/>
  <c r="H51" i="4"/>
  <c r="H51" i="6"/>
  <c r="K44" i="6"/>
  <c r="K44" i="4"/>
  <c r="F62" i="4"/>
  <c r="F62" i="6"/>
  <c r="I61" i="4"/>
  <c r="I61" i="6"/>
  <c r="L53" i="6"/>
  <c r="L53" i="4"/>
  <c r="G9" i="6"/>
  <c r="G9" i="4"/>
  <c r="J6" i="6"/>
  <c r="J6" i="4"/>
  <c r="E13" i="4"/>
  <c r="E13" i="6"/>
  <c r="H59" i="4"/>
  <c r="H59" i="6"/>
  <c r="K58" i="6"/>
  <c r="K58" i="4"/>
  <c r="F16" i="6"/>
  <c r="F16" i="4"/>
  <c r="I45" i="4"/>
  <c r="I45" i="6"/>
  <c r="L15" i="6"/>
  <c r="L15" i="4"/>
  <c r="G28" i="6"/>
  <c r="G28" i="4"/>
  <c r="J27" i="4"/>
  <c r="J27" i="6"/>
  <c r="E26" i="6"/>
  <c r="E26" i="4"/>
  <c r="H25" i="6"/>
  <c r="H25" i="4"/>
  <c r="K24" i="6"/>
  <c r="K24" i="4"/>
  <c r="F54" i="4"/>
  <c r="F54" i="6"/>
  <c r="I5" i="6"/>
  <c r="I5" i="4"/>
  <c r="L3" i="6"/>
  <c r="L3" i="4"/>
  <c r="G43" i="6"/>
  <c r="G43" i="4"/>
  <c r="J41" i="6"/>
  <c r="J41" i="4"/>
  <c r="E40" i="6"/>
  <c r="E40" i="4"/>
  <c r="H39" i="6"/>
  <c r="H39" i="4"/>
  <c r="K48" i="4"/>
  <c r="K48" i="6"/>
  <c r="F38" i="6"/>
  <c r="F38" i="4"/>
  <c r="I37" i="6"/>
  <c r="I37" i="4"/>
  <c r="L36" i="6"/>
  <c r="L36" i="4"/>
  <c r="G35" i="6"/>
  <c r="G35" i="4"/>
  <c r="J34" i="6"/>
  <c r="J34" i="4"/>
  <c r="E33" i="6"/>
  <c r="E33" i="4"/>
  <c r="H32" i="6"/>
  <c r="H32" i="4"/>
  <c r="K31" i="4"/>
  <c r="K31" i="6"/>
  <c r="F30" i="6"/>
  <c r="F30" i="4"/>
  <c r="H29" i="4"/>
  <c r="H29" i="6"/>
  <c r="K22" i="6"/>
  <c r="K22" i="4"/>
  <c r="F21" i="6"/>
  <c r="F21" i="4"/>
  <c r="K57" i="6"/>
  <c r="K57" i="4"/>
  <c r="L46" i="4"/>
  <c r="L46" i="6"/>
  <c r="K56" i="4"/>
  <c r="K56" i="6"/>
  <c r="E7" i="6"/>
  <c r="E7" i="4"/>
  <c r="L17" i="6"/>
  <c r="L17" i="4"/>
  <c r="G13" i="6"/>
  <c r="G13" i="4"/>
  <c r="F15" i="6"/>
  <c r="F15" i="4"/>
  <c r="J25" i="6"/>
  <c r="J25" i="4"/>
  <c r="I43" i="4"/>
  <c r="I43" i="6"/>
  <c r="H38" i="6"/>
  <c r="H38" i="4"/>
  <c r="H21" i="6"/>
  <c r="H21" i="4"/>
  <c r="K14" i="6"/>
  <c r="K14" i="4"/>
  <c r="F60" i="6"/>
  <c r="F60" i="4"/>
  <c r="I46" i="6"/>
  <c r="I46" i="4"/>
  <c r="L8" i="6"/>
  <c r="L8" i="4"/>
  <c r="G57" i="4"/>
  <c r="G57" i="6"/>
  <c r="J4" i="6"/>
  <c r="J4" i="4"/>
  <c r="E23" i="6"/>
  <c r="E23" i="4"/>
  <c r="H56" i="6"/>
  <c r="H56" i="4"/>
  <c r="K12" i="6"/>
  <c r="K12" i="4"/>
  <c r="F50" i="4"/>
  <c r="F50" i="6"/>
  <c r="I19" i="6"/>
  <c r="I19" i="4"/>
  <c r="L55" i="4"/>
  <c r="L55" i="6"/>
  <c r="G49" i="6"/>
  <c r="G49" i="4"/>
  <c r="J7" i="6"/>
  <c r="J7" i="4"/>
  <c r="E47" i="6"/>
  <c r="E47" i="4"/>
  <c r="H11" i="6"/>
  <c r="H11" i="4"/>
  <c r="K52" i="6"/>
  <c r="K52" i="4"/>
  <c r="F10" i="6"/>
  <c r="F10" i="4"/>
  <c r="I17" i="6"/>
  <c r="I17" i="4"/>
  <c r="L20" i="6"/>
  <c r="L20" i="4"/>
  <c r="G51" i="6"/>
  <c r="G51" i="4"/>
  <c r="J44" i="4"/>
  <c r="J44" i="6"/>
  <c r="E62" i="6"/>
  <c r="E62" i="4"/>
  <c r="H61" i="4"/>
  <c r="H61" i="6"/>
  <c r="K53" i="6"/>
  <c r="K53" i="4"/>
  <c r="F9" i="6"/>
  <c r="F9" i="4"/>
  <c r="I6" i="6"/>
  <c r="I6" i="4"/>
  <c r="L13" i="6"/>
  <c r="L13" i="4"/>
  <c r="G59" i="6"/>
  <c r="G59" i="4"/>
  <c r="J58" i="6"/>
  <c r="J58" i="4"/>
  <c r="E16" i="6"/>
  <c r="E16" i="4"/>
  <c r="H45" i="4"/>
  <c r="H45" i="6"/>
  <c r="K15" i="6"/>
  <c r="K15" i="4"/>
  <c r="F28" i="6"/>
  <c r="F28" i="4"/>
  <c r="I27" i="4"/>
  <c r="I27" i="6"/>
  <c r="L26" i="6"/>
  <c r="L26" i="4"/>
  <c r="G25" i="6"/>
  <c r="G25" i="4"/>
  <c r="J24" i="6"/>
  <c r="J24" i="4"/>
  <c r="E54" i="6"/>
  <c r="E54" i="4"/>
  <c r="H5" i="6"/>
  <c r="H5" i="4"/>
  <c r="K3" i="6"/>
  <c r="K3" i="4"/>
  <c r="F43" i="4"/>
  <c r="F43" i="6"/>
  <c r="I41" i="6"/>
  <c r="I41" i="4"/>
  <c r="L40" i="6"/>
  <c r="L40" i="4"/>
  <c r="G39" i="6"/>
  <c r="G39" i="4"/>
  <c r="J48" i="4"/>
  <c r="J48" i="6"/>
  <c r="E38" i="6"/>
  <c r="E38" i="4"/>
  <c r="H37" i="4"/>
  <c r="H37" i="6"/>
  <c r="K36" i="4"/>
  <c r="K36" i="6"/>
  <c r="F35" i="6"/>
  <c r="F35" i="4"/>
  <c r="I34" i="4"/>
  <c r="I34" i="6"/>
  <c r="L33" i="6"/>
  <c r="L33" i="4"/>
  <c r="G32" i="6"/>
  <c r="G32" i="4"/>
  <c r="J31" i="4"/>
  <c r="J31" i="6"/>
  <c r="E30" i="6"/>
  <c r="E30" i="4"/>
  <c r="G29" i="4"/>
  <c r="G29" i="6"/>
  <c r="J22" i="6"/>
  <c r="J22" i="4"/>
  <c r="E21" i="6"/>
  <c r="E21" i="4"/>
  <c r="K45" i="6"/>
  <c r="K45" i="4"/>
  <c r="G26" i="6"/>
  <c r="G26" i="4"/>
  <c r="K5" i="6"/>
  <c r="K5" i="4"/>
  <c r="L34" i="4"/>
  <c r="L34" i="6"/>
  <c r="K29" i="4"/>
  <c r="K29" i="6"/>
  <c r="J14" i="6"/>
  <c r="J14" i="4"/>
  <c r="E60" i="6"/>
  <c r="E60" i="4"/>
  <c r="H46" i="4"/>
  <c r="H46" i="6"/>
  <c r="K8" i="6"/>
  <c r="K8" i="4"/>
  <c r="F57" i="6"/>
  <c r="F57" i="4"/>
  <c r="I4" i="6"/>
  <c r="I4" i="4"/>
  <c r="L23" i="6"/>
  <c r="L23" i="4"/>
  <c r="G56" i="6"/>
  <c r="G56" i="4"/>
  <c r="J12" i="6"/>
  <c r="J12" i="4"/>
  <c r="E50" i="6"/>
  <c r="E50" i="4"/>
  <c r="H19" i="6"/>
  <c r="H19" i="4"/>
  <c r="K55" i="6"/>
  <c r="K55" i="4"/>
  <c r="F49" i="6"/>
  <c r="F49" i="4"/>
  <c r="I7" i="6"/>
  <c r="I7" i="4"/>
  <c r="L47" i="4"/>
  <c r="L47" i="6"/>
  <c r="G11" i="6"/>
  <c r="G11" i="4"/>
  <c r="J52" i="4"/>
  <c r="J52" i="6"/>
  <c r="E10" i="6"/>
  <c r="E10" i="4"/>
  <c r="H17" i="6"/>
  <c r="H17" i="4"/>
  <c r="K20" i="6"/>
  <c r="K20" i="4"/>
  <c r="F51" i="4"/>
  <c r="F51" i="6"/>
  <c r="I44" i="6"/>
  <c r="I44" i="4"/>
  <c r="L62" i="4"/>
  <c r="L62" i="6"/>
  <c r="G61" i="6"/>
  <c r="G61" i="4"/>
  <c r="J53" i="4"/>
  <c r="J53" i="6"/>
  <c r="E9" i="6"/>
  <c r="E9" i="4"/>
  <c r="H6" i="6"/>
  <c r="H6" i="4"/>
  <c r="K13" i="6"/>
  <c r="K13" i="4"/>
  <c r="F59" i="4"/>
  <c r="F59" i="6"/>
  <c r="I58" i="6"/>
  <c r="I58" i="4"/>
  <c r="L16" i="6"/>
  <c r="L16" i="4"/>
  <c r="G45" i="6"/>
  <c r="G45" i="4"/>
  <c r="J15" i="6"/>
  <c r="J15" i="4"/>
  <c r="E28" i="6"/>
  <c r="E28" i="4"/>
  <c r="H27" i="6"/>
  <c r="H27" i="4"/>
  <c r="K26" i="4"/>
  <c r="K26" i="6"/>
  <c r="F25" i="6"/>
  <c r="F25" i="4"/>
  <c r="I24" i="4"/>
  <c r="I24" i="6"/>
  <c r="L54" i="4"/>
  <c r="L54" i="6"/>
  <c r="G5" i="6"/>
  <c r="G5" i="4"/>
  <c r="J3" i="6"/>
  <c r="J3" i="4"/>
  <c r="E43" i="4"/>
  <c r="E43" i="6"/>
  <c r="H41" i="4"/>
  <c r="H41" i="6"/>
  <c r="K40" i="6"/>
  <c r="K40" i="4"/>
  <c r="F39" i="4"/>
  <c r="F39" i="6"/>
  <c r="I48" i="6"/>
  <c r="I48" i="4"/>
  <c r="L38" i="4"/>
  <c r="L38" i="6"/>
  <c r="G37" i="4"/>
  <c r="G37" i="6"/>
  <c r="J36" i="4"/>
  <c r="J36" i="6"/>
  <c r="E35" i="4"/>
  <c r="E35" i="6"/>
  <c r="H34" i="4"/>
  <c r="H34" i="6"/>
  <c r="K33" i="6"/>
  <c r="K33" i="4"/>
  <c r="F32" i="6"/>
  <c r="F32" i="4"/>
  <c r="I31" i="6"/>
  <c r="I31" i="4"/>
  <c r="L30" i="4"/>
  <c r="L30" i="6"/>
  <c r="F29" i="4"/>
  <c r="F29" i="6"/>
  <c r="I22" i="6"/>
  <c r="I22" i="4"/>
  <c r="L21" i="6"/>
  <c r="L21" i="4"/>
  <c r="G14" i="6"/>
  <c r="G14" i="4"/>
  <c r="I60" i="6"/>
  <c r="I60" i="4"/>
  <c r="F12" i="6"/>
  <c r="F12" i="4"/>
  <c r="J59" i="6"/>
  <c r="J59" i="4"/>
  <c r="I28" i="6"/>
  <c r="I28" i="4"/>
  <c r="H54" i="4"/>
  <c r="H54" i="6"/>
  <c r="G40" i="6"/>
  <c r="G40" i="4"/>
  <c r="K37" i="4"/>
  <c r="K37" i="6"/>
  <c r="E31" i="6"/>
  <c r="E31" i="4"/>
  <c r="I14" i="6"/>
  <c r="I14" i="4"/>
  <c r="L60" i="6"/>
  <c r="L60" i="4"/>
  <c r="G46" i="4"/>
  <c r="G46" i="6"/>
  <c r="J8" i="6"/>
  <c r="J8" i="4"/>
  <c r="E57" i="6"/>
  <c r="E57" i="4"/>
  <c r="H4" i="6"/>
  <c r="H4" i="4"/>
  <c r="K23" i="6"/>
  <c r="K23" i="4"/>
  <c r="F56" i="4"/>
  <c r="F56" i="6"/>
  <c r="I12" i="6"/>
  <c r="I12" i="4"/>
  <c r="L50" i="6"/>
  <c r="L50" i="4"/>
  <c r="G19" i="6"/>
  <c r="G19" i="4"/>
  <c r="J55" i="6"/>
  <c r="J55" i="4"/>
  <c r="E49" i="6"/>
  <c r="E49" i="4"/>
  <c r="H7" i="6"/>
  <c r="H7" i="4"/>
  <c r="K47" i="6"/>
  <c r="K47" i="4"/>
  <c r="F11" i="6"/>
  <c r="F11" i="4"/>
  <c r="I52" i="6"/>
  <c r="I52" i="4"/>
  <c r="L10" i="6"/>
  <c r="L10" i="4"/>
  <c r="G17" i="6"/>
  <c r="G17" i="4"/>
  <c r="J20" i="6"/>
  <c r="J20" i="4"/>
  <c r="E51" i="4"/>
  <c r="E51" i="6"/>
  <c r="H44" i="6"/>
  <c r="H44" i="4"/>
  <c r="K62" i="4"/>
  <c r="K62" i="6"/>
  <c r="F61" i="6"/>
  <c r="F61" i="4"/>
  <c r="I53" i="4"/>
  <c r="I53" i="6"/>
  <c r="L9" i="6"/>
  <c r="L9" i="4"/>
  <c r="G6" i="6"/>
  <c r="G6" i="4"/>
  <c r="J13" i="6"/>
  <c r="J13" i="4"/>
  <c r="E59" i="4"/>
  <c r="E59" i="6"/>
  <c r="H58" i="4"/>
  <c r="H58" i="6"/>
  <c r="K16" i="6"/>
  <c r="K16" i="4"/>
  <c r="F45" i="6"/>
  <c r="F45" i="4"/>
  <c r="I15" i="6"/>
  <c r="I15" i="4"/>
  <c r="L28" i="6"/>
  <c r="L28" i="4"/>
  <c r="G27" i="6"/>
  <c r="G27" i="4"/>
  <c r="J26" i="4"/>
  <c r="J26" i="6"/>
  <c r="E25" i="6"/>
  <c r="E25" i="4"/>
  <c r="H24" i="6"/>
  <c r="H24" i="4"/>
  <c r="K54" i="4"/>
  <c r="K54" i="6"/>
  <c r="F5" i="6"/>
  <c r="F5" i="4"/>
  <c r="I3" i="6"/>
  <c r="I3" i="4"/>
  <c r="L43" i="4"/>
  <c r="L43" i="6"/>
  <c r="G41" i="4"/>
  <c r="G41" i="6"/>
  <c r="J40" i="6"/>
  <c r="J40" i="4"/>
  <c r="E39" i="6"/>
  <c r="E39" i="4"/>
  <c r="H48" i="6"/>
  <c r="H48" i="4"/>
  <c r="K38" i="6"/>
  <c r="K38" i="4"/>
  <c r="F37" i="4"/>
  <c r="F37" i="6"/>
  <c r="I36" i="4"/>
  <c r="I36" i="6"/>
  <c r="L35" i="6"/>
  <c r="L35" i="4"/>
  <c r="G34" i="4"/>
  <c r="G34" i="6"/>
  <c r="J33" i="6"/>
  <c r="J33" i="4"/>
  <c r="E32" i="6"/>
  <c r="E32" i="4"/>
  <c r="H31" i="6"/>
  <c r="H31" i="4"/>
  <c r="K30" i="6"/>
  <c r="K30" i="4"/>
  <c r="E29" i="6"/>
  <c r="E29" i="4"/>
  <c r="H22" i="6"/>
  <c r="H22" i="4"/>
  <c r="K21" i="6"/>
  <c r="K21" i="4"/>
  <c r="J60" i="4"/>
  <c r="J60" i="6"/>
  <c r="G8" i="6"/>
  <c r="G8" i="4"/>
  <c r="E4" i="6"/>
  <c r="E4" i="4"/>
  <c r="I50" i="6"/>
  <c r="I50" i="4"/>
  <c r="H47" i="6"/>
  <c r="H47" i="4"/>
  <c r="F52" i="6"/>
  <c r="F52" i="4"/>
  <c r="J51" i="6"/>
  <c r="J51" i="4"/>
  <c r="H62" i="4"/>
  <c r="H62" i="6"/>
  <c r="F53" i="6"/>
  <c r="F53" i="4"/>
  <c r="H16" i="6"/>
  <c r="H16" i="4"/>
  <c r="L27" i="6"/>
  <c r="L27" i="4"/>
  <c r="E24" i="6"/>
  <c r="E24" i="4"/>
  <c r="F3" i="6"/>
  <c r="F3" i="4"/>
  <c r="J39" i="4"/>
  <c r="J39" i="6"/>
  <c r="I35" i="6"/>
  <c r="I35" i="4"/>
  <c r="J32" i="6"/>
  <c r="J32" i="4"/>
  <c r="H14" i="6"/>
  <c r="H14" i="4"/>
  <c r="K60" i="6"/>
  <c r="K60" i="4"/>
  <c r="F46" i="4"/>
  <c r="F46" i="6"/>
  <c r="I8" i="6"/>
  <c r="I8" i="4"/>
  <c r="L57" i="6"/>
  <c r="L57" i="4"/>
  <c r="G4" i="6"/>
  <c r="G4" i="4"/>
  <c r="J23" i="6"/>
  <c r="J23" i="4"/>
  <c r="E56" i="6"/>
  <c r="E56" i="4"/>
  <c r="H12" i="6"/>
  <c r="H12" i="4"/>
  <c r="K50" i="6"/>
  <c r="K50" i="4"/>
  <c r="F19" i="6"/>
  <c r="F19" i="4"/>
  <c r="I55" i="6"/>
  <c r="I55" i="4"/>
  <c r="L49" i="6"/>
  <c r="L49" i="4"/>
  <c r="G7" i="6"/>
  <c r="G7" i="4"/>
  <c r="J47" i="6"/>
  <c r="J47" i="4"/>
  <c r="E11" i="6"/>
  <c r="E11" i="4"/>
  <c r="H52" i="6"/>
  <c r="H52" i="4"/>
  <c r="K10" i="6"/>
  <c r="K10" i="4"/>
  <c r="F17" i="6"/>
  <c r="F17" i="4"/>
  <c r="I20" i="6"/>
  <c r="I20" i="4"/>
  <c r="L51" i="4"/>
  <c r="L51" i="6"/>
  <c r="G44" i="6"/>
  <c r="G44" i="4"/>
  <c r="J62" i="4"/>
  <c r="J62" i="6"/>
  <c r="E61" i="4"/>
  <c r="E61" i="6"/>
  <c r="H53" i="4"/>
  <c r="H53" i="6"/>
  <c r="K9" i="6"/>
  <c r="K9" i="4"/>
  <c r="F6" i="6"/>
  <c r="F6" i="4"/>
  <c r="I13" i="6"/>
  <c r="I13" i="4"/>
  <c r="L59" i="4"/>
  <c r="L59" i="6"/>
  <c r="G58" i="4"/>
  <c r="G58" i="6"/>
  <c r="J16" i="6"/>
  <c r="J16" i="4"/>
  <c r="E45" i="4"/>
  <c r="E45" i="6"/>
  <c r="H15" i="6"/>
  <c r="H15" i="4"/>
  <c r="K28" i="4"/>
  <c r="K28" i="6"/>
  <c r="F27" i="6"/>
  <c r="F27" i="4"/>
  <c r="I26" i="6"/>
  <c r="I26" i="4"/>
  <c r="L25" i="6"/>
  <c r="L25" i="4"/>
  <c r="G24" i="6"/>
  <c r="G24" i="4"/>
  <c r="J54" i="4"/>
  <c r="J54" i="6"/>
  <c r="E5" i="6"/>
  <c r="E5" i="4"/>
  <c r="H3" i="6"/>
  <c r="H3" i="4"/>
  <c r="K43" i="6"/>
  <c r="K43" i="4"/>
  <c r="F41" i="4"/>
  <c r="F41" i="6"/>
  <c r="I40" i="6"/>
  <c r="I40" i="4"/>
  <c r="L39" i="4"/>
  <c r="L39" i="6"/>
  <c r="G48" i="6"/>
  <c r="G48" i="4"/>
  <c r="J38" i="6"/>
  <c r="J38" i="4"/>
  <c r="E37" i="4"/>
  <c r="E37" i="6"/>
  <c r="H36" i="4"/>
  <c r="H36" i="6"/>
  <c r="K35" i="6"/>
  <c r="K35" i="4"/>
  <c r="F34" i="4"/>
  <c r="F34" i="6"/>
  <c r="I33" i="6"/>
  <c r="I33" i="4"/>
  <c r="L32" i="6"/>
  <c r="L32" i="4"/>
  <c r="G31" i="6"/>
  <c r="G31" i="4"/>
  <c r="J30" i="6"/>
  <c r="J30" i="4"/>
  <c r="G22" i="6"/>
  <c r="G22" i="4"/>
  <c r="J21" i="6"/>
  <c r="J21" i="4"/>
  <c r="F4" i="6"/>
  <c r="F4" i="4"/>
  <c r="I23" i="6"/>
  <c r="I23" i="4"/>
  <c r="L56" i="4"/>
  <c r="L56" i="6"/>
  <c r="G12" i="6"/>
  <c r="G12" i="4"/>
  <c r="J50" i="6"/>
  <c r="J50" i="4"/>
  <c r="E19" i="6"/>
  <c r="E19" i="4"/>
  <c r="H55" i="6"/>
  <c r="H55" i="4"/>
  <c r="K49" i="6"/>
  <c r="K49" i="4"/>
  <c r="F7" i="6"/>
  <c r="F7" i="4"/>
  <c r="I47" i="6"/>
  <c r="I47" i="4"/>
  <c r="L11" i="6"/>
  <c r="L11" i="4"/>
  <c r="G52" i="6"/>
  <c r="G52" i="4"/>
  <c r="J10" i="6"/>
  <c r="J10" i="4"/>
  <c r="E17" i="6"/>
  <c r="E17" i="4"/>
  <c r="H20" i="6"/>
  <c r="H20" i="4"/>
  <c r="K51" i="6"/>
  <c r="K51" i="4"/>
  <c r="F44" i="6"/>
  <c r="F44" i="4"/>
  <c r="I62" i="6"/>
  <c r="I62" i="4"/>
  <c r="L61" i="6"/>
  <c r="L61" i="4"/>
  <c r="G53" i="6"/>
  <c r="G53" i="4"/>
  <c r="J9" i="6"/>
  <c r="J9" i="4"/>
  <c r="E6" i="6"/>
  <c r="E6" i="4"/>
  <c r="H13" i="6"/>
  <c r="H13" i="4"/>
  <c r="K59" i="6"/>
  <c r="K59" i="4"/>
  <c r="F58" i="4"/>
  <c r="F58" i="6"/>
  <c r="I16" i="6"/>
  <c r="I16" i="4"/>
  <c r="L45" i="6"/>
  <c r="L45" i="4"/>
  <c r="G15" i="6"/>
  <c r="G15" i="4"/>
  <c r="J28" i="6"/>
  <c r="J28" i="4"/>
  <c r="E27" i="6"/>
  <c r="E27" i="4"/>
  <c r="H26" i="6"/>
  <c r="H26" i="4"/>
  <c r="K25" i="6"/>
  <c r="K25" i="4"/>
  <c r="F24" i="6"/>
  <c r="F24" i="4"/>
  <c r="I54" i="6"/>
  <c r="I54" i="4"/>
  <c r="L5" i="6"/>
  <c r="L5" i="4"/>
  <c r="G3" i="6"/>
  <c r="G3" i="4"/>
  <c r="J43" i="6"/>
  <c r="J43" i="4"/>
  <c r="E41" i="6"/>
  <c r="E41" i="4"/>
  <c r="H40" i="6"/>
  <c r="H40" i="4"/>
  <c r="K39" i="4"/>
  <c r="K39" i="6"/>
  <c r="F48" i="4"/>
  <c r="F48" i="6"/>
  <c r="I38" i="6"/>
  <c r="I38" i="4"/>
  <c r="L37" i="4"/>
  <c r="L37" i="6"/>
  <c r="G36" i="6"/>
  <c r="G36" i="4"/>
  <c r="J35" i="4"/>
  <c r="J35" i="6"/>
  <c r="E34" i="4"/>
  <c r="E34" i="6"/>
  <c r="H33" i="4"/>
  <c r="H33" i="6"/>
  <c r="K32" i="6"/>
  <c r="K32" i="4"/>
  <c r="F31" i="4"/>
  <c r="F31" i="6"/>
  <c r="I30" i="6"/>
  <c r="I30" i="4"/>
  <c r="L29" i="4"/>
  <c r="L29" i="6"/>
  <c r="F22" i="6"/>
  <c r="F22" i="4"/>
  <c r="I21" i="6"/>
  <c r="I21" i="4"/>
  <c r="I29" i="4"/>
  <c r="I29" i="6"/>
  <c r="L18" i="6"/>
  <c r="L18" i="4"/>
  <c r="G18" i="6"/>
  <c r="G18" i="4"/>
  <c r="H18" i="6"/>
  <c r="H18" i="4"/>
  <c r="F18" i="6"/>
  <c r="F18" i="4"/>
  <c r="E18" i="4"/>
  <c r="E18" i="6"/>
  <c r="K18" i="6"/>
  <c r="K18" i="4"/>
  <c r="B18" i="4"/>
  <c r="B18" i="6"/>
  <c r="J18" i="4"/>
  <c r="J18" i="6"/>
  <c r="I18" i="4"/>
  <c r="I18" i="6"/>
  <c r="I68" i="4" l="1"/>
  <c r="L68" i="6"/>
  <c r="G72" i="4"/>
  <c r="K73" i="6"/>
  <c r="I68" i="6"/>
  <c r="F68" i="4"/>
  <c r="G66" i="4"/>
  <c r="F70" i="6"/>
  <c r="H69" i="4"/>
  <c r="F70" i="4"/>
  <c r="I67" i="6"/>
  <c r="K68" i="6"/>
  <c r="L73" i="6"/>
  <c r="I67" i="4"/>
  <c r="H70" i="4"/>
  <c r="J69" i="4"/>
  <c r="K66" i="4"/>
  <c r="G73" i="4"/>
  <c r="K74" i="6"/>
  <c r="H74" i="6"/>
  <c r="I74" i="4"/>
  <c r="E68" i="6"/>
  <c r="I66" i="6"/>
  <c r="J68" i="4"/>
  <c r="K68" i="4"/>
  <c r="H68" i="6"/>
  <c r="K73" i="4"/>
  <c r="G70" i="6"/>
  <c r="G67" i="6"/>
  <c r="K67" i="4"/>
  <c r="E73" i="6"/>
  <c r="J69" i="6"/>
  <c r="I72" i="4"/>
  <c r="K67" i="6"/>
  <c r="K66" i="6"/>
  <c r="J70" i="6"/>
  <c r="G73" i="6"/>
  <c r="L67" i="4"/>
  <c r="E69" i="6"/>
  <c r="F69" i="4"/>
  <c r="I74" i="6"/>
  <c r="G69" i="6"/>
  <c r="E70" i="4"/>
  <c r="L68" i="4"/>
  <c r="G66" i="6"/>
  <c r="F72" i="4"/>
  <c r="E71" i="4"/>
  <c r="E73" i="4"/>
  <c r="I72" i="6"/>
  <c r="F74" i="4"/>
  <c r="L67" i="6"/>
  <c r="K70" i="4"/>
  <c r="E66" i="4"/>
  <c r="J74" i="4"/>
  <c r="H70" i="6"/>
  <c r="G68" i="4"/>
  <c r="F72" i="6"/>
  <c r="G72" i="6"/>
  <c r="L74" i="4"/>
  <c r="F66" i="4"/>
  <c r="J73" i="4"/>
  <c r="E71" i="6"/>
  <c r="K69" i="4"/>
  <c r="F74" i="6"/>
  <c r="J72" i="6"/>
  <c r="L66" i="4"/>
  <c r="K70" i="6"/>
  <c r="H73" i="6"/>
  <c r="E66" i="6"/>
  <c r="L70" i="4"/>
  <c r="F69" i="6"/>
  <c r="J74" i="6"/>
  <c r="L72" i="6"/>
  <c r="L73" i="4"/>
  <c r="E70" i="6"/>
  <c r="I66" i="4"/>
  <c r="F68" i="6"/>
  <c r="E68" i="4"/>
  <c r="G68" i="6"/>
  <c r="L71" i="6"/>
  <c r="I69" i="4"/>
  <c r="L74" i="6"/>
  <c r="J73" i="6"/>
  <c r="H72" i="4"/>
  <c r="J67" i="4"/>
  <c r="K69" i="6"/>
  <c r="G71" i="6"/>
  <c r="J72" i="4"/>
  <c r="G74" i="6"/>
  <c r="L66" i="6"/>
  <c r="H73" i="4"/>
  <c r="E67" i="4"/>
  <c r="L70" i="6"/>
  <c r="I73" i="6"/>
  <c r="E69" i="4"/>
  <c r="I71" i="6"/>
  <c r="L71" i="4"/>
  <c r="H69" i="6"/>
  <c r="H66" i="4"/>
  <c r="I69" i="6"/>
  <c r="F66" i="6"/>
  <c r="H72" i="6"/>
  <c r="E74" i="4"/>
  <c r="I70" i="6"/>
  <c r="K71" i="6"/>
  <c r="G71" i="4"/>
  <c r="L69" i="4"/>
  <c r="G74" i="4"/>
  <c r="E67" i="6"/>
  <c r="E72" i="4"/>
  <c r="J71" i="6"/>
  <c r="I73" i="4"/>
  <c r="F67" i="4"/>
  <c r="F71" i="4"/>
  <c r="G69" i="4"/>
  <c r="J68" i="6"/>
  <c r="H68" i="4"/>
  <c r="I71" i="4"/>
  <c r="H66" i="6"/>
  <c r="G70" i="4"/>
  <c r="G67" i="4"/>
  <c r="E74" i="6"/>
  <c r="J67" i="6"/>
  <c r="J66" i="4"/>
  <c r="I70" i="4"/>
  <c r="F73" i="6"/>
  <c r="K71" i="4"/>
  <c r="L69" i="6"/>
  <c r="H71" i="6"/>
  <c r="K72" i="4"/>
  <c r="E72" i="6"/>
  <c r="H67" i="4"/>
  <c r="J71" i="4"/>
  <c r="F67" i="6"/>
  <c r="F71" i="6"/>
  <c r="J66" i="6"/>
  <c r="F73" i="4"/>
  <c r="J70" i="4"/>
  <c r="K74" i="4"/>
  <c r="H71" i="4"/>
  <c r="K72" i="6"/>
  <c r="H74" i="4"/>
  <c r="H67" i="6"/>
  <c r="L72" i="4"/>
  <c r="I75" i="4" l="1"/>
  <c r="I85" i="4" s="1"/>
  <c r="H75" i="6"/>
  <c r="J75" i="4"/>
  <c r="L75" i="6"/>
  <c r="K75" i="4"/>
  <c r="I75" i="6"/>
  <c r="H75" i="4"/>
  <c r="G75" i="4"/>
  <c r="L75" i="4"/>
  <c r="E75" i="6"/>
  <c r="F75" i="4"/>
  <c r="K75" i="6"/>
  <c r="G75" i="6"/>
  <c r="F75" i="6"/>
  <c r="J75" i="6"/>
  <c r="E75" i="4"/>
  <c r="E86" i="6"/>
  <c r="E79" i="6"/>
  <c r="I86" i="4"/>
  <c r="I84" i="4"/>
  <c r="I88" i="4"/>
  <c r="J79" i="4"/>
  <c r="L80" i="4"/>
  <c r="J88" i="6" l="1"/>
  <c r="H87" i="6"/>
  <c r="F86" i="6"/>
  <c r="I88" i="6"/>
  <c r="F81" i="4"/>
  <c r="I81" i="4"/>
  <c r="I80" i="4"/>
  <c r="H83" i="6"/>
  <c r="L81" i="4"/>
  <c r="G81" i="4"/>
  <c r="H85" i="6"/>
  <c r="G87" i="6"/>
  <c r="H86" i="6"/>
  <c r="E83" i="6"/>
  <c r="I82" i="4"/>
  <c r="I83" i="4"/>
  <c r="H81" i="4"/>
  <c r="L88" i="6"/>
  <c r="I79" i="4"/>
  <c r="K81" i="4"/>
  <c r="I87" i="4"/>
  <c r="K80" i="6"/>
  <c r="J81" i="4"/>
  <c r="L83" i="4"/>
  <c r="J80" i="4"/>
  <c r="L84" i="4"/>
  <c r="J85" i="4"/>
  <c r="L82" i="4"/>
  <c r="L87" i="4"/>
  <c r="L85" i="4"/>
  <c r="L79" i="4"/>
  <c r="L88" i="4"/>
  <c r="H80" i="6"/>
  <c r="I83" i="6"/>
  <c r="H82" i="6"/>
  <c r="L85" i="6"/>
  <c r="I84" i="6"/>
  <c r="H79" i="6"/>
  <c r="E82" i="6"/>
  <c r="J82" i="4"/>
  <c r="J83" i="4"/>
  <c r="J88" i="4"/>
  <c r="F83" i="4"/>
  <c r="J84" i="4"/>
  <c r="L86" i="4"/>
  <c r="H84" i="6"/>
  <c r="L84" i="6"/>
  <c r="J86" i="4"/>
  <c r="J87" i="4"/>
  <c r="L79" i="6"/>
  <c r="G87" i="4"/>
  <c r="G79" i="4"/>
  <c r="G88" i="4"/>
  <c r="G82" i="4"/>
  <c r="G80" i="4"/>
  <c r="L86" i="6"/>
  <c r="G85" i="4"/>
  <c r="G83" i="4"/>
  <c r="G85" i="6"/>
  <c r="I87" i="6"/>
  <c r="I79" i="6"/>
  <c r="G86" i="4"/>
  <c r="G84" i="4"/>
  <c r="L83" i="6"/>
  <c r="H80" i="4"/>
  <c r="H84" i="4"/>
  <c r="E84" i="6"/>
  <c r="K84" i="4"/>
  <c r="G79" i="6"/>
  <c r="E87" i="6"/>
  <c r="H81" i="6"/>
  <c r="K88" i="4"/>
  <c r="E85" i="6"/>
  <c r="L80" i="6"/>
  <c r="E81" i="6"/>
  <c r="H88" i="6"/>
  <c r="H82" i="4"/>
  <c r="H83" i="4"/>
  <c r="I85" i="6"/>
  <c r="G86" i="6"/>
  <c r="E88" i="6"/>
  <c r="H87" i="4"/>
  <c r="I82" i="6"/>
  <c r="H85" i="4"/>
  <c r="H86" i="4"/>
  <c r="I86" i="6"/>
  <c r="L81" i="6"/>
  <c r="H79" i="4"/>
  <c r="H88" i="4"/>
  <c r="L82" i="6"/>
  <c r="L87" i="6"/>
  <c r="E80" i="6"/>
  <c r="K82" i="4"/>
  <c r="K80" i="4"/>
  <c r="K83" i="4"/>
  <c r="F79" i="6"/>
  <c r="K85" i="4"/>
  <c r="F85" i="4"/>
  <c r="K86" i="4"/>
  <c r="K87" i="4"/>
  <c r="F86" i="4"/>
  <c r="K79" i="4"/>
  <c r="I81" i="6"/>
  <c r="F84" i="4"/>
  <c r="F80" i="6"/>
  <c r="J81" i="6"/>
  <c r="F87" i="4"/>
  <c r="F79" i="4"/>
  <c r="F88" i="4"/>
  <c r="G81" i="6"/>
  <c r="I80" i="6"/>
  <c r="F80" i="4"/>
  <c r="J83" i="6"/>
  <c r="F82" i="6"/>
  <c r="F82" i="4"/>
  <c r="F84" i="6"/>
  <c r="F81" i="6"/>
  <c r="G82" i="6"/>
  <c r="E84" i="4"/>
  <c r="E88" i="4"/>
  <c r="E81" i="4"/>
  <c r="E87" i="4"/>
  <c r="E80" i="4"/>
  <c r="J82" i="6"/>
  <c r="K83" i="6"/>
  <c r="K85" i="6"/>
  <c r="F85" i="6"/>
  <c r="J87" i="6"/>
  <c r="F87" i="6"/>
  <c r="E85" i="4"/>
  <c r="K88" i="6"/>
  <c r="K86" i="6"/>
  <c r="K81" i="6"/>
  <c r="K87" i="6"/>
  <c r="J85" i="6"/>
  <c r="J84" i="6"/>
  <c r="K84" i="6"/>
  <c r="G80" i="6"/>
  <c r="G88" i="6"/>
  <c r="G84" i="6"/>
  <c r="G83" i="6"/>
  <c r="J86" i="6"/>
  <c r="J79" i="6"/>
  <c r="E82" i="4"/>
  <c r="K79" i="6"/>
  <c r="E79" i="4"/>
  <c r="E83" i="4"/>
  <c r="F88" i="6"/>
  <c r="F83" i="6"/>
  <c r="J80" i="6"/>
  <c r="K82" i="6"/>
  <c r="E86" i="4"/>
</calcChain>
</file>

<file path=xl/sharedStrings.xml><?xml version="1.0" encoding="utf-8"?>
<sst xmlns="http://schemas.openxmlformats.org/spreadsheetml/2006/main" count="774" uniqueCount="317">
  <si>
    <t>Elements</t>
  </si>
  <si>
    <t>Mass</t>
  </si>
  <si>
    <t>Actinoid</t>
  </si>
  <si>
    <t>Th</t>
  </si>
  <si>
    <t>Th 274.716 {123} (Axial)</t>
  </si>
  <si>
    <t>mg</t>
  </si>
  <si>
    <t>ND</t>
  </si>
  <si>
    <t>U</t>
  </si>
  <si>
    <t>U 409.014 {82} (Axial)</t>
  </si>
  <si>
    <t>D</t>
  </si>
  <si>
    <t>REE</t>
  </si>
  <si>
    <t>Ce</t>
  </si>
  <si>
    <t>Ce 535.353 {63} (Axial)</t>
  </si>
  <si>
    <t>ND:</t>
  </si>
  <si>
    <t>Not Detected (&lt;LOD)</t>
  </si>
  <si>
    <t>Dy</t>
  </si>
  <si>
    <t>Dy 353.170 {95} (Axial)</t>
  </si>
  <si>
    <t>D:</t>
  </si>
  <si>
    <t>Detected (&lt;LOQ)</t>
  </si>
  <si>
    <t>Er</t>
  </si>
  <si>
    <t>Er 323.058 {104} (Axial)</t>
  </si>
  <si>
    <t>Eu</t>
  </si>
  <si>
    <t>Eu 381.967 {88} (Axial)</t>
  </si>
  <si>
    <t>Gd</t>
  </si>
  <si>
    <t>Gd 342.247 {98} (Axial)</t>
  </si>
  <si>
    <t>Ho</t>
  </si>
  <si>
    <t>Ho 345.600 {98} (Axial)</t>
  </si>
  <si>
    <t>La</t>
  </si>
  <si>
    <t>La 379.478 {89} (Axial)</t>
  </si>
  <si>
    <t>Lu</t>
  </si>
  <si>
    <t>Lu 261.542 {129} (Axial)</t>
  </si>
  <si>
    <t>Nd</t>
  </si>
  <si>
    <t>Nd 406.109 {83} (Axial)</t>
  </si>
  <si>
    <t>Pr</t>
  </si>
  <si>
    <t>Pr 390.844 {86} (Axial)</t>
  </si>
  <si>
    <t>Sc</t>
  </si>
  <si>
    <t>Sc 363.075 {93} (Axial)</t>
  </si>
  <si>
    <t>Sm</t>
  </si>
  <si>
    <t>Sm 442.434 {76} (Axial)</t>
  </si>
  <si>
    <t>Tb</t>
  </si>
  <si>
    <t>Tb 350.917 {96} (Axial)</t>
  </si>
  <si>
    <t>Tm</t>
  </si>
  <si>
    <t>Tm 346.220 {97} (Axial)</t>
  </si>
  <si>
    <t>Yb</t>
  </si>
  <si>
    <t>Yb 328.937 {102} (Axial)</t>
  </si>
  <si>
    <t>Noble metals</t>
  </si>
  <si>
    <t>Ag</t>
  </si>
  <si>
    <t>Ag 328.068 {103} (Axial)</t>
  </si>
  <si>
    <t>Au</t>
  </si>
  <si>
    <t>Au 242.795 {139} (Axial)</t>
  </si>
  <si>
    <t>Re</t>
  </si>
  <si>
    <t>Re 197.312 {471} (Axial)</t>
  </si>
  <si>
    <t>PGM</t>
  </si>
  <si>
    <t>Ir</t>
  </si>
  <si>
    <t>Ir 212.681 {458} (Axial)</t>
  </si>
  <si>
    <t>Pd</t>
  </si>
  <si>
    <t>Pd 340.458 {99} (Axial)</t>
  </si>
  <si>
    <t>Pt</t>
  </si>
  <si>
    <t>Pt 203.646 {465} (Axial)</t>
  </si>
  <si>
    <t>Rh</t>
  </si>
  <si>
    <t>Rh 343.489 {98} (Axial)</t>
  </si>
  <si>
    <t>Ru</t>
  </si>
  <si>
    <t>Ru 240.272 {140} (Axial)</t>
  </si>
  <si>
    <t>Precious metals</t>
  </si>
  <si>
    <t>Be</t>
  </si>
  <si>
    <t>Be 234.861 {143} (Axial)</t>
  </si>
  <si>
    <t>Bi</t>
  </si>
  <si>
    <t>Bi 306.770 {110} (Axial)</t>
  </si>
  <si>
    <t>Ga</t>
  </si>
  <si>
    <t>Ga 294.364 {114} (Axial)</t>
  </si>
  <si>
    <t>Ge</t>
  </si>
  <si>
    <t>Ge 265.118 {127} (Axial)</t>
  </si>
  <si>
    <t>In</t>
  </si>
  <si>
    <t>In 325.609 {103} (Axial)</t>
  </si>
  <si>
    <t>High concentration</t>
  </si>
  <si>
    <t>Al</t>
  </si>
  <si>
    <t>Al 167.079 {502} (Axial)</t>
  </si>
  <si>
    <t>Cu</t>
  </si>
  <si>
    <t>Cu 224.700 {450} (Axial)</t>
  </si>
  <si>
    <t>Fe</t>
  </si>
  <si>
    <t>Fe 239.562 {141} (Axial)</t>
  </si>
  <si>
    <t>Ni</t>
  </si>
  <si>
    <t>Ni 231.604 {445} (Axial)</t>
  </si>
  <si>
    <t>Sn</t>
  </si>
  <si>
    <t>Sn 189.989 {477} (Axial)</t>
  </si>
  <si>
    <t>Zn</t>
  </si>
  <si>
    <t>Zn 202.548 {466} (Axial)</t>
  </si>
  <si>
    <t>Important metals</t>
  </si>
  <si>
    <t>Ba</t>
  </si>
  <si>
    <t>Ba 455.403 {74} (Axial)</t>
  </si>
  <si>
    <t>Co</t>
  </si>
  <si>
    <t>Co 238.892 {141} (Axial)</t>
  </si>
  <si>
    <t>Hf</t>
  </si>
  <si>
    <t>Hf 277.336 {121} (Axial)</t>
  </si>
  <si>
    <t>Li</t>
  </si>
  <si>
    <t>Li 670.784 {50} (Axial)</t>
  </si>
  <si>
    <t>Mn</t>
  </si>
  <si>
    <t>Mn 257.610 {131} (Axial)</t>
  </si>
  <si>
    <t>Mo</t>
  </si>
  <si>
    <t>Mo 202.030 {467} (Axial)</t>
  </si>
  <si>
    <t>Nb</t>
  </si>
  <si>
    <t>Nb 316.340 {106} (Axial)</t>
  </si>
  <si>
    <t>Sb</t>
  </si>
  <si>
    <t>Sb 206.833 {463} (Axial)</t>
  </si>
  <si>
    <t>Se</t>
  </si>
  <si>
    <t>Se 196.090 {472} (Axial)</t>
  </si>
  <si>
    <t>Sr</t>
  </si>
  <si>
    <t>Sr 421.552 {80} (Axial)</t>
  </si>
  <si>
    <t>Ta</t>
  </si>
  <si>
    <t>Ta 240.063 {140} (Axial)</t>
  </si>
  <si>
    <t>Ti</t>
  </si>
  <si>
    <t>Ti 334.941 {101} (Axial)</t>
  </si>
  <si>
    <t>Tl</t>
  </si>
  <si>
    <t>Tl 190.856 {477} (Axial)</t>
  </si>
  <si>
    <t>V</t>
  </si>
  <si>
    <t>V 292.402 {115} (Axial)</t>
  </si>
  <si>
    <t>W</t>
  </si>
  <si>
    <t>W 209.860 {461} (Axial)</t>
  </si>
  <si>
    <t>Zr</t>
  </si>
  <si>
    <t>Zr 343.823 {98} (Axial)</t>
  </si>
  <si>
    <t>Toxic metals</t>
  </si>
  <si>
    <t>As</t>
  </si>
  <si>
    <t>As 189.042 {478} (Axial)</t>
  </si>
  <si>
    <t>Cd</t>
  </si>
  <si>
    <t>Cd 226.502 {449} (Axial)</t>
  </si>
  <si>
    <t>Cr</t>
  </si>
  <si>
    <t>Cr 205.560 {464} (Axial)</t>
  </si>
  <si>
    <t>Hg</t>
  </si>
  <si>
    <t>Hg 184.950 {482} (Axial)</t>
  </si>
  <si>
    <t>Pb</t>
  </si>
  <si>
    <t>Pb 182.205 {485} (Axial)</t>
  </si>
  <si>
    <t>Common elements</t>
  </si>
  <si>
    <t>B</t>
  </si>
  <si>
    <t>B 249.773 {135} (Axial)</t>
  </si>
  <si>
    <t>Ca</t>
  </si>
  <si>
    <t>Ca 184.006 {483} (Axial)</t>
  </si>
  <si>
    <t>K</t>
  </si>
  <si>
    <t>K 766.490 {44} (Axial)</t>
  </si>
  <si>
    <t>Na</t>
  </si>
  <si>
    <t>Na 589.592 {57} (Axial)</t>
  </si>
  <si>
    <t>P</t>
  </si>
  <si>
    <t>P 178.284 {489} (Axial)</t>
  </si>
  <si>
    <t>Si</t>
  </si>
  <si>
    <t>Si 251.611 {134} (Axial)</t>
  </si>
  <si>
    <t>Nuclear energy metals</t>
  </si>
  <si>
    <t>Rare earth elements</t>
  </si>
  <si>
    <t>Copper group</t>
  </si>
  <si>
    <t>Light metals</t>
  </si>
  <si>
    <t>Speciality metals</t>
  </si>
  <si>
    <t>Iron &amp; its principal alloying elements</t>
  </si>
  <si>
    <t>Superalloy metals</t>
  </si>
  <si>
    <t>Platinum-group metals</t>
  </si>
  <si>
    <t>Zinc, tin, lead group</t>
  </si>
  <si>
    <t>Not important</t>
  </si>
  <si>
    <t>Element</t>
  </si>
  <si>
    <t>Database Entry</t>
  </si>
  <si>
    <t>CC</t>
  </si>
  <si>
    <t>TA</t>
  </si>
  <si>
    <t>WD</t>
  </si>
  <si>
    <t>kg CO2 eq</t>
  </si>
  <si>
    <t>kg SO2 eq</t>
  </si>
  <si>
    <t>m3</t>
  </si>
  <si>
    <r>
      <rPr>
        <b/>
        <sz val="11"/>
        <color rgb="FF964605"/>
        <rFont val="Times New Roman"/>
        <family val="1"/>
      </rPr>
      <t>Li</t>
    </r>
  </si>
  <si>
    <r>
      <rPr>
        <b/>
        <sz val="11"/>
        <color rgb="FF964605"/>
        <rFont val="Times New Roman"/>
        <family val="1"/>
      </rPr>
      <t>Li TOTAL</t>
    </r>
  </si>
  <si>
    <r>
      <rPr>
        <b/>
        <sz val="11"/>
        <color rgb="FF964605"/>
        <rFont val="Times New Roman"/>
        <family val="1"/>
      </rPr>
      <t>Be</t>
    </r>
  </si>
  <si>
    <r>
      <rPr>
        <b/>
        <sz val="11"/>
        <color rgb="FF964605"/>
        <rFont val="Times New Roman"/>
        <family val="1"/>
      </rPr>
      <t>Be TOTAL</t>
    </r>
  </si>
  <si>
    <r>
      <rPr>
        <b/>
        <sz val="11"/>
        <color rgb="FF964605"/>
        <rFont val="Times New Roman"/>
        <family val="1"/>
      </rPr>
      <t>B</t>
    </r>
  </si>
  <si>
    <r>
      <rPr>
        <b/>
        <sz val="11"/>
        <color rgb="FF964605"/>
        <rFont val="Times New Roman"/>
        <family val="1"/>
      </rPr>
      <t>B TOTAL</t>
    </r>
  </si>
  <si>
    <r>
      <rPr>
        <b/>
        <sz val="11"/>
        <color rgb="FF964605"/>
        <rFont val="Times New Roman"/>
        <family val="1"/>
      </rPr>
      <t>Mg</t>
    </r>
  </si>
  <si>
    <r>
      <rPr>
        <b/>
        <sz val="11"/>
        <color rgb="FF964605"/>
        <rFont val="Times New Roman"/>
        <family val="1"/>
      </rPr>
      <t>Mg TOTAL</t>
    </r>
  </si>
  <si>
    <r>
      <rPr>
        <b/>
        <sz val="11"/>
        <color rgb="FF964605"/>
        <rFont val="Times New Roman"/>
        <family val="1"/>
      </rPr>
      <t>Al</t>
    </r>
  </si>
  <si>
    <r>
      <rPr>
        <b/>
        <sz val="11"/>
        <color rgb="FF964605"/>
        <rFont val="Times New Roman"/>
        <family val="1"/>
      </rPr>
      <t>Al TOTAL</t>
    </r>
  </si>
  <si>
    <t>Specialty metals</t>
  </si>
  <si>
    <r>
      <rPr>
        <b/>
        <sz val="11"/>
        <color rgb="FF964605"/>
        <rFont val="Times New Roman"/>
        <family val="1"/>
      </rPr>
      <t>Sc</t>
    </r>
  </si>
  <si>
    <r>
      <rPr>
        <b/>
        <sz val="11"/>
        <color rgb="FF964605"/>
        <rFont val="Times New Roman"/>
        <family val="1"/>
      </rPr>
      <t>Sc TOTAL</t>
    </r>
  </si>
  <si>
    <r>
      <rPr>
        <b/>
        <sz val="11"/>
        <color rgb="FF964605"/>
        <rFont val="Times New Roman"/>
        <family val="1"/>
      </rPr>
      <t>Ti</t>
    </r>
  </si>
  <si>
    <r>
      <rPr>
        <b/>
        <sz val="11"/>
        <color rgb="FF964605"/>
        <rFont val="Times New Roman"/>
        <family val="1"/>
      </rPr>
      <t>Ti TOTAL</t>
    </r>
  </si>
  <si>
    <t>Iron &amp; Its principal alloying elements</t>
  </si>
  <si>
    <r>
      <rPr>
        <b/>
        <sz val="11"/>
        <color rgb="FF964605"/>
        <rFont val="Times New Roman"/>
        <family val="1"/>
      </rPr>
      <t>V</t>
    </r>
  </si>
  <si>
    <r>
      <rPr>
        <b/>
        <sz val="11"/>
        <color rgb="FF964605"/>
        <rFont val="Times New Roman"/>
        <family val="1"/>
      </rPr>
      <t>V TOTAL</t>
    </r>
  </si>
  <si>
    <r>
      <rPr>
        <b/>
        <sz val="11"/>
        <color rgb="FF964605"/>
        <rFont val="Times New Roman"/>
        <family val="1"/>
      </rPr>
      <t>Cr</t>
    </r>
  </si>
  <si>
    <r>
      <rPr>
        <b/>
        <sz val="11"/>
        <color rgb="FF964605"/>
        <rFont val="Times New Roman"/>
        <family val="1"/>
      </rPr>
      <t>Cr TOTAL</t>
    </r>
  </si>
  <si>
    <r>
      <rPr>
        <b/>
        <sz val="11"/>
        <color rgb="FF964605"/>
        <rFont val="Times New Roman"/>
        <family val="1"/>
      </rPr>
      <t>Mn</t>
    </r>
  </si>
  <si>
    <r>
      <rPr>
        <b/>
        <sz val="11"/>
        <color rgb="FF964605"/>
        <rFont val="Times New Roman"/>
        <family val="1"/>
      </rPr>
      <t>Mn TOTAL</t>
    </r>
  </si>
  <si>
    <r>
      <rPr>
        <b/>
        <sz val="11"/>
        <color rgb="FF964605"/>
        <rFont val="Times New Roman"/>
        <family val="1"/>
      </rPr>
      <t>Fe</t>
    </r>
  </si>
  <si>
    <r>
      <rPr>
        <b/>
        <sz val="11"/>
        <color rgb="FF964605"/>
        <rFont val="Times New Roman"/>
        <family val="1"/>
      </rPr>
      <t>Fe TOTAL</t>
    </r>
  </si>
  <si>
    <r>
      <rPr>
        <b/>
        <sz val="11"/>
        <color rgb="FF964605"/>
        <rFont val="Times New Roman"/>
        <family val="1"/>
      </rPr>
      <t>Co</t>
    </r>
  </si>
  <si>
    <r>
      <rPr>
        <b/>
        <sz val="11"/>
        <color rgb="FF964605"/>
        <rFont val="Times New Roman"/>
        <family val="1"/>
      </rPr>
      <t>Co TOTAL</t>
    </r>
  </si>
  <si>
    <r>
      <rPr>
        <b/>
        <sz val="11"/>
        <color rgb="FF964605"/>
        <rFont val="Times New Roman"/>
        <family val="1"/>
      </rPr>
      <t>Ni</t>
    </r>
  </si>
  <si>
    <r>
      <rPr>
        <b/>
        <sz val="11"/>
        <color rgb="FF964605"/>
        <rFont val="Times New Roman"/>
        <family val="1"/>
      </rPr>
      <t>Ni TOTAL</t>
    </r>
  </si>
  <si>
    <r>
      <rPr>
        <b/>
        <sz val="11"/>
        <color rgb="FF964605"/>
        <rFont val="Times New Roman"/>
        <family val="1"/>
      </rPr>
      <t>Cu</t>
    </r>
  </si>
  <si>
    <r>
      <rPr>
        <b/>
        <sz val="11"/>
        <color rgb="FF964605"/>
        <rFont val="Times New Roman"/>
        <family val="1"/>
      </rPr>
      <t>Cu TOTAL</t>
    </r>
  </si>
  <si>
    <r>
      <rPr>
        <b/>
        <sz val="11"/>
        <color rgb="FF964605"/>
        <rFont val="Times New Roman"/>
        <family val="1"/>
      </rPr>
      <t>Zn</t>
    </r>
  </si>
  <si>
    <r>
      <rPr>
        <b/>
        <sz val="11"/>
        <color rgb="FF964605"/>
        <rFont val="Times New Roman"/>
        <family val="1"/>
      </rPr>
      <t>Zn TOTAL</t>
    </r>
  </si>
  <si>
    <r>
      <rPr>
        <b/>
        <sz val="11"/>
        <color rgb="FF964605"/>
        <rFont val="Times New Roman"/>
        <family val="1"/>
      </rPr>
      <t>Ga</t>
    </r>
  </si>
  <si>
    <r>
      <rPr>
        <b/>
        <sz val="11"/>
        <color rgb="FF964605"/>
        <rFont val="Times New Roman"/>
        <family val="1"/>
      </rPr>
      <t>Ga TOTAL</t>
    </r>
  </si>
  <si>
    <r>
      <rPr>
        <b/>
        <sz val="11"/>
        <color rgb="FF964605"/>
        <rFont val="Times New Roman"/>
        <family val="1"/>
      </rPr>
      <t>Ge</t>
    </r>
  </si>
  <si>
    <r>
      <rPr>
        <b/>
        <sz val="11"/>
        <color rgb="FF964605"/>
        <rFont val="Times New Roman"/>
        <family val="1"/>
      </rPr>
      <t>Ge TOTAL</t>
    </r>
  </si>
  <si>
    <r>
      <rPr>
        <b/>
        <sz val="11"/>
        <color rgb="FF964605"/>
        <rFont val="Times New Roman"/>
        <family val="1"/>
      </rPr>
      <t>As</t>
    </r>
  </si>
  <si>
    <r>
      <rPr>
        <b/>
        <sz val="11"/>
        <color rgb="FF964605"/>
        <rFont val="Times New Roman"/>
        <family val="1"/>
      </rPr>
      <t>As TOTAL</t>
    </r>
  </si>
  <si>
    <r>
      <rPr>
        <b/>
        <sz val="11"/>
        <color rgb="FF964605"/>
        <rFont val="Times New Roman"/>
        <family val="1"/>
      </rPr>
      <t>Se</t>
    </r>
  </si>
  <si>
    <r>
      <rPr>
        <b/>
        <sz val="11"/>
        <color rgb="FF964605"/>
        <rFont val="Times New Roman"/>
        <family val="1"/>
      </rPr>
      <t>Se TOTAL</t>
    </r>
  </si>
  <si>
    <r>
      <rPr>
        <b/>
        <sz val="11"/>
        <color rgb="FF964605"/>
        <rFont val="Times New Roman"/>
        <family val="1"/>
      </rPr>
      <t>Sr</t>
    </r>
  </si>
  <si>
    <r>
      <rPr>
        <b/>
        <sz val="11"/>
        <color rgb="FF964605"/>
        <rFont val="Times New Roman"/>
        <family val="1"/>
      </rPr>
      <t>Sr TOTAL</t>
    </r>
  </si>
  <si>
    <r>
      <rPr>
        <b/>
        <sz val="11"/>
        <color rgb="FF964605"/>
        <rFont val="Times New Roman"/>
        <family val="1"/>
      </rPr>
      <t>Zr</t>
    </r>
  </si>
  <si>
    <r>
      <rPr>
        <b/>
        <sz val="11"/>
        <color rgb="FF964605"/>
        <rFont val="Times New Roman"/>
        <family val="1"/>
      </rPr>
      <t>Zr TOTAL</t>
    </r>
  </si>
  <si>
    <r>
      <rPr>
        <b/>
        <sz val="11"/>
        <color rgb="FF964605"/>
        <rFont val="Times New Roman"/>
        <family val="1"/>
      </rPr>
      <t>Nb</t>
    </r>
  </si>
  <si>
    <r>
      <rPr>
        <b/>
        <sz val="11"/>
        <color rgb="FF964605"/>
        <rFont val="Times New Roman"/>
        <family val="1"/>
      </rPr>
      <t>Nb TOTAL</t>
    </r>
  </si>
  <si>
    <r>
      <rPr>
        <b/>
        <sz val="11"/>
        <color rgb="FF964605"/>
        <rFont val="Times New Roman"/>
        <family val="1"/>
      </rPr>
      <t>Mo</t>
    </r>
  </si>
  <si>
    <r>
      <rPr>
        <b/>
        <sz val="11"/>
        <color rgb="FF964605"/>
        <rFont val="Times New Roman"/>
        <family val="1"/>
      </rPr>
      <t>Mo TOTAL</t>
    </r>
  </si>
  <si>
    <t>Platinum- group metals</t>
  </si>
  <si>
    <r>
      <rPr>
        <b/>
        <sz val="11"/>
        <color rgb="FF964605"/>
        <rFont val="Times New Roman"/>
        <family val="1"/>
      </rPr>
      <t>Ru</t>
    </r>
  </si>
  <si>
    <r>
      <rPr>
        <b/>
        <sz val="11"/>
        <color rgb="FF964605"/>
        <rFont val="Times New Roman"/>
        <family val="1"/>
      </rPr>
      <t>Ru TOTAL</t>
    </r>
  </si>
  <si>
    <r>
      <rPr>
        <b/>
        <sz val="11"/>
        <color rgb="FF964605"/>
        <rFont val="Times New Roman"/>
        <family val="1"/>
      </rPr>
      <t>Rh</t>
    </r>
  </si>
  <si>
    <r>
      <rPr>
        <b/>
        <sz val="11"/>
        <color rgb="FF964605"/>
        <rFont val="Times New Roman"/>
        <family val="1"/>
      </rPr>
      <t>Rh TOTAL</t>
    </r>
  </si>
  <si>
    <r>
      <rPr>
        <b/>
        <sz val="11"/>
        <color rgb="FF964605"/>
        <rFont val="Times New Roman"/>
        <family val="1"/>
      </rPr>
      <t>Pd</t>
    </r>
  </si>
  <si>
    <r>
      <rPr>
        <b/>
        <sz val="11"/>
        <color rgb="FF964605"/>
        <rFont val="Times New Roman"/>
        <family val="1"/>
      </rPr>
      <t>Pd TOTAL</t>
    </r>
  </si>
  <si>
    <r>
      <rPr>
        <b/>
        <sz val="11"/>
        <color rgb="FF964605"/>
        <rFont val="Times New Roman"/>
        <family val="1"/>
      </rPr>
      <t>Ag</t>
    </r>
  </si>
  <si>
    <r>
      <rPr>
        <b/>
        <sz val="11"/>
        <color rgb="FF964605"/>
        <rFont val="Times New Roman"/>
        <family val="1"/>
      </rPr>
      <t>Ag TOTAL</t>
    </r>
  </si>
  <si>
    <r>
      <rPr>
        <b/>
        <sz val="11"/>
        <color rgb="FF964605"/>
        <rFont val="Times New Roman"/>
        <family val="1"/>
      </rPr>
      <t>Cd</t>
    </r>
  </si>
  <si>
    <r>
      <rPr>
        <b/>
        <sz val="11"/>
        <color rgb="FF964605"/>
        <rFont val="Times New Roman"/>
        <family val="1"/>
      </rPr>
      <t>Cd TOTAL</t>
    </r>
  </si>
  <si>
    <r>
      <rPr>
        <b/>
        <sz val="11"/>
        <color rgb="FF964605"/>
        <rFont val="Times New Roman"/>
        <family val="1"/>
      </rPr>
      <t>In</t>
    </r>
  </si>
  <si>
    <r>
      <rPr>
        <b/>
        <sz val="11"/>
        <color rgb="FF964605"/>
        <rFont val="Times New Roman"/>
        <family val="1"/>
      </rPr>
      <t>In TOTAL</t>
    </r>
  </si>
  <si>
    <r>
      <rPr>
        <b/>
        <sz val="11"/>
        <color rgb="FF964605"/>
        <rFont val="Times New Roman"/>
        <family val="1"/>
      </rPr>
      <t>Sn</t>
    </r>
  </si>
  <si>
    <r>
      <rPr>
        <b/>
        <sz val="11"/>
        <color rgb="FF964605"/>
        <rFont val="Times New Roman"/>
        <family val="1"/>
      </rPr>
      <t>Sn TOTAL</t>
    </r>
  </si>
  <si>
    <r>
      <rPr>
        <b/>
        <sz val="11"/>
        <color rgb="FF964605"/>
        <rFont val="Times New Roman"/>
        <family val="1"/>
      </rPr>
      <t>Sb</t>
    </r>
  </si>
  <si>
    <r>
      <rPr>
        <b/>
        <sz val="11"/>
        <color rgb="FF964605"/>
        <rFont val="Times New Roman"/>
        <family val="1"/>
      </rPr>
      <t>Sb TOTAL</t>
    </r>
  </si>
  <si>
    <r>
      <rPr>
        <b/>
        <sz val="11"/>
        <color rgb="FF964605"/>
        <rFont val="Times New Roman"/>
        <family val="1"/>
      </rPr>
      <t>Ba</t>
    </r>
  </si>
  <si>
    <r>
      <rPr>
        <b/>
        <sz val="11"/>
        <color rgb="FF964605"/>
        <rFont val="Times New Roman"/>
        <family val="1"/>
      </rPr>
      <t>Ba TOTAL</t>
    </r>
  </si>
  <si>
    <r>
      <rPr>
        <b/>
        <sz val="11"/>
        <color rgb="FF964605"/>
        <rFont val="Times New Roman"/>
        <family val="1"/>
      </rPr>
      <t>La</t>
    </r>
  </si>
  <si>
    <r>
      <rPr>
        <b/>
        <sz val="11"/>
        <color rgb="FF964605"/>
        <rFont val="Times New Roman"/>
        <family val="1"/>
      </rPr>
      <t>La TOTAL</t>
    </r>
  </si>
  <si>
    <r>
      <rPr>
        <b/>
        <sz val="11"/>
        <color rgb="FF964605"/>
        <rFont val="Times New Roman"/>
        <family val="1"/>
      </rPr>
      <t>Ce</t>
    </r>
  </si>
  <si>
    <r>
      <rPr>
        <b/>
        <sz val="11"/>
        <color rgb="FF964605"/>
        <rFont val="Times New Roman"/>
        <family val="1"/>
      </rPr>
      <t>Ce TOTAL</t>
    </r>
  </si>
  <si>
    <r>
      <rPr>
        <b/>
        <sz val="11"/>
        <color rgb="FF964605"/>
        <rFont val="Times New Roman"/>
        <family val="1"/>
      </rPr>
      <t>Pr</t>
    </r>
  </si>
  <si>
    <r>
      <rPr>
        <b/>
        <sz val="11"/>
        <color rgb="FF964605"/>
        <rFont val="Times New Roman"/>
        <family val="1"/>
      </rPr>
      <t>Pr TOTAL</t>
    </r>
  </si>
  <si>
    <r>
      <rPr>
        <b/>
        <sz val="11"/>
        <color rgb="FF964605"/>
        <rFont val="Times New Roman"/>
        <family val="1"/>
      </rPr>
      <t>Nd</t>
    </r>
  </si>
  <si>
    <r>
      <rPr>
        <b/>
        <sz val="11"/>
        <color rgb="FF964605"/>
        <rFont val="Times New Roman"/>
        <family val="1"/>
      </rPr>
      <t>Nd TOTAL</t>
    </r>
  </si>
  <si>
    <r>
      <rPr>
        <b/>
        <sz val="11"/>
        <color rgb="FF964605"/>
        <rFont val="Times New Roman"/>
        <family val="1"/>
      </rPr>
      <t>Sm</t>
    </r>
  </si>
  <si>
    <r>
      <rPr>
        <b/>
        <sz val="11"/>
        <color rgb="FF964605"/>
        <rFont val="Times New Roman"/>
        <family val="1"/>
      </rPr>
      <t>Sm TOTAL</t>
    </r>
  </si>
  <si>
    <r>
      <rPr>
        <b/>
        <sz val="11"/>
        <color rgb="FF964605"/>
        <rFont val="Times New Roman"/>
        <family val="1"/>
      </rPr>
      <t>Eu</t>
    </r>
  </si>
  <si>
    <r>
      <rPr>
        <b/>
        <sz val="11"/>
        <color rgb="FF964605"/>
        <rFont val="Times New Roman"/>
        <family val="1"/>
      </rPr>
      <t>Eu TOTAL</t>
    </r>
  </si>
  <si>
    <r>
      <rPr>
        <b/>
        <sz val="11"/>
        <color rgb="FF964605"/>
        <rFont val="Times New Roman"/>
        <family val="1"/>
      </rPr>
      <t>Gd</t>
    </r>
  </si>
  <si>
    <r>
      <rPr>
        <b/>
        <sz val="11"/>
        <color rgb="FF964605"/>
        <rFont val="Times New Roman"/>
        <family val="1"/>
      </rPr>
      <t>Gd TOTAL</t>
    </r>
  </si>
  <si>
    <r>
      <rPr>
        <b/>
        <sz val="11"/>
        <color rgb="FF964605"/>
        <rFont val="Times New Roman"/>
        <family val="1"/>
      </rPr>
      <t>Tb</t>
    </r>
  </si>
  <si>
    <r>
      <rPr>
        <b/>
        <sz val="11"/>
        <color rgb="FF964605"/>
        <rFont val="Times New Roman"/>
        <family val="1"/>
      </rPr>
      <t>Tb TOTAL</t>
    </r>
  </si>
  <si>
    <r>
      <rPr>
        <b/>
        <sz val="11"/>
        <color rgb="FF964605"/>
        <rFont val="Times New Roman"/>
        <family val="1"/>
      </rPr>
      <t>Dy</t>
    </r>
  </si>
  <si>
    <r>
      <rPr>
        <b/>
        <sz val="11"/>
        <color rgb="FF964605"/>
        <rFont val="Times New Roman"/>
        <family val="1"/>
      </rPr>
      <t>Dy TOTAL</t>
    </r>
  </si>
  <si>
    <r>
      <rPr>
        <b/>
        <sz val="11"/>
        <color rgb="FF964605"/>
        <rFont val="Times New Roman"/>
        <family val="1"/>
      </rPr>
      <t>Ho</t>
    </r>
  </si>
  <si>
    <r>
      <rPr>
        <b/>
        <sz val="11"/>
        <color rgb="FF964605"/>
        <rFont val="Times New Roman"/>
        <family val="1"/>
      </rPr>
      <t>Ho TOTAL</t>
    </r>
  </si>
  <si>
    <r>
      <rPr>
        <b/>
        <sz val="11"/>
        <color rgb="FF964605"/>
        <rFont val="Times New Roman"/>
        <family val="1"/>
      </rPr>
      <t>Er</t>
    </r>
  </si>
  <si>
    <r>
      <rPr>
        <b/>
        <sz val="11"/>
        <color rgb="FF964605"/>
        <rFont val="Times New Roman"/>
        <family val="1"/>
      </rPr>
      <t>Er TOTAL</t>
    </r>
  </si>
  <si>
    <r>
      <rPr>
        <b/>
        <sz val="11"/>
        <color rgb="FF964605"/>
        <rFont val="Times New Roman"/>
        <family val="1"/>
      </rPr>
      <t>Tm</t>
    </r>
  </si>
  <si>
    <r>
      <rPr>
        <b/>
        <sz val="11"/>
        <color rgb="FF964605"/>
        <rFont val="Times New Roman"/>
        <family val="1"/>
      </rPr>
      <t>Tm TOTAL</t>
    </r>
  </si>
  <si>
    <r>
      <rPr>
        <b/>
        <sz val="11"/>
        <color rgb="FF964605"/>
        <rFont val="Times New Roman"/>
        <family val="1"/>
      </rPr>
      <t>Yb</t>
    </r>
  </si>
  <si>
    <r>
      <rPr>
        <b/>
        <sz val="11"/>
        <color rgb="FF964605"/>
        <rFont val="Times New Roman"/>
        <family val="1"/>
      </rPr>
      <t>Yb TOTAL</t>
    </r>
  </si>
  <si>
    <r>
      <rPr>
        <b/>
        <sz val="11"/>
        <color rgb="FF964605"/>
        <rFont val="Times New Roman"/>
        <family val="1"/>
      </rPr>
      <t>Lu</t>
    </r>
  </si>
  <si>
    <r>
      <rPr>
        <b/>
        <sz val="11"/>
        <color rgb="FF964605"/>
        <rFont val="Times New Roman"/>
        <family val="1"/>
      </rPr>
      <t>Lu TOTAL</t>
    </r>
  </si>
  <si>
    <r>
      <rPr>
        <b/>
        <sz val="11"/>
        <color rgb="FF964605"/>
        <rFont val="Times New Roman"/>
        <family val="1"/>
      </rPr>
      <t>Hf</t>
    </r>
  </si>
  <si>
    <r>
      <rPr>
        <b/>
        <sz val="11"/>
        <color rgb="FF964605"/>
        <rFont val="Times New Roman"/>
        <family val="1"/>
      </rPr>
      <t>Hf TOTAL</t>
    </r>
  </si>
  <si>
    <r>
      <rPr>
        <b/>
        <sz val="11"/>
        <color rgb="FF964605"/>
        <rFont val="Times New Roman"/>
        <family val="1"/>
      </rPr>
      <t>Ta</t>
    </r>
  </si>
  <si>
    <r>
      <rPr>
        <b/>
        <sz val="11"/>
        <color rgb="FF964605"/>
        <rFont val="Times New Roman"/>
        <family val="1"/>
      </rPr>
      <t>Ta TOTAL</t>
    </r>
  </si>
  <si>
    <r>
      <rPr>
        <b/>
        <sz val="11"/>
        <color rgb="FF964605"/>
        <rFont val="Times New Roman"/>
        <family val="1"/>
      </rPr>
      <t>W</t>
    </r>
  </si>
  <si>
    <r>
      <rPr>
        <b/>
        <sz val="11"/>
        <color rgb="FF964605"/>
        <rFont val="Times New Roman"/>
        <family val="1"/>
      </rPr>
      <t>W TOTAL</t>
    </r>
  </si>
  <si>
    <r>
      <rPr>
        <b/>
        <sz val="11"/>
        <color rgb="FF964605"/>
        <rFont val="Times New Roman"/>
        <family val="1"/>
      </rPr>
      <t>Re</t>
    </r>
  </si>
  <si>
    <r>
      <rPr>
        <b/>
        <sz val="11"/>
        <color rgb="FF964605"/>
        <rFont val="Times New Roman"/>
        <family val="1"/>
      </rPr>
      <t>Re TOTAL</t>
    </r>
  </si>
  <si>
    <r>
      <rPr>
        <b/>
        <sz val="11"/>
        <color rgb="FF964605"/>
        <rFont val="Times New Roman"/>
        <family val="1"/>
      </rPr>
      <t>Ir</t>
    </r>
  </si>
  <si>
    <r>
      <rPr>
        <b/>
        <sz val="11"/>
        <color rgb="FF964605"/>
        <rFont val="Times New Roman"/>
        <family val="1"/>
      </rPr>
      <t>Ir TOTAL</t>
    </r>
  </si>
  <si>
    <r>
      <rPr>
        <b/>
        <sz val="11"/>
        <color rgb="FF964605"/>
        <rFont val="Times New Roman"/>
        <family val="1"/>
      </rPr>
      <t>Pt</t>
    </r>
  </si>
  <si>
    <r>
      <rPr>
        <b/>
        <sz val="11"/>
        <color rgb="FF964605"/>
        <rFont val="Times New Roman"/>
        <family val="1"/>
      </rPr>
      <t>Pt TOTAL</t>
    </r>
  </si>
  <si>
    <r>
      <rPr>
        <b/>
        <sz val="11"/>
        <color rgb="FF964605"/>
        <rFont val="Times New Roman"/>
        <family val="1"/>
      </rPr>
      <t>Au</t>
    </r>
  </si>
  <si>
    <r>
      <rPr>
        <b/>
        <sz val="11"/>
        <color rgb="FF964605"/>
        <rFont val="Times New Roman"/>
        <family val="1"/>
      </rPr>
      <t>Au TOTAL</t>
    </r>
  </si>
  <si>
    <r>
      <rPr>
        <b/>
        <sz val="11"/>
        <color rgb="FF964605"/>
        <rFont val="Times New Roman"/>
        <family val="1"/>
      </rPr>
      <t>Hg</t>
    </r>
  </si>
  <si>
    <r>
      <rPr>
        <b/>
        <sz val="11"/>
        <color rgb="FF964605"/>
        <rFont val="Times New Roman"/>
        <family val="1"/>
      </rPr>
      <t>Hg TOTAL</t>
    </r>
  </si>
  <si>
    <r>
      <rPr>
        <b/>
        <sz val="11"/>
        <color rgb="FF964605"/>
        <rFont val="Times New Roman"/>
        <family val="1"/>
      </rPr>
      <t>Tl</t>
    </r>
  </si>
  <si>
    <r>
      <rPr>
        <b/>
        <sz val="11"/>
        <color rgb="FF964605"/>
        <rFont val="Times New Roman"/>
        <family val="1"/>
      </rPr>
      <t>Tl TOTAL</t>
    </r>
  </si>
  <si>
    <r>
      <rPr>
        <b/>
        <sz val="11"/>
        <color rgb="FF964605"/>
        <rFont val="Times New Roman"/>
        <family val="1"/>
      </rPr>
      <t>Pb</t>
    </r>
  </si>
  <si>
    <r>
      <rPr>
        <b/>
        <sz val="11"/>
        <color rgb="FF964605"/>
        <rFont val="Times New Roman"/>
        <family val="1"/>
      </rPr>
      <t>Pb TOTAL</t>
    </r>
  </si>
  <si>
    <r>
      <rPr>
        <b/>
        <sz val="11"/>
        <color rgb="FF964605"/>
        <rFont val="Times New Roman"/>
        <family val="1"/>
      </rPr>
      <t>Bi</t>
    </r>
  </si>
  <si>
    <r>
      <rPr>
        <b/>
        <sz val="11"/>
        <color rgb="FF964605"/>
        <rFont val="Times New Roman"/>
        <family val="1"/>
      </rPr>
      <t>Bi TOTAL</t>
    </r>
  </si>
  <si>
    <r>
      <rPr>
        <b/>
        <sz val="11"/>
        <color rgb="FF964605"/>
        <rFont val="Times New Roman"/>
        <family val="1"/>
      </rPr>
      <t>Th</t>
    </r>
  </si>
  <si>
    <r>
      <rPr>
        <b/>
        <sz val="11"/>
        <color rgb="FF964605"/>
        <rFont val="Times New Roman"/>
        <family val="1"/>
      </rPr>
      <t>Th TOTAL</t>
    </r>
  </si>
  <si>
    <r>
      <rPr>
        <b/>
        <sz val="11"/>
        <color rgb="FF964605"/>
        <rFont val="Times New Roman"/>
        <family val="1"/>
      </rPr>
      <t>U</t>
    </r>
  </si>
  <si>
    <r>
      <rPr>
        <b/>
        <sz val="11"/>
        <color rgb="FF964605"/>
        <rFont val="Times New Roman"/>
        <family val="1"/>
      </rPr>
      <t>U TOTAL</t>
    </r>
  </si>
  <si>
    <t>Elements (PCBs)</t>
  </si>
  <si>
    <t>Elements (impacts)</t>
  </si>
  <si>
    <t>Unit</t>
  </si>
  <si>
    <t>Climate Change</t>
  </si>
  <si>
    <t>Summary Table</t>
  </si>
  <si>
    <t>Impact categorie</t>
  </si>
  <si>
    <t>Total Impact</t>
  </si>
  <si>
    <t>Part</t>
  </si>
  <si>
    <t>Summary Table (Percent)</t>
  </si>
  <si>
    <t>% kg CO2 eq</t>
  </si>
  <si>
    <t>Water Depletion</t>
  </si>
  <si>
    <t>% m3</t>
  </si>
  <si>
    <t>g CO2 eq</t>
  </si>
  <si>
    <t>dm3</t>
  </si>
  <si>
    <t>Mg 279.553 {120} (Axial)</t>
  </si>
  <si>
    <t>Mg updated</t>
  </si>
  <si>
    <t>Y 371.030 {91} (Axial)</t>
  </si>
  <si>
    <t>Y</t>
  </si>
  <si>
    <t>Y TOTAL</t>
  </si>
  <si>
    <t>dm4</t>
  </si>
  <si>
    <t>Back Camera</t>
  </si>
  <si>
    <t>Back camera</t>
  </si>
  <si>
    <t>S7 Back Camera</t>
  </si>
  <si>
    <t>S8 Back Camera</t>
  </si>
  <si>
    <t>S1 Back camera</t>
  </si>
  <si>
    <t>S3 Back camera</t>
  </si>
  <si>
    <t>S2 back Camera</t>
  </si>
  <si>
    <t>S4 Back camera</t>
  </si>
  <si>
    <t>S5 Back Camera</t>
  </si>
  <si>
    <t>S6 Back Camera</t>
  </si>
  <si>
    <t xml:space="preserve">CC </t>
  </si>
  <si>
    <t xml:space="preserve">Climate Change </t>
  </si>
  <si>
    <t xml:space="preserve">Terrestrial Acidification </t>
  </si>
  <si>
    <t>Impact per 1 kg of material output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</si>
</sst>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6" formatCode="0.0E+00"/>
    <numFmt numFmtId="168" formatCode="0.00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Times New Roman"/>
      <family val="1"/>
    </font>
    <font>
      <b/>
      <sz val="11"/>
      <color rgb="FF964605"/>
      <name val="Times New Roman"/>
      <family val="1"/>
    </font>
    <font>
      <b/>
      <sz val="10"/>
      <color rgb="FF000000"/>
      <name val="Times New Roman"/>
      <family val="1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C5D9F0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2" borderId="4" xfId="0" applyFill="1" applyBorder="1"/>
    <xf numFmtId="0" fontId="0" fillId="0" borderId="7" xfId="0" applyBorder="1" applyAlignment="1">
      <alignment horizontal="center" vertical="center"/>
    </xf>
    <xf numFmtId="0" fontId="0" fillId="0" borderId="8" xfId="0" applyBorder="1"/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/>
    <xf numFmtId="0" fontId="0" fillId="0" borderId="15" xfId="0" applyBorder="1" applyAlignment="1">
      <alignment horizontal="center" vertical="center"/>
    </xf>
    <xf numFmtId="0" fontId="0" fillId="3" borderId="18" xfId="0" applyFill="1" applyBorder="1" applyAlignment="1">
      <alignment horizontal="center" vertical="top"/>
    </xf>
    <xf numFmtId="0" fontId="0" fillId="3" borderId="19" xfId="0" applyFill="1" applyBorder="1" applyAlignment="1">
      <alignment horizontal="center" vertical="center"/>
    </xf>
    <xf numFmtId="0" fontId="0" fillId="3" borderId="19" xfId="0" applyFill="1" applyBorder="1"/>
    <xf numFmtId="0" fontId="0" fillId="0" borderId="22" xfId="0" applyBorder="1" applyAlignment="1">
      <alignment horizontal="center" vertical="center"/>
    </xf>
    <xf numFmtId="0" fontId="0" fillId="0" borderId="23" xfId="0" applyBorder="1"/>
    <xf numFmtId="0" fontId="0" fillId="0" borderId="24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/>
    <xf numFmtId="0" fontId="0" fillId="0" borderId="30" xfId="0" applyBorder="1" applyAlignment="1">
      <alignment horizontal="center" vertical="center"/>
    </xf>
    <xf numFmtId="0" fontId="0" fillId="0" borderId="29" xfId="0" applyBorder="1" applyAlignment="1">
      <alignment vertical="top"/>
    </xf>
    <xf numFmtId="0" fontId="0" fillId="4" borderId="34" xfId="0" applyFill="1" applyBorder="1" applyAlignment="1">
      <alignment horizontal="center" vertical="center"/>
    </xf>
    <xf numFmtId="0" fontId="0" fillId="4" borderId="35" xfId="0" applyFill="1" applyBorder="1"/>
    <xf numFmtId="0" fontId="0" fillId="4" borderId="36" xfId="0" applyFill="1" applyBorder="1" applyAlignment="1">
      <alignment horizontal="center" vertical="center"/>
    </xf>
    <xf numFmtId="164" fontId="2" fillId="2" borderId="10" xfId="0" applyNumberFormat="1" applyFont="1" applyFill="1" applyBorder="1" applyAlignment="1">
      <alignment horizontal="center" vertical="center"/>
    </xf>
    <xf numFmtId="164" fontId="2" fillId="2" borderId="8" xfId="0" applyNumberFormat="1" applyFont="1" applyFill="1" applyBorder="1" applyAlignment="1">
      <alignment horizontal="left" vertical="center"/>
    </xf>
    <xf numFmtId="0" fontId="2" fillId="2" borderId="37" xfId="0" applyFont="1" applyFill="1" applyBorder="1" applyAlignment="1">
      <alignment horizontal="center" vertical="center"/>
    </xf>
    <xf numFmtId="0" fontId="2" fillId="2" borderId="35" xfId="0" applyFont="1" applyFill="1" applyBorder="1" applyAlignment="1">
      <alignment horizontal="left" vertical="center"/>
    </xf>
    <xf numFmtId="0" fontId="0" fillId="0" borderId="32" xfId="0" applyBorder="1"/>
    <xf numFmtId="0" fontId="0" fillId="0" borderId="11" xfId="0" applyBorder="1"/>
    <xf numFmtId="0" fontId="0" fillId="0" borderId="38" xfId="0" applyBorder="1"/>
    <xf numFmtId="0" fontId="0" fillId="0" borderId="42" xfId="0" applyBorder="1"/>
    <xf numFmtId="0" fontId="3" fillId="5" borderId="48" xfId="0" applyFont="1" applyFill="1" applyBorder="1" applyAlignment="1">
      <alignment horizontal="center" vertical="top" wrapText="1"/>
    </xf>
    <xf numFmtId="0" fontId="3" fillId="0" borderId="48" xfId="0" applyFont="1" applyBorder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3" fillId="5" borderId="47" xfId="0" applyFont="1" applyFill="1" applyBorder="1" applyAlignment="1">
      <alignment vertical="top" wrapText="1"/>
    </xf>
    <xf numFmtId="0" fontId="3" fillId="0" borderId="47" xfId="0" applyFont="1" applyBorder="1" applyAlignment="1">
      <alignment vertical="top" wrapText="1"/>
    </xf>
    <xf numFmtId="0" fontId="3" fillId="0" borderId="45" xfId="0" applyFont="1" applyBorder="1" applyAlignment="1">
      <alignment vertical="center" wrapText="1"/>
    </xf>
    <xf numFmtId="166" fontId="4" fillId="5" borderId="47" xfId="0" applyNumberFormat="1" applyFont="1" applyFill="1" applyBorder="1" applyAlignment="1">
      <alignment vertical="top" shrinkToFit="1"/>
    </xf>
    <xf numFmtId="166" fontId="4" fillId="0" borderId="47" xfId="0" applyNumberFormat="1" applyFont="1" applyBorder="1" applyAlignment="1">
      <alignment vertical="top" shrinkToFit="1"/>
    </xf>
    <xf numFmtId="0" fontId="3" fillId="0" borderId="47" xfId="0" applyFont="1" applyBorder="1" applyAlignment="1">
      <alignment vertical="center" wrapText="1"/>
    </xf>
    <xf numFmtId="0" fontId="0" fillId="0" borderId="18" xfId="0" applyBorder="1" applyAlignment="1"/>
    <xf numFmtId="0" fontId="0" fillId="0" borderId="19" xfId="0" applyBorder="1" applyAlignment="1"/>
    <xf numFmtId="0" fontId="0" fillId="0" borderId="44" xfId="0" applyBorder="1" applyAlignment="1"/>
    <xf numFmtId="0" fontId="0" fillId="0" borderId="39" xfId="0" applyBorder="1"/>
    <xf numFmtId="0" fontId="0" fillId="0" borderId="31" xfId="0" applyBorder="1"/>
    <xf numFmtId="0" fontId="0" fillId="0" borderId="37" xfId="0" applyBorder="1"/>
    <xf numFmtId="0" fontId="0" fillId="0" borderId="25" xfId="0" applyBorder="1"/>
    <xf numFmtId="0" fontId="0" fillId="0" borderId="52" xfId="0" applyBorder="1"/>
    <xf numFmtId="0" fontId="0" fillId="0" borderId="26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6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/>
    </xf>
    <xf numFmtId="0" fontId="3" fillId="0" borderId="46" xfId="0" applyFont="1" applyBorder="1" applyAlignment="1">
      <alignment horizontal="center" vertical="center" wrapText="1"/>
    </xf>
    <xf numFmtId="166" fontId="4" fillId="0" borderId="47" xfId="0" applyNumberFormat="1" applyFont="1" applyBorder="1" applyAlignment="1">
      <alignment horizontal="center" vertical="top" shrinkToFit="1"/>
    </xf>
    <xf numFmtId="168" fontId="0" fillId="0" borderId="0" xfId="0" applyNumberFormat="1"/>
    <xf numFmtId="0" fontId="7" fillId="6" borderId="0" xfId="0" applyFont="1" applyFill="1"/>
    <xf numFmtId="0" fontId="0" fillId="0" borderId="27" xfId="0" applyBorder="1" applyAlignment="1">
      <alignment horizontal="center" vertical="top"/>
    </xf>
    <xf numFmtId="0" fontId="0" fillId="0" borderId="33" xfId="0" applyBorder="1" applyAlignment="1">
      <alignment horizontal="center" vertical="top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6" xfId="0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0" fillId="0" borderId="21" xfId="0" applyBorder="1" applyAlignment="1">
      <alignment horizontal="center" vertical="top"/>
    </xf>
    <xf numFmtId="0" fontId="0" fillId="0" borderId="10" xfId="0" applyBorder="1" applyAlignment="1">
      <alignment horizontal="left" vertical="top"/>
    </xf>
    <xf numFmtId="0" fontId="0" fillId="0" borderId="31" xfId="0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37" xfId="0" applyBorder="1" applyAlignment="1">
      <alignment horizontal="left" vertical="top"/>
    </xf>
    <xf numFmtId="0" fontId="5" fillId="0" borderId="49" xfId="0" applyFont="1" applyBorder="1" applyAlignment="1">
      <alignment horizontal="center" vertical="top"/>
    </xf>
    <xf numFmtId="0" fontId="5" fillId="0" borderId="1" xfId="0" applyFont="1" applyBorder="1" applyAlignment="1">
      <alignment horizontal="center" vertical="top"/>
    </xf>
    <xf numFmtId="0" fontId="5" fillId="0" borderId="51" xfId="0" applyFont="1" applyBorder="1" applyAlignment="1">
      <alignment horizontal="center" vertical="top"/>
    </xf>
    <xf numFmtId="0" fontId="5" fillId="0" borderId="50" xfId="0" applyFont="1" applyBorder="1" applyAlignment="1">
      <alignment horizontal="center" vertical="top"/>
    </xf>
    <xf numFmtId="11" fontId="0" fillId="2" borderId="39" xfId="0" applyNumberFormat="1" applyFill="1" applyBorder="1"/>
    <xf numFmtId="11" fontId="0" fillId="2" borderId="40" xfId="0" applyNumberFormat="1" applyFill="1" applyBorder="1"/>
    <xf numFmtId="11" fontId="0" fillId="2" borderId="41" xfId="0" applyNumberFormat="1" applyFill="1" applyBorder="1"/>
    <xf numFmtId="11" fontId="0" fillId="0" borderId="10" xfId="0" applyNumberFormat="1" applyBorder="1" applyAlignment="1">
      <alignment horizontal="center" vertical="center"/>
    </xf>
    <xf numFmtId="11" fontId="0" fillId="0" borderId="11" xfId="0" applyNumberFormat="1" applyBorder="1" applyAlignment="1">
      <alignment horizontal="center" vertical="center"/>
    </xf>
    <xf numFmtId="11" fontId="0" fillId="0" borderId="8" xfId="0" applyNumberFormat="1" applyBorder="1" applyAlignment="1">
      <alignment horizontal="center" vertical="center"/>
    </xf>
    <xf numFmtId="11" fontId="0" fillId="0" borderId="16" xfId="0" applyNumberFormat="1" applyBorder="1" applyAlignment="1">
      <alignment horizontal="center" vertical="center"/>
    </xf>
    <xf numFmtId="11" fontId="0" fillId="0" borderId="17" xfId="0" applyNumberFormat="1" applyBorder="1" applyAlignment="1">
      <alignment horizontal="center" vertical="center"/>
    </xf>
    <xf numFmtId="11" fontId="0" fillId="0" borderId="14" xfId="0" applyNumberFormat="1" applyBorder="1" applyAlignment="1">
      <alignment horizontal="center" vertical="center"/>
    </xf>
    <xf numFmtId="11" fontId="0" fillId="3" borderId="19" xfId="0" applyNumberFormat="1" applyFill="1" applyBorder="1" applyAlignment="1">
      <alignment horizontal="center" vertical="center"/>
    </xf>
    <xf numFmtId="11" fontId="0" fillId="3" borderId="20" xfId="0" applyNumberFormat="1" applyFill="1" applyBorder="1" applyAlignment="1">
      <alignment horizontal="center" vertical="center"/>
    </xf>
    <xf numFmtId="11" fontId="0" fillId="0" borderId="25" xfId="0" applyNumberFormat="1" applyBorder="1" applyAlignment="1">
      <alignment horizontal="center" vertical="center"/>
    </xf>
    <xf numFmtId="11" fontId="0" fillId="0" borderId="26" xfId="0" applyNumberFormat="1" applyBorder="1" applyAlignment="1">
      <alignment horizontal="center" vertical="center"/>
    </xf>
    <xf numFmtId="11" fontId="0" fillId="0" borderId="23" xfId="0" applyNumberFormat="1" applyBorder="1" applyAlignment="1">
      <alignment horizontal="center" vertical="center"/>
    </xf>
    <xf numFmtId="11" fontId="0" fillId="0" borderId="31" xfId="0" applyNumberFormat="1" applyBorder="1" applyAlignment="1">
      <alignment horizontal="center" vertical="center"/>
    </xf>
    <xf numFmtId="11" fontId="0" fillId="0" borderId="32" xfId="0" applyNumberFormat="1" applyBorder="1" applyAlignment="1">
      <alignment horizontal="center" vertical="center"/>
    </xf>
    <xf numFmtId="11" fontId="0" fillId="0" borderId="29" xfId="0" applyNumberFormat="1" applyBorder="1" applyAlignment="1">
      <alignment horizontal="center" vertical="center"/>
    </xf>
    <xf numFmtId="11" fontId="0" fillId="4" borderId="37" xfId="0" applyNumberFormat="1" applyFill="1" applyBorder="1" applyAlignment="1">
      <alignment horizontal="center" vertical="center"/>
    </xf>
    <xf numFmtId="11" fontId="0" fillId="4" borderId="38" xfId="0" applyNumberFormat="1" applyFill="1" applyBorder="1" applyAlignment="1">
      <alignment horizontal="center" vertical="center"/>
    </xf>
    <xf numFmtId="11" fontId="0" fillId="4" borderId="35" xfId="0" applyNumberFormat="1" applyFill="1" applyBorder="1" applyAlignment="1">
      <alignment horizontal="center" vertical="center"/>
    </xf>
    <xf numFmtId="11" fontId="0" fillId="0" borderId="0" xfId="0" applyNumberFormat="1"/>
    <xf numFmtId="11" fontId="0" fillId="0" borderId="42" xfId="0" applyNumberFormat="1" applyBorder="1"/>
    <xf numFmtId="11" fontId="0" fillId="0" borderId="43" xfId="0" applyNumberFormat="1" applyBorder="1"/>
    <xf numFmtId="11" fontId="0" fillId="0" borderId="38" xfId="0" applyNumberFormat="1" applyBorder="1" applyAlignment="1">
      <alignment horizontal="center" vertical="center"/>
    </xf>
    <xf numFmtId="11" fontId="0" fillId="0" borderId="35" xfId="0" applyNumberFormat="1" applyBorder="1" applyAlignment="1">
      <alignment horizontal="center" vertical="center"/>
    </xf>
    <xf numFmtId="11" fontId="0" fillId="0" borderId="40" xfId="0" applyNumberFormat="1" applyBorder="1"/>
    <xf numFmtId="11" fontId="0" fillId="0" borderId="41" xfId="0" applyNumberFormat="1" applyBorder="1"/>
    <xf numFmtId="11" fontId="0" fillId="0" borderId="53" xfId="0" applyNumberFormat="1" applyBorder="1" applyAlignment="1">
      <alignment horizontal="center" vertical="center"/>
    </xf>
    <xf numFmtId="11" fontId="0" fillId="0" borderId="54" xfId="0" applyNumberFormat="1" applyBorder="1" applyAlignment="1">
      <alignment horizontal="center" vertical="center"/>
    </xf>
    <xf numFmtId="11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4"/>
  <sheetViews>
    <sheetView zoomScale="40" zoomScaleNormal="40" workbookViewId="0">
      <selection activeCell="E1" sqref="E1:L1048576"/>
    </sheetView>
  </sheetViews>
  <sheetFormatPr defaultRowHeight="15" x14ac:dyDescent="0.25"/>
  <cols>
    <col min="1" max="1" width="18.140625" bestFit="1" customWidth="1"/>
    <col min="2" max="2" width="3.85546875" bestFit="1" customWidth="1"/>
    <col min="3" max="3" width="22.42578125" bestFit="1" customWidth="1"/>
    <col min="4" max="4" width="5.42578125" bestFit="1" customWidth="1"/>
    <col min="5" max="6" width="16.140625" style="99" bestFit="1" customWidth="1"/>
    <col min="7" max="8" width="16" style="99" bestFit="1" customWidth="1"/>
    <col min="9" max="9" width="16.140625" style="99" bestFit="1" customWidth="1"/>
    <col min="10" max="10" width="15.7109375" style="99" bestFit="1" customWidth="1"/>
    <col min="11" max="11" width="17.28515625" style="99" bestFit="1" customWidth="1"/>
    <col min="12" max="12" width="18.7109375" style="99" bestFit="1" customWidth="1"/>
    <col min="15" max="15" width="19.5703125" bestFit="1" customWidth="1"/>
    <col min="17" max="17" width="15" bestFit="1" customWidth="1"/>
    <col min="18" max="19" width="16.140625" bestFit="1" customWidth="1"/>
    <col min="20" max="21" width="17.7109375" bestFit="1" customWidth="1"/>
    <col min="22" max="22" width="15.5703125" bestFit="1" customWidth="1"/>
    <col min="23" max="23" width="17" bestFit="1" customWidth="1"/>
    <col min="24" max="24" width="18.85546875" bestFit="1" customWidth="1"/>
  </cols>
  <sheetData>
    <row r="1" spans="1:15" ht="15.75" thickBot="1" x14ac:dyDescent="0.3">
      <c r="A1" s="65" t="s">
        <v>0</v>
      </c>
      <c r="B1" s="66"/>
      <c r="C1" s="67"/>
      <c r="D1" s="1" t="s">
        <v>1</v>
      </c>
      <c r="E1" s="79" t="s">
        <v>307</v>
      </c>
      <c r="F1" s="80" t="s">
        <v>309</v>
      </c>
      <c r="G1" s="80" t="s">
        <v>308</v>
      </c>
      <c r="H1" s="80" t="s">
        <v>310</v>
      </c>
      <c r="I1" s="80" t="s">
        <v>311</v>
      </c>
      <c r="J1" s="80" t="s">
        <v>312</v>
      </c>
      <c r="K1" s="80" t="s">
        <v>305</v>
      </c>
      <c r="L1" s="81" t="s">
        <v>306</v>
      </c>
    </row>
    <row r="2" spans="1:15" x14ac:dyDescent="0.25">
      <c r="A2" s="68" t="s">
        <v>2</v>
      </c>
      <c r="B2" s="2" t="s">
        <v>3</v>
      </c>
      <c r="C2" s="3" t="s">
        <v>4</v>
      </c>
      <c r="D2" s="4" t="s">
        <v>5</v>
      </c>
      <c r="E2" s="82">
        <v>0.64640506272764264</v>
      </c>
      <c r="F2" s="83">
        <v>0.42426703974842001</v>
      </c>
      <c r="G2" s="83">
        <v>0.31199280461195827</v>
      </c>
      <c r="H2" s="83">
        <v>0.68927833852519915</v>
      </c>
      <c r="I2" s="83">
        <v>0.41902683962424192</v>
      </c>
      <c r="J2" s="83">
        <v>1.4091267073175266</v>
      </c>
      <c r="K2" s="83">
        <v>1.2813502919094604</v>
      </c>
      <c r="L2" s="84">
        <v>1.38662044659369</v>
      </c>
    </row>
    <row r="3" spans="1:15" ht="15.75" thickBot="1" x14ac:dyDescent="0.3">
      <c r="A3" s="69"/>
      <c r="B3" s="5" t="s">
        <v>7</v>
      </c>
      <c r="C3" s="6" t="s">
        <v>8</v>
      </c>
      <c r="D3" s="7" t="s">
        <v>5</v>
      </c>
      <c r="E3" s="85" t="s">
        <v>9</v>
      </c>
      <c r="F3" s="86" t="s">
        <v>6</v>
      </c>
      <c r="G3" s="86" t="s">
        <v>6</v>
      </c>
      <c r="H3" s="86" t="s">
        <v>6</v>
      </c>
      <c r="I3" s="86" t="s">
        <v>6</v>
      </c>
      <c r="J3" s="86" t="s">
        <v>6</v>
      </c>
      <c r="K3" s="86" t="s">
        <v>6</v>
      </c>
      <c r="L3" s="87" t="s">
        <v>6</v>
      </c>
    </row>
    <row r="4" spans="1:15" ht="15.75" thickBot="1" x14ac:dyDescent="0.3">
      <c r="A4" s="8"/>
      <c r="B4" s="9"/>
      <c r="C4" s="10"/>
      <c r="D4" s="9"/>
      <c r="E4" s="88"/>
      <c r="F4" s="88"/>
      <c r="G4" s="88"/>
      <c r="H4" s="88"/>
      <c r="I4" s="88"/>
      <c r="J4" s="88"/>
      <c r="K4" s="88"/>
      <c r="L4" s="89"/>
    </row>
    <row r="5" spans="1:15" x14ac:dyDescent="0.25">
      <c r="A5" s="70" t="s">
        <v>10</v>
      </c>
      <c r="B5" s="11" t="s">
        <v>11</v>
      </c>
      <c r="C5" s="12" t="s">
        <v>12</v>
      </c>
      <c r="D5" s="13" t="s">
        <v>5</v>
      </c>
      <c r="E5" s="90" t="s">
        <v>6</v>
      </c>
      <c r="F5" s="91" t="s">
        <v>6</v>
      </c>
      <c r="G5" s="91" t="s">
        <v>6</v>
      </c>
      <c r="H5" s="91" t="s">
        <v>6</v>
      </c>
      <c r="I5" s="91" t="s">
        <v>6</v>
      </c>
      <c r="J5" s="91" t="s">
        <v>6</v>
      </c>
      <c r="K5" s="91" t="s">
        <v>6</v>
      </c>
      <c r="L5" s="92" t="s">
        <v>6</v>
      </c>
      <c r="N5" s="21" t="s">
        <v>13</v>
      </c>
      <c r="O5" s="22" t="s">
        <v>14</v>
      </c>
    </row>
    <row r="6" spans="1:15" ht="15.75" thickBot="1" x14ac:dyDescent="0.3">
      <c r="A6" s="63"/>
      <c r="B6" s="14" t="s">
        <v>15</v>
      </c>
      <c r="C6" s="15" t="s">
        <v>16</v>
      </c>
      <c r="D6" s="16" t="s">
        <v>5</v>
      </c>
      <c r="E6" s="93">
        <v>2.9186956940570948E-2</v>
      </c>
      <c r="F6" s="94">
        <v>3.4363537176881488E-2</v>
      </c>
      <c r="G6" s="94">
        <v>8.9981751100693102E-3</v>
      </c>
      <c r="H6" s="94">
        <v>2.5518378986419964E-2</v>
      </c>
      <c r="I6" s="94">
        <v>2.3710043963518685E-2</v>
      </c>
      <c r="J6" s="94">
        <v>1.3152696475821582E-2</v>
      </c>
      <c r="K6" s="94">
        <v>3.5105163203475752E-2</v>
      </c>
      <c r="L6" s="95">
        <v>3.0203513272131378E-3</v>
      </c>
      <c r="N6" s="23" t="s">
        <v>17</v>
      </c>
      <c r="O6" s="24" t="s">
        <v>18</v>
      </c>
    </row>
    <row r="7" spans="1:15" x14ac:dyDescent="0.25">
      <c r="A7" s="63"/>
      <c r="B7" s="14" t="s">
        <v>19</v>
      </c>
      <c r="C7" s="15" t="s">
        <v>20</v>
      </c>
      <c r="D7" s="16" t="s">
        <v>5</v>
      </c>
      <c r="E7" s="93" t="s">
        <v>6</v>
      </c>
      <c r="F7" s="94" t="s">
        <v>6</v>
      </c>
      <c r="G7" s="94" t="s">
        <v>6</v>
      </c>
      <c r="H7" s="94" t="s">
        <v>6</v>
      </c>
      <c r="I7" s="94" t="s">
        <v>6</v>
      </c>
      <c r="J7" s="94" t="s">
        <v>6</v>
      </c>
      <c r="K7" s="94" t="s">
        <v>6</v>
      </c>
      <c r="L7" s="95" t="s">
        <v>6</v>
      </c>
    </row>
    <row r="8" spans="1:15" x14ac:dyDescent="0.25">
      <c r="A8" s="63"/>
      <c r="B8" s="14" t="s">
        <v>21</v>
      </c>
      <c r="C8" s="15" t="s">
        <v>22</v>
      </c>
      <c r="D8" s="16" t="s">
        <v>5</v>
      </c>
      <c r="E8" s="93" t="s">
        <v>6</v>
      </c>
      <c r="F8" s="94">
        <v>1.1315584669022083E-3</v>
      </c>
      <c r="G8" s="94" t="s">
        <v>6</v>
      </c>
      <c r="H8" s="94" t="s">
        <v>9</v>
      </c>
      <c r="I8" s="94">
        <v>5.7313751937199695E-4</v>
      </c>
      <c r="J8" s="94" t="s">
        <v>9</v>
      </c>
      <c r="K8" s="94" t="s">
        <v>9</v>
      </c>
      <c r="L8" s="95" t="s">
        <v>9</v>
      </c>
    </row>
    <row r="9" spans="1:15" x14ac:dyDescent="0.25">
      <c r="A9" s="63"/>
      <c r="B9" s="14" t="s">
        <v>23</v>
      </c>
      <c r="C9" s="15" t="s">
        <v>24</v>
      </c>
      <c r="D9" s="16" t="s">
        <v>5</v>
      </c>
      <c r="E9" s="93">
        <v>4.5067206702175629E-2</v>
      </c>
      <c r="F9" s="94" t="s">
        <v>6</v>
      </c>
      <c r="G9" s="94" t="s">
        <v>6</v>
      </c>
      <c r="H9" s="94" t="s">
        <v>9</v>
      </c>
      <c r="I9" s="94" t="s">
        <v>9</v>
      </c>
      <c r="J9" s="94" t="s">
        <v>6</v>
      </c>
      <c r="K9" s="94" t="s">
        <v>6</v>
      </c>
      <c r="L9" s="95" t="s">
        <v>6</v>
      </c>
    </row>
    <row r="10" spans="1:15" x14ac:dyDescent="0.25">
      <c r="A10" s="63"/>
      <c r="B10" s="14" t="s">
        <v>25</v>
      </c>
      <c r="C10" s="15" t="s">
        <v>26</v>
      </c>
      <c r="D10" s="16" t="s">
        <v>5</v>
      </c>
      <c r="E10" s="93" t="s">
        <v>6</v>
      </c>
      <c r="F10" s="94" t="s">
        <v>6</v>
      </c>
      <c r="G10" s="94" t="s">
        <v>6</v>
      </c>
      <c r="H10" s="94" t="s">
        <v>6</v>
      </c>
      <c r="I10" s="94" t="s">
        <v>6</v>
      </c>
      <c r="J10" s="94" t="s">
        <v>6</v>
      </c>
      <c r="K10" s="94" t="s">
        <v>6</v>
      </c>
      <c r="L10" s="95" t="s">
        <v>6</v>
      </c>
    </row>
    <row r="11" spans="1:15" x14ac:dyDescent="0.25">
      <c r="A11" s="63"/>
      <c r="B11" s="14" t="s">
        <v>27</v>
      </c>
      <c r="C11" s="15" t="s">
        <v>28</v>
      </c>
      <c r="D11" s="16" t="s">
        <v>5</v>
      </c>
      <c r="E11" s="93" t="s">
        <v>6</v>
      </c>
      <c r="F11" s="94" t="s">
        <v>6</v>
      </c>
      <c r="G11" s="94" t="s">
        <v>6</v>
      </c>
      <c r="H11" s="94" t="s">
        <v>6</v>
      </c>
      <c r="I11" s="94" t="s">
        <v>6</v>
      </c>
      <c r="J11" s="94" t="s">
        <v>6</v>
      </c>
      <c r="K11" s="94" t="s">
        <v>6</v>
      </c>
      <c r="L11" s="95" t="s">
        <v>6</v>
      </c>
    </row>
    <row r="12" spans="1:15" x14ac:dyDescent="0.25">
      <c r="A12" s="63"/>
      <c r="B12" s="14" t="s">
        <v>29</v>
      </c>
      <c r="C12" s="15" t="s">
        <v>30</v>
      </c>
      <c r="D12" s="16" t="s">
        <v>5</v>
      </c>
      <c r="E12" s="93">
        <v>5.3992675271405345E-3</v>
      </c>
      <c r="F12" s="94">
        <v>3.8056944687349225E-3</v>
      </c>
      <c r="G12" s="94">
        <v>2.6982742286739249E-3</v>
      </c>
      <c r="H12" s="94">
        <v>6.1472734020529846E-3</v>
      </c>
      <c r="I12" s="94">
        <v>3.9803556225273358E-3</v>
      </c>
      <c r="J12" s="94">
        <v>9.9496523105119684E-3</v>
      </c>
      <c r="K12" s="94">
        <v>9.3857051101875043E-3</v>
      </c>
      <c r="L12" s="95">
        <v>9.8199201187163104E-3</v>
      </c>
    </row>
    <row r="13" spans="1:15" x14ac:dyDescent="0.25">
      <c r="A13" s="63"/>
      <c r="B13" s="14" t="s">
        <v>31</v>
      </c>
      <c r="C13" s="15" t="s">
        <v>32</v>
      </c>
      <c r="D13" s="16" t="s">
        <v>5</v>
      </c>
      <c r="E13" s="93">
        <v>0.23859485393811924</v>
      </c>
      <c r="F13" s="94">
        <v>0.19672402898275601</v>
      </c>
      <c r="G13" s="94">
        <v>0.138014266327916</v>
      </c>
      <c r="H13" s="94">
        <v>8.8527509746893801E-2</v>
      </c>
      <c r="I13" s="94">
        <v>0.19807605551941759</v>
      </c>
      <c r="J13" s="94">
        <v>0.36791562217394186</v>
      </c>
      <c r="K13" s="94">
        <v>0.43986811364638451</v>
      </c>
      <c r="L13" s="95">
        <v>0.39917368573288248</v>
      </c>
    </row>
    <row r="14" spans="1:15" x14ac:dyDescent="0.25">
      <c r="A14" s="63"/>
      <c r="B14" s="14" t="s">
        <v>33</v>
      </c>
      <c r="C14" s="15" t="s">
        <v>34</v>
      </c>
      <c r="D14" s="16" t="s">
        <v>5</v>
      </c>
      <c r="E14" s="93" t="s">
        <v>6</v>
      </c>
      <c r="F14" s="94" t="s">
        <v>6</v>
      </c>
      <c r="G14" s="94" t="s">
        <v>6</v>
      </c>
      <c r="H14" s="94" t="s">
        <v>9</v>
      </c>
      <c r="I14" s="94" t="s">
        <v>6</v>
      </c>
      <c r="J14" s="94" t="s">
        <v>6</v>
      </c>
      <c r="K14" s="94" t="s">
        <v>6</v>
      </c>
      <c r="L14" s="95" t="s">
        <v>6</v>
      </c>
    </row>
    <row r="15" spans="1:15" x14ac:dyDescent="0.25">
      <c r="A15" s="63"/>
      <c r="B15" s="14" t="s">
        <v>35</v>
      </c>
      <c r="C15" s="15" t="s">
        <v>36</v>
      </c>
      <c r="D15" s="16" t="s">
        <v>5</v>
      </c>
      <c r="E15" s="93" t="s">
        <v>9</v>
      </c>
      <c r="F15" s="94" t="s">
        <v>9</v>
      </c>
      <c r="G15" s="94" t="s">
        <v>6</v>
      </c>
      <c r="H15" s="94">
        <v>1.9845136999930824E-3</v>
      </c>
      <c r="I15" s="94">
        <v>2.4290632162933539E-3</v>
      </c>
      <c r="J15" s="94" t="s">
        <v>6</v>
      </c>
      <c r="K15" s="94" t="s">
        <v>9</v>
      </c>
      <c r="L15" s="95" t="s">
        <v>9</v>
      </c>
    </row>
    <row r="16" spans="1:15" x14ac:dyDescent="0.25">
      <c r="A16" s="63"/>
      <c r="B16" s="14" t="s">
        <v>37</v>
      </c>
      <c r="C16" s="15" t="s">
        <v>38</v>
      </c>
      <c r="D16" s="16" t="s">
        <v>5</v>
      </c>
      <c r="E16" s="93" t="s">
        <v>6</v>
      </c>
      <c r="F16" s="94">
        <v>2.2044853375770362E-2</v>
      </c>
      <c r="G16" s="94" t="s">
        <v>9</v>
      </c>
      <c r="H16" s="94">
        <v>3.8474928181770431E-2</v>
      </c>
      <c r="I16" s="94">
        <v>2.1132780704690653E-2</v>
      </c>
      <c r="J16" s="94">
        <v>3.7109028405341332E-2</v>
      </c>
      <c r="K16" s="94">
        <v>3.4860822903246311E-2</v>
      </c>
      <c r="L16" s="95">
        <v>3.9140347945255144E-2</v>
      </c>
    </row>
    <row r="17" spans="1:12" x14ac:dyDescent="0.25">
      <c r="A17" s="63"/>
      <c r="B17" s="14" t="s">
        <v>39</v>
      </c>
      <c r="C17" s="15" t="s">
        <v>40</v>
      </c>
      <c r="D17" s="16" t="s">
        <v>5</v>
      </c>
      <c r="E17" s="93" t="s">
        <v>6</v>
      </c>
      <c r="F17" s="94" t="s">
        <v>6</v>
      </c>
      <c r="G17" s="94" t="s">
        <v>9</v>
      </c>
      <c r="H17" s="94" t="s">
        <v>6</v>
      </c>
      <c r="I17" s="94" t="s">
        <v>6</v>
      </c>
      <c r="J17" s="94">
        <v>1.8257053440009035E-2</v>
      </c>
      <c r="K17" s="94" t="s">
        <v>6</v>
      </c>
      <c r="L17" s="95">
        <v>2.6479803251652709E-2</v>
      </c>
    </row>
    <row r="18" spans="1:12" x14ac:dyDescent="0.25">
      <c r="A18" s="63"/>
      <c r="B18" s="14" t="s">
        <v>41</v>
      </c>
      <c r="C18" s="15" t="s">
        <v>42</v>
      </c>
      <c r="D18" s="16" t="s">
        <v>5</v>
      </c>
      <c r="E18" s="93" t="s">
        <v>6</v>
      </c>
      <c r="F18" s="94" t="s">
        <v>6</v>
      </c>
      <c r="G18" s="94" t="s">
        <v>6</v>
      </c>
      <c r="H18" s="94" t="s">
        <v>6</v>
      </c>
      <c r="I18" s="94" t="s">
        <v>6</v>
      </c>
      <c r="J18" s="94" t="s">
        <v>6</v>
      </c>
      <c r="K18" s="94" t="s">
        <v>6</v>
      </c>
      <c r="L18" s="95" t="s">
        <v>6</v>
      </c>
    </row>
    <row r="19" spans="1:12" x14ac:dyDescent="0.25">
      <c r="A19" s="63"/>
      <c r="B19" s="14" t="s">
        <v>300</v>
      </c>
      <c r="C19" s="15" t="s">
        <v>299</v>
      </c>
      <c r="D19" s="16" t="s">
        <v>5</v>
      </c>
      <c r="E19" s="93" t="s">
        <v>6</v>
      </c>
      <c r="F19" s="94">
        <v>7.7819311646458948E-3</v>
      </c>
      <c r="G19" s="94" t="s">
        <v>9</v>
      </c>
      <c r="H19" s="94">
        <v>1.9395336550643485E-3</v>
      </c>
      <c r="I19" s="94">
        <v>5.9118687110282899E-3</v>
      </c>
      <c r="J19" s="94">
        <v>2.4975597960478278E-3</v>
      </c>
      <c r="K19" s="94">
        <v>2.7395285672528404E-3</v>
      </c>
      <c r="L19" s="95">
        <v>4.6863538505729141E-3</v>
      </c>
    </row>
    <row r="20" spans="1:12" ht="15.75" thickBot="1" x14ac:dyDescent="0.3">
      <c r="A20" s="63"/>
      <c r="B20" s="14" t="s">
        <v>43</v>
      </c>
      <c r="C20" s="15" t="s">
        <v>44</v>
      </c>
      <c r="D20" s="16" t="s">
        <v>5</v>
      </c>
      <c r="E20" s="93">
        <v>1.9346701002962575E-3</v>
      </c>
      <c r="F20" s="94">
        <v>1.4285032982762852E-3</v>
      </c>
      <c r="G20" s="94">
        <v>9.8431120149885176E-4</v>
      </c>
      <c r="H20" s="94">
        <v>2.6479281130202454E-3</v>
      </c>
      <c r="I20" s="94">
        <v>1.8411575030492836E-3</v>
      </c>
      <c r="J20" s="94">
        <v>3.1933827281094749E-3</v>
      </c>
      <c r="K20" s="94">
        <v>2.9432873543592882E-3</v>
      </c>
      <c r="L20" s="95">
        <v>3.0839332173756974E-3</v>
      </c>
    </row>
    <row r="21" spans="1:12" ht="15.75" thickBot="1" x14ac:dyDescent="0.3">
      <c r="A21" s="8"/>
      <c r="B21" s="9"/>
      <c r="C21" s="10"/>
      <c r="D21" s="9"/>
      <c r="E21" s="88"/>
      <c r="F21" s="88"/>
      <c r="G21" s="88"/>
      <c r="H21" s="88"/>
      <c r="I21" s="88"/>
      <c r="J21" s="88"/>
      <c r="K21" s="88"/>
      <c r="L21" s="89"/>
    </row>
    <row r="22" spans="1:12" x14ac:dyDescent="0.25">
      <c r="A22" s="63" t="s">
        <v>45</v>
      </c>
      <c r="B22" s="14" t="s">
        <v>46</v>
      </c>
      <c r="C22" s="15" t="s">
        <v>47</v>
      </c>
      <c r="D22" s="16" t="s">
        <v>5</v>
      </c>
      <c r="E22" s="93">
        <v>0.31390248229439827</v>
      </c>
      <c r="F22" s="94">
        <v>0.213949251223155</v>
      </c>
      <c r="G22" s="94">
        <v>9.0019985203188699E-2</v>
      </c>
      <c r="H22" s="94">
        <v>0.3229012158890518</v>
      </c>
      <c r="I22" s="94">
        <v>0.10062532789663764</v>
      </c>
      <c r="J22" s="94">
        <v>0.22952208241150279</v>
      </c>
      <c r="K22" s="94">
        <v>0.20123057597071398</v>
      </c>
      <c r="L22" s="95">
        <v>0.20330408780944445</v>
      </c>
    </row>
    <row r="23" spans="1:12" x14ac:dyDescent="0.25">
      <c r="A23" s="63"/>
      <c r="B23" s="14" t="s">
        <v>48</v>
      </c>
      <c r="C23" s="15" t="s">
        <v>49</v>
      </c>
      <c r="D23" s="16" t="s">
        <v>5</v>
      </c>
      <c r="E23" s="93">
        <v>1.6462790603795636</v>
      </c>
      <c r="F23" s="94">
        <v>2.2803299858487485</v>
      </c>
      <c r="G23" s="94">
        <v>1.0224565733902848</v>
      </c>
      <c r="H23" s="94">
        <v>1.5375683172771804</v>
      </c>
      <c r="I23" s="94">
        <v>1.3181566363515476</v>
      </c>
      <c r="J23" s="94">
        <v>1.4524824972498638</v>
      </c>
      <c r="K23" s="94">
        <v>0.75786413767229277</v>
      </c>
      <c r="L23" s="95">
        <v>0.98651111680392001</v>
      </c>
    </row>
    <row r="24" spans="1:12" ht="15.75" thickBot="1" x14ac:dyDescent="0.3">
      <c r="A24" s="63"/>
      <c r="B24" s="14" t="s">
        <v>50</v>
      </c>
      <c r="C24" s="15" t="s">
        <v>51</v>
      </c>
      <c r="D24" s="16" t="s">
        <v>5</v>
      </c>
      <c r="E24" s="93" t="s">
        <v>6</v>
      </c>
      <c r="F24" s="94" t="s">
        <v>6</v>
      </c>
      <c r="G24" s="94" t="s">
        <v>6</v>
      </c>
      <c r="H24" s="94" t="s">
        <v>6</v>
      </c>
      <c r="I24" s="94" t="s">
        <v>6</v>
      </c>
      <c r="J24" s="94" t="s">
        <v>6</v>
      </c>
      <c r="K24" s="94" t="s">
        <v>6</v>
      </c>
      <c r="L24" s="95" t="s">
        <v>6</v>
      </c>
    </row>
    <row r="25" spans="1:12" ht="15.75" thickBot="1" x14ac:dyDescent="0.3">
      <c r="A25" s="8"/>
      <c r="B25" s="9"/>
      <c r="C25" s="10"/>
      <c r="D25" s="9"/>
      <c r="E25" s="88"/>
      <c r="F25" s="88"/>
      <c r="G25" s="88"/>
      <c r="H25" s="88"/>
      <c r="I25" s="88"/>
      <c r="J25" s="88"/>
      <c r="K25" s="88"/>
      <c r="L25" s="89"/>
    </row>
    <row r="26" spans="1:12" x14ac:dyDescent="0.25">
      <c r="A26" s="63" t="s">
        <v>52</v>
      </c>
      <c r="B26" s="14" t="s">
        <v>53</v>
      </c>
      <c r="C26" s="15" t="s">
        <v>54</v>
      </c>
      <c r="D26" s="16" t="s">
        <v>5</v>
      </c>
      <c r="E26" s="93">
        <v>1.0472275766326989E-2</v>
      </c>
      <c r="F26" s="94">
        <v>1.1269927659993543E-2</v>
      </c>
      <c r="G26" s="94">
        <v>1.1035930194500035E-2</v>
      </c>
      <c r="H26" s="94">
        <v>1.3594846014185617E-2</v>
      </c>
      <c r="I26" s="94">
        <v>5.1198165875516524E-3</v>
      </c>
      <c r="J26" s="94">
        <v>1.4369633171276215E-2</v>
      </c>
      <c r="K26" s="94">
        <v>1.4567552442713324E-2</v>
      </c>
      <c r="L26" s="95">
        <v>1.5903951596783251E-2</v>
      </c>
    </row>
    <row r="27" spans="1:12" x14ac:dyDescent="0.25">
      <c r="A27" s="63"/>
      <c r="B27" s="14" t="s">
        <v>55</v>
      </c>
      <c r="C27" s="15" t="s">
        <v>56</v>
      </c>
      <c r="D27" s="16" t="s">
        <v>5</v>
      </c>
      <c r="E27" s="93" t="s">
        <v>9</v>
      </c>
      <c r="F27" s="94" t="s">
        <v>9</v>
      </c>
      <c r="G27" s="94" t="s">
        <v>6</v>
      </c>
      <c r="H27" s="94" t="s">
        <v>6</v>
      </c>
      <c r="I27" s="94" t="s">
        <v>6</v>
      </c>
      <c r="J27" s="94">
        <v>4.8741147640534797E-2</v>
      </c>
      <c r="K27" s="94">
        <v>3.9225519184739523E-2</v>
      </c>
      <c r="L27" s="95">
        <v>3.9982387568563413E-2</v>
      </c>
    </row>
    <row r="28" spans="1:12" x14ac:dyDescent="0.25">
      <c r="A28" s="63"/>
      <c r="B28" s="14" t="s">
        <v>57</v>
      </c>
      <c r="C28" s="15" t="s">
        <v>58</v>
      </c>
      <c r="D28" s="16" t="s">
        <v>5</v>
      </c>
      <c r="E28" s="93">
        <v>2.5915733978127951</v>
      </c>
      <c r="F28" s="94">
        <v>1.8270903307695503</v>
      </c>
      <c r="G28" s="94">
        <v>1.3285471287189545</v>
      </c>
      <c r="H28" s="94">
        <v>3.0137357053375755</v>
      </c>
      <c r="I28" s="94">
        <v>1.8126786497340341</v>
      </c>
      <c r="J28" s="94">
        <v>4.4776072034421901</v>
      </c>
      <c r="K28" s="94">
        <v>4.2466845570578799</v>
      </c>
      <c r="L28" s="95">
        <v>4.5023428768192515</v>
      </c>
    </row>
    <row r="29" spans="1:12" x14ac:dyDescent="0.25">
      <c r="A29" s="63"/>
      <c r="B29" s="14" t="s">
        <v>59</v>
      </c>
      <c r="C29" s="15" t="s">
        <v>60</v>
      </c>
      <c r="D29" s="16" t="s">
        <v>5</v>
      </c>
      <c r="E29" s="93" t="s">
        <v>6</v>
      </c>
      <c r="F29" s="94" t="s">
        <v>6</v>
      </c>
      <c r="G29" s="94" t="s">
        <v>6</v>
      </c>
      <c r="H29" s="94" t="s">
        <v>6</v>
      </c>
      <c r="I29" s="94" t="s">
        <v>6</v>
      </c>
      <c r="J29" s="94" t="s">
        <v>6</v>
      </c>
      <c r="K29" s="94" t="s">
        <v>6</v>
      </c>
      <c r="L29" s="95" t="s">
        <v>6</v>
      </c>
    </row>
    <row r="30" spans="1:12" ht="15.75" thickBot="1" x14ac:dyDescent="0.3">
      <c r="A30" s="63"/>
      <c r="B30" s="14" t="s">
        <v>61</v>
      </c>
      <c r="C30" s="15" t="s">
        <v>62</v>
      </c>
      <c r="D30" s="16" t="s">
        <v>5</v>
      </c>
      <c r="E30" s="93">
        <v>3.5584267159913863E-2</v>
      </c>
      <c r="F30" s="94">
        <v>2.7987304788788261E-2</v>
      </c>
      <c r="G30" s="94">
        <v>2.0925530427868273E-2</v>
      </c>
      <c r="H30" s="94">
        <v>3.9551810088407927E-2</v>
      </c>
      <c r="I30" s="94">
        <v>1.9950884567124471E-2</v>
      </c>
      <c r="J30" s="94">
        <v>6.339254352986308E-2</v>
      </c>
      <c r="K30" s="94">
        <v>6.1703074123083117E-2</v>
      </c>
      <c r="L30" s="95">
        <v>6.4414119002672993E-2</v>
      </c>
    </row>
    <row r="31" spans="1:12" ht="15.75" thickBot="1" x14ac:dyDescent="0.3">
      <c r="A31" s="8"/>
      <c r="B31" s="9"/>
      <c r="C31" s="10"/>
      <c r="D31" s="9"/>
      <c r="E31" s="88"/>
      <c r="F31" s="88"/>
      <c r="G31" s="88"/>
      <c r="H31" s="88"/>
      <c r="I31" s="88"/>
      <c r="J31" s="88"/>
      <c r="K31" s="88"/>
      <c r="L31" s="89"/>
    </row>
    <row r="32" spans="1:12" x14ac:dyDescent="0.25">
      <c r="A32" s="63" t="s">
        <v>63</v>
      </c>
      <c r="B32" s="14" t="s">
        <v>64</v>
      </c>
      <c r="C32" s="15" t="s">
        <v>65</v>
      </c>
      <c r="D32" s="16" t="s">
        <v>5</v>
      </c>
      <c r="E32" s="93">
        <v>2.4937890264609438E-3</v>
      </c>
      <c r="F32" s="94">
        <v>1.2633199474448534E-3</v>
      </c>
      <c r="G32" s="94" t="s">
        <v>6</v>
      </c>
      <c r="H32" s="94">
        <v>1.295855152168064E-3</v>
      </c>
      <c r="I32" s="94">
        <v>7.2448152750100633E-4</v>
      </c>
      <c r="J32" s="94">
        <v>2.790972131562354E-3</v>
      </c>
      <c r="K32" s="94">
        <v>2.4116016954069974E-3</v>
      </c>
      <c r="L32" s="95">
        <v>2.6850408270842753E-3</v>
      </c>
    </row>
    <row r="33" spans="1:12" x14ac:dyDescent="0.25">
      <c r="A33" s="63"/>
      <c r="B33" s="14" t="s">
        <v>66</v>
      </c>
      <c r="C33" s="15" t="s">
        <v>67</v>
      </c>
      <c r="D33" s="16" t="s">
        <v>5</v>
      </c>
      <c r="E33" s="93">
        <v>0.51248738587384934</v>
      </c>
      <c r="F33" s="94">
        <v>0.49184099058403241</v>
      </c>
      <c r="G33" s="94">
        <v>0.53342808113795337</v>
      </c>
      <c r="H33" s="94" t="s">
        <v>6</v>
      </c>
      <c r="I33" s="94">
        <v>0.34590021795789211</v>
      </c>
      <c r="J33" s="94">
        <v>0.11227954224480662</v>
      </c>
      <c r="K33" s="94">
        <v>0.44159210563847912</v>
      </c>
      <c r="L33" s="95">
        <v>8.1699859538670302E-2</v>
      </c>
    </row>
    <row r="34" spans="1:12" x14ac:dyDescent="0.25">
      <c r="A34" s="63"/>
      <c r="B34" s="14" t="s">
        <v>68</v>
      </c>
      <c r="C34" s="15" t="s">
        <v>69</v>
      </c>
      <c r="D34" s="16" t="s">
        <v>5</v>
      </c>
      <c r="E34" s="93">
        <v>9.66188247939508E-2</v>
      </c>
      <c r="F34" s="94">
        <v>6.2980254828398738E-2</v>
      </c>
      <c r="G34" s="94" t="s">
        <v>6</v>
      </c>
      <c r="H34" s="94">
        <v>5.8060114301394697E-2</v>
      </c>
      <c r="I34" s="94" t="s">
        <v>9</v>
      </c>
      <c r="J34" s="94">
        <v>0.19252003823781574</v>
      </c>
      <c r="K34" s="94">
        <v>0.20034939114044661</v>
      </c>
      <c r="L34" s="95">
        <v>0.19843916032529876</v>
      </c>
    </row>
    <row r="35" spans="1:12" x14ac:dyDescent="0.25">
      <c r="A35" s="63"/>
      <c r="B35" s="14" t="s">
        <v>70</v>
      </c>
      <c r="C35" s="15" t="s">
        <v>71</v>
      </c>
      <c r="D35" s="16" t="s">
        <v>5</v>
      </c>
      <c r="E35" s="93" t="s">
        <v>6</v>
      </c>
      <c r="F35" s="94" t="s">
        <v>9</v>
      </c>
      <c r="G35" s="94" t="s">
        <v>6</v>
      </c>
      <c r="H35" s="94" t="s">
        <v>6</v>
      </c>
      <c r="I35" s="94" t="s">
        <v>9</v>
      </c>
      <c r="J35" s="94" t="s">
        <v>9</v>
      </c>
      <c r="K35" s="94" t="s">
        <v>9</v>
      </c>
      <c r="L35" s="95" t="s">
        <v>9</v>
      </c>
    </row>
    <row r="36" spans="1:12" ht="15.75" thickBot="1" x14ac:dyDescent="0.3">
      <c r="A36" s="63"/>
      <c r="B36" s="14" t="s">
        <v>72</v>
      </c>
      <c r="C36" s="15" t="s">
        <v>73</v>
      </c>
      <c r="D36" s="16" t="s">
        <v>5</v>
      </c>
      <c r="E36" s="93" t="s">
        <v>6</v>
      </c>
      <c r="F36" s="94" t="s">
        <v>6</v>
      </c>
      <c r="G36" s="94" t="s">
        <v>9</v>
      </c>
      <c r="H36" s="94">
        <v>0.10929245004632115</v>
      </c>
      <c r="I36" s="94">
        <v>2.9810183012865487E-2</v>
      </c>
      <c r="J36" s="94">
        <v>0.23924656171624453</v>
      </c>
      <c r="K36" s="94">
        <v>0.2626518730668827</v>
      </c>
      <c r="L36" s="95">
        <v>0.24065562739801138</v>
      </c>
    </row>
    <row r="37" spans="1:12" ht="15.75" thickBot="1" x14ac:dyDescent="0.3">
      <c r="A37" s="8"/>
      <c r="B37" s="9"/>
      <c r="C37" s="10"/>
      <c r="D37" s="9"/>
      <c r="E37" s="88"/>
      <c r="F37" s="88"/>
      <c r="G37" s="88"/>
      <c r="H37" s="88"/>
      <c r="I37" s="88"/>
      <c r="J37" s="88"/>
      <c r="K37" s="88"/>
      <c r="L37" s="89"/>
    </row>
    <row r="38" spans="1:12" x14ac:dyDescent="0.25">
      <c r="A38" s="63" t="s">
        <v>74</v>
      </c>
      <c r="B38" s="14" t="s">
        <v>75</v>
      </c>
      <c r="C38" s="15" t="s">
        <v>76</v>
      </c>
      <c r="D38" s="16" t="s">
        <v>5</v>
      </c>
      <c r="E38" s="93">
        <v>1.4164770176896315</v>
      </c>
      <c r="F38" s="94">
        <v>1.9394626982051777</v>
      </c>
      <c r="G38" s="94">
        <v>0.89670722084677401</v>
      </c>
      <c r="H38" s="94">
        <v>0.80195988879110502</v>
      </c>
      <c r="I38" s="94">
        <v>3.0302861383801427</v>
      </c>
      <c r="J38" s="94">
        <v>3.5724946966735125</v>
      </c>
      <c r="K38" s="94">
        <v>3.4537101718413519</v>
      </c>
      <c r="L38" s="95">
        <v>3.6678291692824119</v>
      </c>
    </row>
    <row r="39" spans="1:12" x14ac:dyDescent="0.25">
      <c r="A39" s="63"/>
      <c r="B39" s="14" t="s">
        <v>77</v>
      </c>
      <c r="C39" s="15" t="s">
        <v>78</v>
      </c>
      <c r="D39" s="16" t="s">
        <v>5</v>
      </c>
      <c r="E39" s="93">
        <v>243.65642810325539</v>
      </c>
      <c r="F39" s="94">
        <v>268.05422709591926</v>
      </c>
      <c r="G39" s="94">
        <v>215.56132795935051</v>
      </c>
      <c r="H39" s="94">
        <v>167.74594048377898</v>
      </c>
      <c r="I39" s="94">
        <v>403.33806913235799</v>
      </c>
      <c r="J39" s="94">
        <v>378.88589362124549</v>
      </c>
      <c r="K39" s="94">
        <v>405.0470928907672</v>
      </c>
      <c r="L39" s="95">
        <v>395.73605713642399</v>
      </c>
    </row>
    <row r="40" spans="1:12" x14ac:dyDescent="0.25">
      <c r="A40" s="63"/>
      <c r="B40" s="14" t="s">
        <v>79</v>
      </c>
      <c r="C40" s="15" t="s">
        <v>80</v>
      </c>
      <c r="D40" s="16" t="s">
        <v>5</v>
      </c>
      <c r="E40" s="93">
        <v>225.26974317556753</v>
      </c>
      <c r="F40" s="94">
        <v>162.57810053246268</v>
      </c>
      <c r="G40" s="94">
        <v>118.1951021761965</v>
      </c>
      <c r="H40" s="94">
        <v>254.20387187833899</v>
      </c>
      <c r="I40" s="94">
        <v>168.7967604152096</v>
      </c>
      <c r="J40" s="94">
        <v>415.97991584923972</v>
      </c>
      <c r="K40" s="94">
        <v>399.35415582395126</v>
      </c>
      <c r="L40" s="95">
        <v>420.97785894828803</v>
      </c>
    </row>
    <row r="41" spans="1:12" x14ac:dyDescent="0.25">
      <c r="A41" s="63"/>
      <c r="B41" s="14" t="s">
        <v>81</v>
      </c>
      <c r="C41" s="15" t="s">
        <v>82</v>
      </c>
      <c r="D41" s="16" t="s">
        <v>5</v>
      </c>
      <c r="E41" s="93">
        <v>27.121566887028038</v>
      </c>
      <c r="F41" s="94">
        <v>35.456949416974297</v>
      </c>
      <c r="G41" s="94">
        <v>34.670229543634008</v>
      </c>
      <c r="H41" s="94">
        <v>43.252239676693023</v>
      </c>
      <c r="I41" s="94">
        <v>36.448091486089467</v>
      </c>
      <c r="J41" s="94">
        <v>64.257531498870506</v>
      </c>
      <c r="K41" s="94">
        <v>65.876875814240492</v>
      </c>
      <c r="L41" s="95">
        <v>70.823278192958256</v>
      </c>
    </row>
    <row r="42" spans="1:12" x14ac:dyDescent="0.25">
      <c r="A42" s="63"/>
      <c r="B42" s="14" t="s">
        <v>83</v>
      </c>
      <c r="C42" s="15" t="s">
        <v>84</v>
      </c>
      <c r="D42" s="16" t="s">
        <v>5</v>
      </c>
      <c r="E42" s="93">
        <v>35.653562073780066</v>
      </c>
      <c r="F42" s="94">
        <v>33.346698964485583</v>
      </c>
      <c r="G42" s="94">
        <v>7.4416322671230501</v>
      </c>
      <c r="H42" s="94">
        <v>14.151792633448199</v>
      </c>
      <c r="I42" s="94">
        <v>18.104443830971515</v>
      </c>
      <c r="J42" s="94">
        <v>27.847286758658175</v>
      </c>
      <c r="K42" s="94">
        <v>30.798179447915924</v>
      </c>
      <c r="L42" s="95">
        <v>33.585100076829178</v>
      </c>
    </row>
    <row r="43" spans="1:12" ht="15.75" thickBot="1" x14ac:dyDescent="0.3">
      <c r="A43" s="63"/>
      <c r="B43" s="14" t="s">
        <v>85</v>
      </c>
      <c r="C43" s="15" t="s">
        <v>86</v>
      </c>
      <c r="D43" s="16" t="s">
        <v>5</v>
      </c>
      <c r="E43" s="93">
        <v>30.287913444991382</v>
      </c>
      <c r="F43" s="94">
        <v>32.685097634645132</v>
      </c>
      <c r="G43" s="94">
        <v>48.578415590612003</v>
      </c>
      <c r="H43" s="94">
        <v>1.4258696791710292</v>
      </c>
      <c r="I43" s="94">
        <v>30.009788873597991</v>
      </c>
      <c r="J43" s="94">
        <v>15.987610198923276</v>
      </c>
      <c r="K43" s="94">
        <v>30.90601794785012</v>
      </c>
      <c r="L43" s="95">
        <v>16.129091579747275</v>
      </c>
    </row>
    <row r="44" spans="1:12" ht="15.75" thickBot="1" x14ac:dyDescent="0.3">
      <c r="A44" s="8"/>
      <c r="B44" s="9"/>
      <c r="C44" s="10"/>
      <c r="D44" s="9"/>
      <c r="E44" s="88"/>
      <c r="F44" s="88"/>
      <c r="G44" s="88"/>
      <c r="H44" s="88"/>
      <c r="I44" s="88"/>
      <c r="J44" s="88"/>
      <c r="K44" s="88"/>
      <c r="L44" s="89"/>
    </row>
    <row r="45" spans="1:12" x14ac:dyDescent="0.25">
      <c r="A45" s="63" t="s">
        <v>87</v>
      </c>
      <c r="B45" s="14" t="s">
        <v>88</v>
      </c>
      <c r="C45" s="17" t="s">
        <v>89</v>
      </c>
      <c r="D45" s="16" t="s">
        <v>5</v>
      </c>
      <c r="E45" s="93">
        <v>1.6985863912845882</v>
      </c>
      <c r="F45" s="94">
        <v>2.8250023504000574</v>
      </c>
      <c r="G45" s="94">
        <v>2.259969451617625</v>
      </c>
      <c r="H45" s="94">
        <v>2.8308045092069172</v>
      </c>
      <c r="I45" s="94">
        <v>7.1062896929407335</v>
      </c>
      <c r="J45" s="94">
        <v>3.3808289692719575</v>
      </c>
      <c r="K45" s="94">
        <v>3.3717730227824636</v>
      </c>
      <c r="L45" s="95">
        <v>2.9886131849294464</v>
      </c>
    </row>
    <row r="46" spans="1:12" x14ac:dyDescent="0.25">
      <c r="A46" s="63"/>
      <c r="B46" s="14" t="s">
        <v>90</v>
      </c>
      <c r="C46" s="17" t="s">
        <v>91</v>
      </c>
      <c r="D46" s="16" t="s">
        <v>5</v>
      </c>
      <c r="E46" s="93">
        <v>1.6594336291856402</v>
      </c>
      <c r="F46" s="94">
        <v>0.93656947234592225</v>
      </c>
      <c r="G46" s="94">
        <v>1.3139686594090856</v>
      </c>
      <c r="H46" s="94">
        <v>1.5307275001074268</v>
      </c>
      <c r="I46" s="94">
        <v>1.5771466327628842</v>
      </c>
      <c r="J46" s="94">
        <v>2.8205257852348957</v>
      </c>
      <c r="K46" s="94">
        <v>3.4142570724362327</v>
      </c>
      <c r="L46" s="95">
        <v>2.4840255457353089</v>
      </c>
    </row>
    <row r="47" spans="1:12" x14ac:dyDescent="0.25">
      <c r="A47" s="63"/>
      <c r="B47" s="14" t="s">
        <v>92</v>
      </c>
      <c r="C47" s="17" t="s">
        <v>93</v>
      </c>
      <c r="D47" s="16" t="s">
        <v>5</v>
      </c>
      <c r="E47" s="93">
        <v>2.9255245184696025E-2</v>
      </c>
      <c r="F47" s="94">
        <v>0.40839535905824426</v>
      </c>
      <c r="G47" s="94">
        <v>0.22961832341487737</v>
      </c>
      <c r="H47" s="94">
        <v>0.55023476966766616</v>
      </c>
      <c r="I47" s="94">
        <v>0.4344036591259906</v>
      </c>
      <c r="J47" s="94">
        <v>0.75904101724414619</v>
      </c>
      <c r="K47" s="94">
        <v>0.86006174499269472</v>
      </c>
      <c r="L47" s="95">
        <v>0.87504377527733257</v>
      </c>
    </row>
    <row r="48" spans="1:12" x14ac:dyDescent="0.25">
      <c r="A48" s="63"/>
      <c r="B48" s="14" t="s">
        <v>94</v>
      </c>
      <c r="C48" s="17" t="s">
        <v>95</v>
      </c>
      <c r="D48" s="16" t="s">
        <v>5</v>
      </c>
      <c r="E48" s="93">
        <v>9.6363271052062327E-3</v>
      </c>
      <c r="F48" s="94">
        <v>9.5151655835117553E-3</v>
      </c>
      <c r="G48" s="94">
        <v>7.3087998029761417E-3</v>
      </c>
      <c r="H48" s="94">
        <v>7.9542079528041217E-3</v>
      </c>
      <c r="I48" s="94">
        <v>0.86863738211919672</v>
      </c>
      <c r="J48" s="94">
        <v>1.5097347135399737E-2</v>
      </c>
      <c r="K48" s="94">
        <v>1.0144629308802026E-2</v>
      </c>
      <c r="L48" s="95">
        <v>9.9916659556878173E-3</v>
      </c>
    </row>
    <row r="49" spans="1:12" x14ac:dyDescent="0.25">
      <c r="A49" s="63"/>
      <c r="B49" s="14" t="s">
        <v>96</v>
      </c>
      <c r="C49" s="17" t="s">
        <v>97</v>
      </c>
      <c r="D49" s="16" t="s">
        <v>5</v>
      </c>
      <c r="E49" s="93">
        <v>0.32845586046589165</v>
      </c>
      <c r="F49" s="94">
        <v>1.5443463258955814</v>
      </c>
      <c r="G49" s="94">
        <v>1.4899744786895375</v>
      </c>
      <c r="H49" s="94">
        <v>3.9040785522444303</v>
      </c>
      <c r="I49" s="94">
        <v>1.8660279536943976</v>
      </c>
      <c r="J49" s="94">
        <v>8.3315941403193463</v>
      </c>
      <c r="K49" s="94">
        <v>9.2480400375891527</v>
      </c>
      <c r="L49" s="95">
        <v>8.9034285823240538</v>
      </c>
    </row>
    <row r="50" spans="1:12" x14ac:dyDescent="0.25">
      <c r="A50" s="63"/>
      <c r="B50" s="14" t="s">
        <v>98</v>
      </c>
      <c r="C50" s="17" t="s">
        <v>99</v>
      </c>
      <c r="D50" s="16" t="s">
        <v>5</v>
      </c>
      <c r="E50" s="93">
        <v>3.0908725295076198E-2</v>
      </c>
      <c r="F50" s="94">
        <v>8.1473872684490009E-2</v>
      </c>
      <c r="G50" s="94">
        <v>1.6577409091643673</v>
      </c>
      <c r="H50" s="94">
        <v>0.38825122636944753</v>
      </c>
      <c r="I50" s="94">
        <v>0.19696375878654551</v>
      </c>
      <c r="J50" s="94">
        <v>5.8168565185999022</v>
      </c>
      <c r="K50" s="94">
        <v>5.5883448592546765</v>
      </c>
      <c r="L50" s="95">
        <v>5.8628976170060092</v>
      </c>
    </row>
    <row r="51" spans="1:12" x14ac:dyDescent="0.25">
      <c r="A51" s="63"/>
      <c r="B51" s="14" t="s">
        <v>100</v>
      </c>
      <c r="C51" s="17" t="s">
        <v>101</v>
      </c>
      <c r="D51" s="16" t="s">
        <v>5</v>
      </c>
      <c r="E51" s="93" t="s">
        <v>6</v>
      </c>
      <c r="F51" s="94" t="s">
        <v>6</v>
      </c>
      <c r="G51" s="94" t="s">
        <v>6</v>
      </c>
      <c r="H51" s="94" t="s">
        <v>6</v>
      </c>
      <c r="I51" s="94" t="s">
        <v>6</v>
      </c>
      <c r="J51" s="94" t="s">
        <v>6</v>
      </c>
      <c r="K51" s="94" t="s">
        <v>6</v>
      </c>
      <c r="L51" s="95" t="s">
        <v>6</v>
      </c>
    </row>
    <row r="52" spans="1:12" x14ac:dyDescent="0.25">
      <c r="A52" s="63"/>
      <c r="B52" s="14" t="s">
        <v>102</v>
      </c>
      <c r="C52" s="17" t="s">
        <v>103</v>
      </c>
      <c r="D52" s="16" t="s">
        <v>5</v>
      </c>
      <c r="E52" s="93" t="s">
        <v>6</v>
      </c>
      <c r="F52" s="94" t="s">
        <v>6</v>
      </c>
      <c r="G52" s="94">
        <v>0.12090956938732884</v>
      </c>
      <c r="H52" s="94">
        <v>0.60021184917013926</v>
      </c>
      <c r="I52" s="94">
        <v>0.18666890131478589</v>
      </c>
      <c r="J52" s="94">
        <v>0.45719141108597139</v>
      </c>
      <c r="K52" s="94">
        <v>0.45049852549281799</v>
      </c>
      <c r="L52" s="95">
        <v>0.42049991827726718</v>
      </c>
    </row>
    <row r="53" spans="1:12" x14ac:dyDescent="0.25">
      <c r="A53" s="63"/>
      <c r="B53" s="14" t="s">
        <v>104</v>
      </c>
      <c r="C53" s="17" t="s">
        <v>105</v>
      </c>
      <c r="D53" s="16" t="s">
        <v>5</v>
      </c>
      <c r="E53" s="93" t="s">
        <v>6</v>
      </c>
      <c r="F53" s="94" t="s">
        <v>6</v>
      </c>
      <c r="G53" s="94" t="s">
        <v>6</v>
      </c>
      <c r="H53" s="94" t="s">
        <v>6</v>
      </c>
      <c r="I53" s="94" t="s">
        <v>6</v>
      </c>
      <c r="J53" s="94" t="s">
        <v>6</v>
      </c>
      <c r="K53" s="94" t="s">
        <v>6</v>
      </c>
      <c r="L53" s="95" t="s">
        <v>6</v>
      </c>
    </row>
    <row r="54" spans="1:12" x14ac:dyDescent="0.25">
      <c r="A54" s="63"/>
      <c r="B54" s="14" t="s">
        <v>106</v>
      </c>
      <c r="C54" s="17" t="s">
        <v>107</v>
      </c>
      <c r="D54" s="16" t="s">
        <v>5</v>
      </c>
      <c r="E54" s="93">
        <v>8.4793291151084166E-2</v>
      </c>
      <c r="F54" s="94">
        <v>8.9817558571190934E-2</v>
      </c>
      <c r="G54" s="94">
        <v>9.9854746390301105E-2</v>
      </c>
      <c r="H54" s="94">
        <v>8.7166973657074168E-2</v>
      </c>
      <c r="I54" s="94">
        <v>0.79340703762052622</v>
      </c>
      <c r="J54" s="94">
        <v>0.16569866738871653</v>
      </c>
      <c r="K54" s="94">
        <v>0.14266473908085012</v>
      </c>
      <c r="L54" s="95">
        <v>0.19335726141134246</v>
      </c>
    </row>
    <row r="55" spans="1:12" x14ac:dyDescent="0.25">
      <c r="A55" s="63"/>
      <c r="B55" s="14" t="s">
        <v>108</v>
      </c>
      <c r="C55" s="17" t="s">
        <v>109</v>
      </c>
      <c r="D55" s="16" t="s">
        <v>5</v>
      </c>
      <c r="E55" s="93" t="s">
        <v>6</v>
      </c>
      <c r="F55" s="94" t="s">
        <v>9</v>
      </c>
      <c r="G55" s="94" t="s">
        <v>6</v>
      </c>
      <c r="H55" s="94" t="s">
        <v>6</v>
      </c>
      <c r="I55" s="94" t="s">
        <v>6</v>
      </c>
      <c r="J55" s="94" t="s">
        <v>6</v>
      </c>
      <c r="K55" s="94" t="s">
        <v>6</v>
      </c>
      <c r="L55" s="95" t="s">
        <v>6</v>
      </c>
    </row>
    <row r="56" spans="1:12" x14ac:dyDescent="0.25">
      <c r="A56" s="63"/>
      <c r="B56" s="14" t="s">
        <v>110</v>
      </c>
      <c r="C56" s="17" t="s">
        <v>111</v>
      </c>
      <c r="D56" s="16" t="s">
        <v>5</v>
      </c>
      <c r="E56" s="93">
        <v>4.5959402625079813</v>
      </c>
      <c r="F56" s="94">
        <v>4.2321196017095204</v>
      </c>
      <c r="G56" s="94">
        <v>1.372146890037059</v>
      </c>
      <c r="H56" s="94">
        <v>1.9213822799734035</v>
      </c>
      <c r="I56" s="94">
        <v>2.4735677085108563</v>
      </c>
      <c r="J56" s="94">
        <v>1.3105715271107619</v>
      </c>
      <c r="K56" s="94">
        <v>1.8305265595976095</v>
      </c>
      <c r="L56" s="95">
        <v>1.5663806993384384</v>
      </c>
    </row>
    <row r="57" spans="1:12" x14ac:dyDescent="0.25">
      <c r="A57" s="63"/>
      <c r="B57" s="14" t="s">
        <v>112</v>
      </c>
      <c r="C57" s="17" t="s">
        <v>113</v>
      </c>
      <c r="D57" s="16" t="s">
        <v>5</v>
      </c>
      <c r="E57" s="93" t="s">
        <v>6</v>
      </c>
      <c r="F57" s="94" t="s">
        <v>6</v>
      </c>
      <c r="G57" s="94" t="s">
        <v>6</v>
      </c>
      <c r="H57" s="94" t="s">
        <v>6</v>
      </c>
      <c r="I57" s="94" t="s">
        <v>6</v>
      </c>
      <c r="J57" s="94" t="s">
        <v>6</v>
      </c>
      <c r="K57" s="94" t="s">
        <v>6</v>
      </c>
      <c r="L57" s="95" t="s">
        <v>6</v>
      </c>
    </row>
    <row r="58" spans="1:12" x14ac:dyDescent="0.25">
      <c r="A58" s="63"/>
      <c r="B58" s="14" t="s">
        <v>114</v>
      </c>
      <c r="C58" s="17" t="s">
        <v>115</v>
      </c>
      <c r="D58" s="16" t="s">
        <v>5</v>
      </c>
      <c r="E58" s="93">
        <v>1.2741017961158851E-2</v>
      </c>
      <c r="F58" s="94">
        <v>6.2599672698319078E-2</v>
      </c>
      <c r="G58" s="94">
        <v>4.2702266871263585E-2</v>
      </c>
      <c r="H58" s="94">
        <v>0.15795730190125673</v>
      </c>
      <c r="I58" s="94">
        <v>6.765650195205658E-2</v>
      </c>
      <c r="J58" s="94">
        <v>0.14010046043741634</v>
      </c>
      <c r="K58" s="94">
        <v>0.1538079022562712</v>
      </c>
      <c r="L58" s="95">
        <v>0.17545326281860879</v>
      </c>
    </row>
    <row r="59" spans="1:12" x14ac:dyDescent="0.25">
      <c r="A59" s="63"/>
      <c r="B59" s="14" t="s">
        <v>116</v>
      </c>
      <c r="C59" s="17" t="s">
        <v>117</v>
      </c>
      <c r="D59" s="16" t="s">
        <v>5</v>
      </c>
      <c r="E59" s="93" t="s">
        <v>9</v>
      </c>
      <c r="F59" s="94">
        <v>0.11468601467100772</v>
      </c>
      <c r="G59" s="94">
        <v>4.6631374768732456E-2</v>
      </c>
      <c r="H59" s="94">
        <v>5.3872435418181056E-2</v>
      </c>
      <c r="I59" s="94">
        <v>9.9643919248671317E-2</v>
      </c>
      <c r="J59" s="94">
        <v>0.14242162668201652</v>
      </c>
      <c r="K59" s="94">
        <v>8.7412863741296767E-2</v>
      </c>
      <c r="L59" s="95">
        <v>6.9735571471873578E-2</v>
      </c>
    </row>
    <row r="60" spans="1:12" ht="15.75" thickBot="1" x14ac:dyDescent="0.3">
      <c r="A60" s="63"/>
      <c r="B60" s="14" t="s">
        <v>118</v>
      </c>
      <c r="C60" s="17" t="s">
        <v>119</v>
      </c>
      <c r="D60" s="16" t="s">
        <v>5</v>
      </c>
      <c r="E60" s="93">
        <v>1.094823508353859E-2</v>
      </c>
      <c r="F60" s="94">
        <v>4.7821282424793008</v>
      </c>
      <c r="G60" s="94">
        <v>1.0099752528085975</v>
      </c>
      <c r="H60" s="94">
        <v>1.7414711303478108</v>
      </c>
      <c r="I60" s="94">
        <v>4.4464209029843929</v>
      </c>
      <c r="J60" s="94">
        <v>5.7561813662896357</v>
      </c>
      <c r="K60" s="94">
        <v>6.1445570961959106</v>
      </c>
      <c r="L60" s="95">
        <v>9.8054989016982823</v>
      </c>
    </row>
    <row r="61" spans="1:12" ht="15.75" thickBot="1" x14ac:dyDescent="0.3">
      <c r="A61" s="8"/>
      <c r="B61" s="9"/>
      <c r="C61" s="10"/>
      <c r="D61" s="9"/>
      <c r="E61" s="88"/>
      <c r="F61" s="88"/>
      <c r="G61" s="88"/>
      <c r="H61" s="88"/>
      <c r="I61" s="88"/>
      <c r="J61" s="88"/>
      <c r="K61" s="88"/>
      <c r="L61" s="89"/>
    </row>
    <row r="62" spans="1:12" x14ac:dyDescent="0.25">
      <c r="A62" s="63" t="s">
        <v>120</v>
      </c>
      <c r="B62" s="14" t="s">
        <v>121</v>
      </c>
      <c r="C62" s="15" t="s">
        <v>122</v>
      </c>
      <c r="D62" s="16" t="s">
        <v>5</v>
      </c>
      <c r="E62" s="93" t="s">
        <v>9</v>
      </c>
      <c r="F62" s="94">
        <v>5.0168108978793986E-2</v>
      </c>
      <c r="G62" s="94">
        <v>1.3562777232424557E-2</v>
      </c>
      <c r="H62" s="94">
        <v>5.7472876185080124E-2</v>
      </c>
      <c r="I62" s="94">
        <v>1.2401006535984759E-2</v>
      </c>
      <c r="J62" s="94">
        <v>5.5109266866565587E-2</v>
      </c>
      <c r="K62" s="94">
        <v>5.3961735866049819E-2</v>
      </c>
      <c r="L62" s="95">
        <v>6.2941908086684414E-2</v>
      </c>
    </row>
    <row r="63" spans="1:12" x14ac:dyDescent="0.25">
      <c r="A63" s="63"/>
      <c r="B63" s="14" t="s">
        <v>123</v>
      </c>
      <c r="C63" s="15" t="s">
        <v>124</v>
      </c>
      <c r="D63" s="16" t="s">
        <v>5</v>
      </c>
      <c r="E63" s="93">
        <v>3.546198493933013E-3</v>
      </c>
      <c r="F63" s="94" t="s">
        <v>6</v>
      </c>
      <c r="G63" s="94" t="s">
        <v>6</v>
      </c>
      <c r="H63" s="94">
        <v>2.5764259028143353E-3</v>
      </c>
      <c r="I63" s="94" t="s">
        <v>9</v>
      </c>
      <c r="J63" s="94">
        <v>6.1880502880487355E-3</v>
      </c>
      <c r="K63" s="94">
        <v>5.6857235854654402E-3</v>
      </c>
      <c r="L63" s="95">
        <v>5.7809932285759081E-3</v>
      </c>
    </row>
    <row r="64" spans="1:12" x14ac:dyDescent="0.25">
      <c r="A64" s="63"/>
      <c r="B64" s="14" t="s">
        <v>125</v>
      </c>
      <c r="C64" s="15" t="s">
        <v>126</v>
      </c>
      <c r="D64" s="16" t="s">
        <v>5</v>
      </c>
      <c r="E64" s="93">
        <v>0.11947240159902514</v>
      </c>
      <c r="F64" s="94">
        <v>31.157992869009199</v>
      </c>
      <c r="G64" s="94">
        <v>20.66032059214475</v>
      </c>
      <c r="H64" s="94">
        <v>56.120123584772287</v>
      </c>
      <c r="I64" s="94">
        <v>29.46048183021561</v>
      </c>
      <c r="J64" s="94">
        <v>69.103710340303678</v>
      </c>
      <c r="K64" s="94">
        <v>67.146125294125113</v>
      </c>
      <c r="L64" s="95">
        <v>71.462633134711723</v>
      </c>
    </row>
    <row r="65" spans="1:12" x14ac:dyDescent="0.25">
      <c r="A65" s="63"/>
      <c r="B65" s="14" t="s">
        <v>127</v>
      </c>
      <c r="C65" s="15" t="s">
        <v>128</v>
      </c>
      <c r="D65" s="16" t="s">
        <v>5</v>
      </c>
      <c r="E65" s="93" t="s">
        <v>6</v>
      </c>
      <c r="F65" s="94" t="s">
        <v>9</v>
      </c>
      <c r="G65" s="94" t="s">
        <v>6</v>
      </c>
      <c r="H65" s="94" t="s">
        <v>9</v>
      </c>
      <c r="I65" s="94" t="s">
        <v>6</v>
      </c>
      <c r="J65" s="94" t="s">
        <v>6</v>
      </c>
      <c r="K65" s="94" t="s">
        <v>6</v>
      </c>
      <c r="L65" s="95" t="s">
        <v>6</v>
      </c>
    </row>
    <row r="66" spans="1:12" ht="15.75" thickBot="1" x14ac:dyDescent="0.3">
      <c r="A66" s="63"/>
      <c r="B66" s="14" t="s">
        <v>129</v>
      </c>
      <c r="C66" s="15" t="s">
        <v>130</v>
      </c>
      <c r="D66" s="16" t="s">
        <v>5</v>
      </c>
      <c r="E66" s="93">
        <v>0.10778278775550069</v>
      </c>
      <c r="F66" s="94">
        <v>7.1530273646026529E-2</v>
      </c>
      <c r="G66" s="94">
        <v>5.9801723716007213E-2</v>
      </c>
      <c r="H66" s="94">
        <v>8.3934007138923572E-2</v>
      </c>
      <c r="I66" s="94">
        <v>7.7436405684393861E-2</v>
      </c>
      <c r="J66" s="94">
        <v>0.17236884514565073</v>
      </c>
      <c r="K66" s="94">
        <v>0.16385187698072504</v>
      </c>
      <c r="L66" s="95">
        <v>0.17356001321204298</v>
      </c>
    </row>
    <row r="67" spans="1:12" ht="15.75" thickBot="1" x14ac:dyDescent="0.3">
      <c r="A67" s="8"/>
      <c r="B67" s="9"/>
      <c r="C67" s="10"/>
      <c r="D67" s="9"/>
      <c r="E67" s="88"/>
      <c r="F67" s="88"/>
      <c r="G67" s="88"/>
      <c r="H67" s="88"/>
      <c r="I67" s="88"/>
      <c r="J67" s="88"/>
      <c r="K67" s="88"/>
      <c r="L67" s="89"/>
    </row>
    <row r="68" spans="1:12" x14ac:dyDescent="0.25">
      <c r="A68" s="63" t="s">
        <v>131</v>
      </c>
      <c r="B68" s="14" t="s">
        <v>132</v>
      </c>
      <c r="C68" s="15" t="s">
        <v>133</v>
      </c>
      <c r="D68" s="16" t="s">
        <v>5</v>
      </c>
      <c r="E68" s="93">
        <v>3.2314901950812245</v>
      </c>
      <c r="F68" s="94">
        <v>2.8330089786995556</v>
      </c>
      <c r="G68" s="94">
        <v>1.9807831222561525</v>
      </c>
      <c r="H68" s="94">
        <v>2.3873664875624261</v>
      </c>
      <c r="I68" s="94">
        <v>2.8108575146087071</v>
      </c>
      <c r="J68" s="94">
        <v>4.3327545064502466</v>
      </c>
      <c r="K68" s="94">
        <v>4.1472978649386762</v>
      </c>
      <c r="L68" s="95">
        <v>4.2947044396795544</v>
      </c>
    </row>
    <row r="69" spans="1:12" x14ac:dyDescent="0.25">
      <c r="A69" s="63"/>
      <c r="B69" s="14" t="s">
        <v>134</v>
      </c>
      <c r="C69" s="15" t="s">
        <v>135</v>
      </c>
      <c r="D69" s="16" t="s">
        <v>5</v>
      </c>
      <c r="E69" s="93">
        <v>12.512646129650175</v>
      </c>
      <c r="F69" s="94">
        <v>8.6094144878902252</v>
      </c>
      <c r="G69" s="94">
        <v>10.32532070385145</v>
      </c>
      <c r="H69" s="94">
        <v>15.40932735425015</v>
      </c>
      <c r="I69" s="94">
        <v>12.202668857894242</v>
      </c>
      <c r="J69" s="94">
        <v>14.044909339610498</v>
      </c>
      <c r="K69" s="94">
        <v>13.858906021469325</v>
      </c>
      <c r="L69" s="95">
        <v>14.962380429314775</v>
      </c>
    </row>
    <row r="70" spans="1:12" x14ac:dyDescent="0.25">
      <c r="A70" s="63"/>
      <c r="B70" s="14" t="s">
        <v>136</v>
      </c>
      <c r="C70" s="15" t="s">
        <v>137</v>
      </c>
      <c r="D70" s="16" t="s">
        <v>5</v>
      </c>
      <c r="E70" s="93">
        <v>1.2854314788052128</v>
      </c>
      <c r="F70" s="94">
        <v>2.0737709149363361</v>
      </c>
      <c r="G70" s="94">
        <v>2.6223997709612998</v>
      </c>
      <c r="H70" s="94">
        <v>4.327935859462448</v>
      </c>
      <c r="I70" s="94">
        <v>0.78074630453524674</v>
      </c>
      <c r="J70" s="94">
        <v>0.21049050122935958</v>
      </c>
      <c r="K70" s="94">
        <v>0.16701574856145757</v>
      </c>
      <c r="L70" s="95">
        <v>0.19124501868241398</v>
      </c>
    </row>
    <row r="71" spans="1:12" x14ac:dyDescent="0.25">
      <c r="A71" s="63"/>
      <c r="B71" s="14" t="s">
        <v>298</v>
      </c>
      <c r="C71" t="s">
        <v>297</v>
      </c>
      <c r="D71" s="16" t="s">
        <v>5</v>
      </c>
      <c r="E71" s="93">
        <v>2.3926140737683443</v>
      </c>
      <c r="F71" s="94">
        <v>5.5146811048428335</v>
      </c>
      <c r="G71" s="94">
        <v>1.1997778866818607</v>
      </c>
      <c r="H71" s="94">
        <v>10.510575247531532</v>
      </c>
      <c r="I71" s="94">
        <v>0.86408635454836247</v>
      </c>
      <c r="J71" s="94">
        <v>1.697665213964727</v>
      </c>
      <c r="K71" s="94">
        <v>1.4979856497470314</v>
      </c>
      <c r="L71" s="95">
        <v>1.6445821531327993</v>
      </c>
    </row>
    <row r="72" spans="1:12" x14ac:dyDescent="0.25">
      <c r="A72" s="63"/>
      <c r="B72" s="14" t="s">
        <v>138</v>
      </c>
      <c r="C72" s="15" t="s">
        <v>139</v>
      </c>
      <c r="D72" s="16" t="s">
        <v>5</v>
      </c>
      <c r="E72" s="93">
        <v>1.2569488245740998</v>
      </c>
      <c r="F72" s="94">
        <v>2.4130544192507828</v>
      </c>
      <c r="G72" s="94">
        <v>2.3378159943812982</v>
      </c>
      <c r="H72" s="94">
        <v>10.348297441618808</v>
      </c>
      <c r="I72" s="94">
        <v>2.731130965917536</v>
      </c>
      <c r="J72" s="94">
        <v>1.3675977524256573</v>
      </c>
      <c r="K72" s="94">
        <v>1.3835560426449234</v>
      </c>
      <c r="L72" s="95">
        <v>1.4797761686797195</v>
      </c>
    </row>
    <row r="73" spans="1:12" x14ac:dyDescent="0.25">
      <c r="A73" s="63"/>
      <c r="B73" s="14" t="s">
        <v>140</v>
      </c>
      <c r="C73" s="15" t="s">
        <v>141</v>
      </c>
      <c r="D73" s="16" t="s">
        <v>5</v>
      </c>
      <c r="E73" s="93">
        <v>2.6373357262872896</v>
      </c>
      <c r="F73" s="94">
        <v>1.225892288088825</v>
      </c>
      <c r="G73" s="94">
        <v>10.525553631788149</v>
      </c>
      <c r="H73" s="94">
        <v>9.5529993161294975</v>
      </c>
      <c r="I73" s="94">
        <v>5.8452295015956208</v>
      </c>
      <c r="J73" s="94">
        <v>0.86750720958679939</v>
      </c>
      <c r="K73" s="94">
        <v>0.92664244095744475</v>
      </c>
      <c r="L73" s="95">
        <v>0.93944390926965149</v>
      </c>
    </row>
    <row r="74" spans="1:12" ht="15.75" thickBot="1" x14ac:dyDescent="0.3">
      <c r="A74" s="64"/>
      <c r="B74" s="18" t="s">
        <v>142</v>
      </c>
      <c r="C74" s="19" t="s">
        <v>143</v>
      </c>
      <c r="D74" s="20" t="s">
        <v>5</v>
      </c>
      <c r="E74" s="96">
        <v>108.77390494469142</v>
      </c>
      <c r="F74" s="97">
        <v>115.51449462268751</v>
      </c>
      <c r="G74" s="97">
        <v>33.446091405694247</v>
      </c>
      <c r="H74" s="97">
        <v>145.42391044916741</v>
      </c>
      <c r="I74" s="97">
        <v>37.592097650524238</v>
      </c>
      <c r="J74" s="97">
        <v>60.866075317504922</v>
      </c>
      <c r="K74" s="97">
        <v>76.196117678553733</v>
      </c>
      <c r="L74" s="98">
        <v>82.036151717121228</v>
      </c>
    </row>
  </sheetData>
  <mergeCells count="10">
    <mergeCell ref="A38:A43"/>
    <mergeCell ref="A45:A60"/>
    <mergeCell ref="A62:A66"/>
    <mergeCell ref="A68:A74"/>
    <mergeCell ref="A1:C1"/>
    <mergeCell ref="A2:A3"/>
    <mergeCell ref="A5:A20"/>
    <mergeCell ref="A22:A24"/>
    <mergeCell ref="A26:A30"/>
    <mergeCell ref="A32:A36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AD73E2-C1E6-452E-9226-63D0F7AE5E46}">
  <dimension ref="A1:R67"/>
  <sheetViews>
    <sheetView zoomScale="55" zoomScaleNormal="55" workbookViewId="0">
      <selection activeCell="E1" sqref="E1:L1048576"/>
    </sheetView>
  </sheetViews>
  <sheetFormatPr defaultRowHeight="15" x14ac:dyDescent="0.25"/>
  <cols>
    <col min="1" max="1" width="34.28515625" bestFit="1" customWidth="1"/>
    <col min="2" max="2" width="11.7109375" customWidth="1"/>
    <col min="3" max="3" width="22.42578125" bestFit="1" customWidth="1"/>
    <col min="4" max="4" width="5.42578125" bestFit="1" customWidth="1"/>
    <col min="5" max="5" width="15" style="99" bestFit="1" customWidth="1"/>
    <col min="6" max="7" width="16.140625" style="99" bestFit="1" customWidth="1"/>
    <col min="8" max="9" width="17.7109375" style="99" bestFit="1" customWidth="1"/>
    <col min="10" max="10" width="15.5703125" style="99" bestFit="1" customWidth="1"/>
    <col min="11" max="11" width="17" style="99" bestFit="1" customWidth="1"/>
    <col min="12" max="12" width="18.85546875" style="99" bestFit="1" customWidth="1"/>
    <col min="13" max="13" width="18.28515625" bestFit="1" customWidth="1"/>
    <col min="14" max="14" width="13.7109375" customWidth="1"/>
    <col min="15" max="15" width="30.42578125" bestFit="1" customWidth="1"/>
    <col min="16" max="16" width="10.85546875" bestFit="1" customWidth="1"/>
    <col min="22" max="22" width="29.140625" bestFit="1" customWidth="1"/>
  </cols>
  <sheetData>
    <row r="1" spans="1:13" ht="15.75" thickBot="1" x14ac:dyDescent="0.3">
      <c r="A1" s="38" t="str">
        <f>'Raw Data'!A1:C1</f>
        <v>Elements</v>
      </c>
      <c r="B1" s="39"/>
      <c r="C1" s="40"/>
      <c r="D1" s="28" t="str">
        <f>'Raw Data'!D1:F1</f>
        <v>Mass</v>
      </c>
      <c r="E1" s="100" t="str">
        <f>'Raw Data'!E1:G1</f>
        <v>S1 Back camera</v>
      </c>
      <c r="F1" s="100" t="str">
        <f>'Raw Data'!F1:H1</f>
        <v>S2 back Camera</v>
      </c>
      <c r="G1" s="100" t="str">
        <f>'Raw Data'!G1:I1</f>
        <v>S3 Back camera</v>
      </c>
      <c r="H1" s="100" t="str">
        <f>'Raw Data'!H1:J1</f>
        <v>S4 Back camera</v>
      </c>
      <c r="I1" s="100" t="str">
        <f>'Raw Data'!I1:K1</f>
        <v>S5 Back Camera</v>
      </c>
      <c r="J1" s="100" t="str">
        <f>'Raw Data'!J1:L1</f>
        <v>S6 Back Camera</v>
      </c>
      <c r="K1" s="100" t="str">
        <f>'Raw Data'!K1:M1</f>
        <v>S7 Back Camera</v>
      </c>
      <c r="L1" s="101" t="str">
        <f>'Raw Data'!L1:N1</f>
        <v>S8 Back Camera</v>
      </c>
    </row>
    <row r="2" spans="1:13" x14ac:dyDescent="0.25">
      <c r="A2" s="71" t="s">
        <v>146</v>
      </c>
      <c r="B2" s="26" t="str">
        <f>'Raw Data'!B22:D22</f>
        <v>Ag</v>
      </c>
      <c r="C2" s="26" t="str">
        <f>'Raw Data'!C22:E22</f>
        <v>Ag 328.068 {103} (Axial)</v>
      </c>
      <c r="D2" s="26" t="str">
        <f>'Raw Data'!D22:F22</f>
        <v>mg</v>
      </c>
      <c r="E2" s="83">
        <f>'Raw Data'!E22:G22</f>
        <v>0.31390248229439827</v>
      </c>
      <c r="F2" s="83">
        <f>'Raw Data'!F22:H22</f>
        <v>0.213949251223155</v>
      </c>
      <c r="G2" s="83">
        <f>'Raw Data'!G22:I22</f>
        <v>9.0019985203188699E-2</v>
      </c>
      <c r="H2" s="83">
        <f>'Raw Data'!H22:J22</f>
        <v>0.3229012158890518</v>
      </c>
      <c r="I2" s="83">
        <f>'Raw Data'!I22:K22</f>
        <v>0.10062532789663764</v>
      </c>
      <c r="J2" s="83">
        <f>'Raw Data'!J22:L22</f>
        <v>0.22952208241150279</v>
      </c>
      <c r="K2" s="83">
        <f>'Raw Data'!K22:M22</f>
        <v>0.20123057597071398</v>
      </c>
      <c r="L2" s="84">
        <f>'Raw Data'!L22:N22</f>
        <v>0.20330408780944445</v>
      </c>
      <c r="M2" s="57"/>
    </row>
    <row r="3" spans="1:13" x14ac:dyDescent="0.25">
      <c r="A3" s="72"/>
      <c r="B3" s="25" t="str">
        <f>'Raw Data'!B62:D62</f>
        <v>As</v>
      </c>
      <c r="C3" s="25" t="str">
        <f>'Raw Data'!C62:E62</f>
        <v>As 189.042 {478} (Axial)</v>
      </c>
      <c r="D3" s="25" t="str">
        <f>'Raw Data'!D62:F62</f>
        <v>mg</v>
      </c>
      <c r="E3" s="94" t="str">
        <f>'Raw Data'!E62:G62</f>
        <v>D</v>
      </c>
      <c r="F3" s="94">
        <f>'Raw Data'!F62:H62</f>
        <v>5.0168108978793986E-2</v>
      </c>
      <c r="G3" s="94">
        <f>'Raw Data'!G62:I62</f>
        <v>1.3562777232424557E-2</v>
      </c>
      <c r="H3" s="94">
        <f>'Raw Data'!H62:J62</f>
        <v>5.7472876185080124E-2</v>
      </c>
      <c r="I3" s="94">
        <f>'Raw Data'!I62:K62</f>
        <v>1.2401006535984759E-2</v>
      </c>
      <c r="J3" s="94">
        <f>'Raw Data'!J62:L62</f>
        <v>5.5109266866565587E-2</v>
      </c>
      <c r="K3" s="94">
        <f>'Raw Data'!K62:M62</f>
        <v>5.3961735866049819E-2</v>
      </c>
      <c r="L3" s="95">
        <f>'Raw Data'!L62:N62</f>
        <v>6.2941908086684414E-2</v>
      </c>
      <c r="M3" s="57"/>
    </row>
    <row r="4" spans="1:13" x14ac:dyDescent="0.25">
      <c r="A4" s="72"/>
      <c r="B4" s="25" t="str">
        <f>'Raw Data'!B23:D23</f>
        <v>Au</v>
      </c>
      <c r="C4" s="25" t="str">
        <f>'Raw Data'!C23:E23</f>
        <v>Au 242.795 {139} (Axial)</v>
      </c>
      <c r="D4" s="25" t="str">
        <f>'Raw Data'!D23:F23</f>
        <v>mg</v>
      </c>
      <c r="E4" s="94">
        <f>'Raw Data'!E23:G23</f>
        <v>1.6462790603795636</v>
      </c>
      <c r="F4" s="94">
        <f>'Raw Data'!F23:H23</f>
        <v>2.2803299858487485</v>
      </c>
      <c r="G4" s="94">
        <f>'Raw Data'!G23:I23</f>
        <v>1.0224565733902848</v>
      </c>
      <c r="H4" s="94">
        <f>'Raw Data'!H23:J23</f>
        <v>1.5375683172771804</v>
      </c>
      <c r="I4" s="94">
        <f>'Raw Data'!I23:K23</f>
        <v>1.3181566363515476</v>
      </c>
      <c r="J4" s="94">
        <f>'Raw Data'!J23:L23</f>
        <v>1.4524824972498638</v>
      </c>
      <c r="K4" s="94">
        <f>'Raw Data'!K23:M23</f>
        <v>0.75786413767229277</v>
      </c>
      <c r="L4" s="95">
        <f>'Raw Data'!L23:N23</f>
        <v>0.98651111680392001</v>
      </c>
      <c r="M4" s="57"/>
    </row>
    <row r="5" spans="1:13" x14ac:dyDescent="0.25">
      <c r="A5" s="72"/>
      <c r="B5" s="25" t="str">
        <f>'Raw Data'!B39:D39</f>
        <v>Cu</v>
      </c>
      <c r="C5" s="25" t="str">
        <f>'Raw Data'!C39:E39</f>
        <v>Cu 224.700 {450} (Axial)</v>
      </c>
      <c r="D5" s="25" t="str">
        <f>'Raw Data'!D39:F39</f>
        <v>mg</v>
      </c>
      <c r="E5" s="94">
        <f>'Raw Data'!E39:G39</f>
        <v>243.65642810325539</v>
      </c>
      <c r="F5" s="94">
        <f>'Raw Data'!F39:H39</f>
        <v>268.05422709591926</v>
      </c>
      <c r="G5" s="94">
        <f>'Raw Data'!G39:I39</f>
        <v>215.56132795935051</v>
      </c>
      <c r="H5" s="94">
        <f>'Raw Data'!H39:J39</f>
        <v>167.74594048377898</v>
      </c>
      <c r="I5" s="94">
        <f>'Raw Data'!I39:K39</f>
        <v>403.33806913235799</v>
      </c>
      <c r="J5" s="94">
        <f>'Raw Data'!J39:L39</f>
        <v>378.88589362124549</v>
      </c>
      <c r="K5" s="94">
        <f>'Raw Data'!K39:M39</f>
        <v>405.0470928907672</v>
      </c>
      <c r="L5" s="95">
        <f>'Raw Data'!L39:N39</f>
        <v>395.73605713642399</v>
      </c>
      <c r="M5" s="57"/>
    </row>
    <row r="6" spans="1:13" ht="15.75" thickBot="1" x14ac:dyDescent="0.3">
      <c r="A6" s="74"/>
      <c r="B6" s="27" t="str">
        <f>'Raw Data'!B53:D53</f>
        <v>Se</v>
      </c>
      <c r="C6" s="27" t="str">
        <f>'Raw Data'!C53:E53</f>
        <v>Se 196.090 {472} (Axial)</v>
      </c>
      <c r="D6" s="27" t="str">
        <f>'Raw Data'!D53:F53</f>
        <v>mg</v>
      </c>
      <c r="E6" s="102" t="str">
        <f>'Raw Data'!E53:G53</f>
        <v>ND</v>
      </c>
      <c r="F6" s="102" t="str">
        <f>'Raw Data'!F53:H53</f>
        <v>ND</v>
      </c>
      <c r="G6" s="102" t="str">
        <f>'Raw Data'!G53:I53</f>
        <v>ND</v>
      </c>
      <c r="H6" s="102" t="str">
        <f>'Raw Data'!H53:J53</f>
        <v>ND</v>
      </c>
      <c r="I6" s="102" t="str">
        <f>'Raw Data'!I53:K53</f>
        <v>ND</v>
      </c>
      <c r="J6" s="102" t="str">
        <f>'Raw Data'!J53:L53</f>
        <v>ND</v>
      </c>
      <c r="K6" s="102" t="str">
        <f>'Raw Data'!K53:M53</f>
        <v>ND</v>
      </c>
      <c r="L6" s="103" t="str">
        <f>'Raw Data'!L53:N53</f>
        <v>ND</v>
      </c>
      <c r="M6" s="57"/>
    </row>
    <row r="7" spans="1:13" x14ac:dyDescent="0.25">
      <c r="A7" s="71" t="s">
        <v>149</v>
      </c>
      <c r="B7" s="26" t="str">
        <f>'Raw Data'!B64:D64</f>
        <v>Cr</v>
      </c>
      <c r="C7" s="26" t="str">
        <f>'Raw Data'!C64:E64</f>
        <v>Cr 205.560 {464} (Axial)</v>
      </c>
      <c r="D7" s="26" t="str">
        <f>'Raw Data'!D64:F64</f>
        <v>mg</v>
      </c>
      <c r="E7" s="83">
        <f>'Raw Data'!E64:G64</f>
        <v>0.11947240159902514</v>
      </c>
      <c r="F7" s="83">
        <f>'Raw Data'!F64:H64</f>
        <v>31.157992869009199</v>
      </c>
      <c r="G7" s="83">
        <f>'Raw Data'!G64:I64</f>
        <v>20.66032059214475</v>
      </c>
      <c r="H7" s="83">
        <f>'Raw Data'!H64:J64</f>
        <v>56.120123584772287</v>
      </c>
      <c r="I7" s="83">
        <f>'Raw Data'!I64:K64</f>
        <v>29.46048183021561</v>
      </c>
      <c r="J7" s="83">
        <f>'Raw Data'!J64:L64</f>
        <v>69.103710340303678</v>
      </c>
      <c r="K7" s="83">
        <f>'Raw Data'!K64:M64</f>
        <v>67.146125294125113</v>
      </c>
      <c r="L7" s="84">
        <f>'Raw Data'!L64:N64</f>
        <v>71.462633134711723</v>
      </c>
      <c r="M7" s="57"/>
    </row>
    <row r="8" spans="1:13" x14ac:dyDescent="0.25">
      <c r="A8" s="72"/>
      <c r="B8" s="25" t="str">
        <f>'Raw Data'!B40:D40</f>
        <v>Fe</v>
      </c>
      <c r="C8" s="25" t="str">
        <f>'Raw Data'!C40:E40</f>
        <v>Fe 239.562 {141} (Axial)</v>
      </c>
      <c r="D8" s="25" t="str">
        <f>'Raw Data'!D40:F40</f>
        <v>mg</v>
      </c>
      <c r="E8" s="94">
        <f>'Raw Data'!E40:G40</f>
        <v>225.26974317556753</v>
      </c>
      <c r="F8" s="94">
        <f>'Raw Data'!F40:H40</f>
        <v>162.57810053246268</v>
      </c>
      <c r="G8" s="94">
        <f>'Raw Data'!G40:I40</f>
        <v>118.1951021761965</v>
      </c>
      <c r="H8" s="94">
        <f>'Raw Data'!H40:J40</f>
        <v>254.20387187833899</v>
      </c>
      <c r="I8" s="94">
        <f>'Raw Data'!I40:K40</f>
        <v>168.7967604152096</v>
      </c>
      <c r="J8" s="94">
        <f>'Raw Data'!J40:L40</f>
        <v>415.97991584923972</v>
      </c>
      <c r="K8" s="94">
        <f>'Raw Data'!K40:M40</f>
        <v>399.35415582395126</v>
      </c>
      <c r="L8" s="95">
        <f>'Raw Data'!L40:N40</f>
        <v>420.97785894828803</v>
      </c>
      <c r="M8" s="57"/>
    </row>
    <row r="9" spans="1:13" x14ac:dyDescent="0.25">
      <c r="A9" s="72"/>
      <c r="B9" s="25" t="str">
        <f>'Raw Data'!B49:D49</f>
        <v>Mn</v>
      </c>
      <c r="C9" s="25" t="str">
        <f>'Raw Data'!C49:E49</f>
        <v>Mn 257.610 {131} (Axial)</v>
      </c>
      <c r="D9" s="25" t="str">
        <f>'Raw Data'!D49:F49</f>
        <v>mg</v>
      </c>
      <c r="E9" s="94">
        <f>'Raw Data'!E49:G49</f>
        <v>0.32845586046589165</v>
      </c>
      <c r="F9" s="94">
        <f>'Raw Data'!F49:H49</f>
        <v>1.5443463258955814</v>
      </c>
      <c r="G9" s="94">
        <f>'Raw Data'!G49:I49</f>
        <v>1.4899744786895375</v>
      </c>
      <c r="H9" s="94">
        <f>'Raw Data'!H49:J49</f>
        <v>3.9040785522444303</v>
      </c>
      <c r="I9" s="94">
        <f>'Raw Data'!I49:K49</f>
        <v>1.8660279536943976</v>
      </c>
      <c r="J9" s="94">
        <f>'Raw Data'!J49:L49</f>
        <v>8.3315941403193463</v>
      </c>
      <c r="K9" s="94">
        <f>'Raw Data'!K49:M49</f>
        <v>9.2480400375891527</v>
      </c>
      <c r="L9" s="95">
        <f>'Raw Data'!L49:N49</f>
        <v>8.9034285823240538</v>
      </c>
      <c r="M9" s="57"/>
    </row>
    <row r="10" spans="1:13" x14ac:dyDescent="0.25">
      <c r="A10" s="72"/>
      <c r="B10" s="25" t="str">
        <f>'Raw Data'!B51:D51</f>
        <v>Nb</v>
      </c>
      <c r="C10" s="25" t="str">
        <f>'Raw Data'!C51:E51</f>
        <v>Nb 316.340 {106} (Axial)</v>
      </c>
      <c r="D10" s="25" t="str">
        <f>'Raw Data'!D51:F51</f>
        <v>mg</v>
      </c>
      <c r="E10" s="94" t="str">
        <f>'Raw Data'!E51:G51</f>
        <v>ND</v>
      </c>
      <c r="F10" s="94" t="str">
        <f>'Raw Data'!F51:H51</f>
        <v>ND</v>
      </c>
      <c r="G10" s="94" t="str">
        <f>'Raw Data'!G51:I51</f>
        <v>ND</v>
      </c>
      <c r="H10" s="94" t="str">
        <f>'Raw Data'!H51:J51</f>
        <v>ND</v>
      </c>
      <c r="I10" s="94" t="str">
        <f>'Raw Data'!I51:K51</f>
        <v>ND</v>
      </c>
      <c r="J10" s="94" t="str">
        <f>'Raw Data'!J51:L51</f>
        <v>ND</v>
      </c>
      <c r="K10" s="94" t="str">
        <f>'Raw Data'!K51:M51</f>
        <v>ND</v>
      </c>
      <c r="L10" s="95" t="str">
        <f>'Raw Data'!L51:N51</f>
        <v>ND</v>
      </c>
      <c r="M10" s="57"/>
    </row>
    <row r="11" spans="1:13" ht="15.75" thickBot="1" x14ac:dyDescent="0.3">
      <c r="A11" s="74"/>
      <c r="B11" s="27" t="str">
        <f>'Raw Data'!B58:D58</f>
        <v>V</v>
      </c>
      <c r="C11" s="27" t="str">
        <f>'Raw Data'!C58:E58</f>
        <v>V 292.402 {115} (Axial)</v>
      </c>
      <c r="D11" s="27" t="str">
        <f>'Raw Data'!D58:F58</f>
        <v>mg</v>
      </c>
      <c r="E11" s="102">
        <f>'Raw Data'!E58:G58</f>
        <v>1.2741017961158851E-2</v>
      </c>
      <c r="F11" s="102">
        <f>'Raw Data'!F58:H58</f>
        <v>6.2599672698319078E-2</v>
      </c>
      <c r="G11" s="102">
        <f>'Raw Data'!G58:I58</f>
        <v>4.2702266871263585E-2</v>
      </c>
      <c r="H11" s="102">
        <f>'Raw Data'!H58:J58</f>
        <v>0.15795730190125673</v>
      </c>
      <c r="I11" s="102">
        <f>'Raw Data'!I58:K58</f>
        <v>6.765650195205658E-2</v>
      </c>
      <c r="J11" s="102">
        <f>'Raw Data'!J58:L58</f>
        <v>0.14010046043741634</v>
      </c>
      <c r="K11" s="102">
        <f>'Raw Data'!K58:M58</f>
        <v>0.1538079022562712</v>
      </c>
      <c r="L11" s="103">
        <f>'Raw Data'!L58:N58</f>
        <v>0.17545326281860879</v>
      </c>
      <c r="M11" s="57"/>
    </row>
    <row r="12" spans="1:13" x14ac:dyDescent="0.25">
      <c r="A12" s="71" t="s">
        <v>147</v>
      </c>
      <c r="B12" s="26" t="str">
        <f>'Raw Data'!B38:D38</f>
        <v>Al</v>
      </c>
      <c r="C12" s="26" t="str">
        <f>'Raw Data'!C38:E38</f>
        <v>Al 167.079 {502} (Axial)</v>
      </c>
      <c r="D12" s="26" t="str">
        <f>'Raw Data'!D38:F38</f>
        <v>mg</v>
      </c>
      <c r="E12" s="83">
        <f>'Raw Data'!E38:G38</f>
        <v>1.4164770176896315</v>
      </c>
      <c r="F12" s="83">
        <f>'Raw Data'!F38:H38</f>
        <v>1.9394626982051777</v>
      </c>
      <c r="G12" s="83">
        <f>'Raw Data'!G38:I38</f>
        <v>0.89670722084677401</v>
      </c>
      <c r="H12" s="83">
        <f>'Raw Data'!H38:J38</f>
        <v>0.80195988879110502</v>
      </c>
      <c r="I12" s="83">
        <f>'Raw Data'!I38:K38</f>
        <v>3.0302861383801427</v>
      </c>
      <c r="J12" s="83">
        <f>'Raw Data'!J38:L38</f>
        <v>3.5724946966735125</v>
      </c>
      <c r="K12" s="83">
        <f>'Raw Data'!K38:M38</f>
        <v>3.4537101718413519</v>
      </c>
      <c r="L12" s="84">
        <f>'Raw Data'!L38:N38</f>
        <v>3.6678291692824119</v>
      </c>
      <c r="M12" s="57"/>
    </row>
    <row r="13" spans="1:13" x14ac:dyDescent="0.25">
      <c r="A13" s="72"/>
      <c r="B13" s="25" t="str">
        <f>'Raw Data'!B68:D68</f>
        <v>B</v>
      </c>
      <c r="C13" s="25" t="str">
        <f>'Raw Data'!C68:E68</f>
        <v>B 249.773 {135} (Axial)</v>
      </c>
      <c r="D13" s="25" t="str">
        <f>'Raw Data'!D68:F68</f>
        <v>mg</v>
      </c>
      <c r="E13" s="94">
        <f>'Raw Data'!E68:G68</f>
        <v>3.2314901950812245</v>
      </c>
      <c r="F13" s="94">
        <f>'Raw Data'!F68:H68</f>
        <v>2.8330089786995556</v>
      </c>
      <c r="G13" s="94">
        <f>'Raw Data'!G68:I68</f>
        <v>1.9807831222561525</v>
      </c>
      <c r="H13" s="94">
        <f>'Raw Data'!H68:J68</f>
        <v>2.3873664875624261</v>
      </c>
      <c r="I13" s="94">
        <f>'Raw Data'!I68:K68</f>
        <v>2.8108575146087071</v>
      </c>
      <c r="J13" s="94">
        <f>'Raw Data'!J68:L68</f>
        <v>4.3327545064502466</v>
      </c>
      <c r="K13" s="94">
        <f>'Raw Data'!K68:M68</f>
        <v>4.1472978649386762</v>
      </c>
      <c r="L13" s="95">
        <f>'Raw Data'!L68:N68</f>
        <v>4.2947044396795544</v>
      </c>
      <c r="M13" s="57"/>
    </row>
    <row r="14" spans="1:13" x14ac:dyDescent="0.25">
      <c r="A14" s="72"/>
      <c r="B14" s="25" t="str">
        <f>'Raw Data'!B32:D32</f>
        <v>Be</v>
      </c>
      <c r="C14" s="25" t="str">
        <f>'Raw Data'!C32:E32</f>
        <v>Be 234.861 {143} (Axial)</v>
      </c>
      <c r="D14" s="25" t="str">
        <f>'Raw Data'!D32:F32</f>
        <v>mg</v>
      </c>
      <c r="E14" s="94">
        <f>'Raw Data'!E32:G32</f>
        <v>2.4937890264609438E-3</v>
      </c>
      <c r="F14" s="94">
        <f>'Raw Data'!F32:H32</f>
        <v>1.2633199474448534E-3</v>
      </c>
      <c r="G14" s="94" t="str">
        <f>'Raw Data'!G32:I32</f>
        <v>ND</v>
      </c>
      <c r="H14" s="94">
        <f>'Raw Data'!H32:J32</f>
        <v>1.295855152168064E-3</v>
      </c>
      <c r="I14" s="94">
        <f>'Raw Data'!I32:K32</f>
        <v>7.2448152750100633E-4</v>
      </c>
      <c r="J14" s="94">
        <f>'Raw Data'!J32:L32</f>
        <v>2.790972131562354E-3</v>
      </c>
      <c r="K14" s="94">
        <f>'Raw Data'!K32:M32</f>
        <v>2.4116016954069974E-3</v>
      </c>
      <c r="L14" s="95">
        <f>'Raw Data'!L32:N32</f>
        <v>2.6850408270842753E-3</v>
      </c>
      <c r="M14" s="57"/>
    </row>
    <row r="15" spans="1:13" x14ac:dyDescent="0.25">
      <c r="A15" s="72"/>
      <c r="B15" s="25" t="str">
        <f>'Raw Data'!B34:D34</f>
        <v>Ga</v>
      </c>
      <c r="C15" s="25" t="str">
        <f>'Raw Data'!C34:E34</f>
        <v>Ga 294.364 {114} (Axial)</v>
      </c>
      <c r="D15" s="25" t="str">
        <f>'Raw Data'!D34:F34</f>
        <v>mg</v>
      </c>
      <c r="E15" s="94">
        <f>'Raw Data'!E34:G34</f>
        <v>9.66188247939508E-2</v>
      </c>
      <c r="F15" s="94">
        <f>'Raw Data'!F34:H34</f>
        <v>6.2980254828398738E-2</v>
      </c>
      <c r="G15" s="94" t="str">
        <f>'Raw Data'!G34:I34</f>
        <v>ND</v>
      </c>
      <c r="H15" s="94">
        <f>'Raw Data'!H34:J34</f>
        <v>5.8060114301394697E-2</v>
      </c>
      <c r="I15" s="94" t="str">
        <f>'Raw Data'!I34:K34</f>
        <v>D</v>
      </c>
      <c r="J15" s="94">
        <f>'Raw Data'!J34:L34</f>
        <v>0.19252003823781574</v>
      </c>
      <c r="K15" s="94">
        <f>'Raw Data'!K34:M34</f>
        <v>0.20034939114044661</v>
      </c>
      <c r="L15" s="95">
        <f>'Raw Data'!L34:N34</f>
        <v>0.19843916032529876</v>
      </c>
      <c r="M15" s="57"/>
    </row>
    <row r="16" spans="1:13" x14ac:dyDescent="0.25">
      <c r="A16" s="72"/>
      <c r="B16" s="25" t="str">
        <f>'Raw Data'!B48:D48</f>
        <v>Li</v>
      </c>
      <c r="C16" s="25" t="str">
        <f>'Raw Data'!C48:E48</f>
        <v>Li 670.784 {50} (Axial)</v>
      </c>
      <c r="D16" s="25" t="str">
        <f>'Raw Data'!D48:F48</f>
        <v>mg</v>
      </c>
      <c r="E16" s="94">
        <f>'Raw Data'!E48:G48</f>
        <v>9.6363271052062327E-3</v>
      </c>
      <c r="F16" s="94">
        <f>'Raw Data'!F48:H48</f>
        <v>9.5151655835117553E-3</v>
      </c>
      <c r="G16" s="94">
        <f>'Raw Data'!G48:I48</f>
        <v>7.3087998029761417E-3</v>
      </c>
      <c r="H16" s="94">
        <f>'Raw Data'!H48:J48</f>
        <v>7.9542079528041217E-3</v>
      </c>
      <c r="I16" s="94">
        <f>'Raw Data'!I48:K48</f>
        <v>0.86863738211919672</v>
      </c>
      <c r="J16" s="94">
        <f>'Raw Data'!J48:L48</f>
        <v>1.5097347135399737E-2</v>
      </c>
      <c r="K16" s="94">
        <f>'Raw Data'!K48:M48</f>
        <v>1.0144629308802026E-2</v>
      </c>
      <c r="L16" s="95">
        <f>'Raw Data'!L48:N48</f>
        <v>9.9916659556878173E-3</v>
      </c>
      <c r="M16" s="57"/>
    </row>
    <row r="17" spans="1:18" x14ac:dyDescent="0.25">
      <c r="A17" s="72"/>
      <c r="B17" s="25" t="str">
        <f>'Raw Data'!B71:D71</f>
        <v>Mg updated</v>
      </c>
      <c r="C17" s="25" t="str">
        <f>'Raw Data'!C71:E71</f>
        <v>Mg 279.553 {120} (Axial)</v>
      </c>
      <c r="D17" s="25" t="str">
        <f>'Raw Data'!D71:F71</f>
        <v>mg</v>
      </c>
      <c r="E17" s="94">
        <f>'Raw Data'!E71:G71</f>
        <v>2.3926140737683443</v>
      </c>
      <c r="F17" s="94">
        <f>'Raw Data'!F71:H71</f>
        <v>5.5146811048428335</v>
      </c>
      <c r="G17" s="94">
        <f>'Raw Data'!G71:I71</f>
        <v>1.1997778866818607</v>
      </c>
      <c r="H17" s="94">
        <f>'Raw Data'!H71:J71</f>
        <v>10.510575247531532</v>
      </c>
      <c r="I17" s="94">
        <f>'Raw Data'!I71:K71</f>
        <v>0.86408635454836247</v>
      </c>
      <c r="J17" s="94">
        <f>'Raw Data'!J71:L71</f>
        <v>1.697665213964727</v>
      </c>
      <c r="K17" s="94">
        <f>'Raw Data'!K71:M71</f>
        <v>1.4979856497470314</v>
      </c>
      <c r="L17" s="95">
        <f>'Raw Data'!L71:N71</f>
        <v>1.6445821531327993</v>
      </c>
      <c r="M17" s="57"/>
    </row>
    <row r="18" spans="1:18" ht="15.75" thickBot="1" x14ac:dyDescent="0.3">
      <c r="A18" s="74"/>
      <c r="B18" s="27" t="str">
        <f>'Raw Data'!B56:D56</f>
        <v>Ti</v>
      </c>
      <c r="C18" s="27" t="str">
        <f>'Raw Data'!C56:E56</f>
        <v>Ti 334.941 {101} (Axial)</v>
      </c>
      <c r="D18" s="27" t="str">
        <f>'Raw Data'!D56:F56</f>
        <v>mg</v>
      </c>
      <c r="E18" s="102">
        <f>'Raw Data'!E56:G56</f>
        <v>4.5959402625079813</v>
      </c>
      <c r="F18" s="102">
        <f>'Raw Data'!F56:H56</f>
        <v>4.2321196017095204</v>
      </c>
      <c r="G18" s="102">
        <f>'Raw Data'!G56:I56</f>
        <v>1.372146890037059</v>
      </c>
      <c r="H18" s="102">
        <f>'Raw Data'!H56:J56</f>
        <v>1.9213822799734035</v>
      </c>
      <c r="I18" s="102">
        <f>'Raw Data'!I56:K56</f>
        <v>2.4735677085108563</v>
      </c>
      <c r="J18" s="102">
        <f>'Raw Data'!J56:L56</f>
        <v>1.3105715271107619</v>
      </c>
      <c r="K18" s="102">
        <f>'Raw Data'!K56:M56</f>
        <v>1.8305265595976095</v>
      </c>
      <c r="L18" s="103">
        <f>'Raw Data'!L56:N56</f>
        <v>1.5663806993384384</v>
      </c>
      <c r="M18" s="57"/>
    </row>
    <row r="19" spans="1:18" x14ac:dyDescent="0.25">
      <c r="A19" s="71" t="s">
        <v>153</v>
      </c>
      <c r="B19" s="26" t="str">
        <f>'Raw Data'!B69:D69</f>
        <v>Ca</v>
      </c>
      <c r="C19" s="26" t="str">
        <f>'Raw Data'!C69:E69</f>
        <v>Ca 184.006 {483} (Axial)</v>
      </c>
      <c r="D19" s="26" t="str">
        <f>'Raw Data'!D69:F69</f>
        <v>mg</v>
      </c>
      <c r="E19" s="83">
        <f>'Raw Data'!E69:G69</f>
        <v>12.512646129650175</v>
      </c>
      <c r="F19" s="83">
        <f>'Raw Data'!F69:H69</f>
        <v>8.6094144878902252</v>
      </c>
      <c r="G19" s="83">
        <f>'Raw Data'!G69:I69</f>
        <v>10.32532070385145</v>
      </c>
      <c r="H19" s="83">
        <f>'Raw Data'!H69:J69</f>
        <v>15.40932735425015</v>
      </c>
      <c r="I19" s="83">
        <f>'Raw Data'!I69:K69</f>
        <v>12.202668857894242</v>
      </c>
      <c r="J19" s="83">
        <f>'Raw Data'!J69:L69</f>
        <v>14.044909339610498</v>
      </c>
      <c r="K19" s="83">
        <f>'Raw Data'!K69:M69</f>
        <v>13.858906021469325</v>
      </c>
      <c r="L19" s="84">
        <f>'Raw Data'!L69:N69</f>
        <v>14.962380429314775</v>
      </c>
      <c r="M19" s="57"/>
      <c r="P19" s="61"/>
      <c r="Q19" s="61"/>
      <c r="R19" s="61"/>
    </row>
    <row r="20" spans="1:18" x14ac:dyDescent="0.25">
      <c r="A20" s="72"/>
      <c r="B20" s="25" t="str">
        <f>'Raw Data'!B70:D70</f>
        <v>K</v>
      </c>
      <c r="C20" s="25" t="str">
        <f>'Raw Data'!C70:E70</f>
        <v>K 766.490 {44} (Axial)</v>
      </c>
      <c r="D20" s="25" t="str">
        <f>'Raw Data'!D70:F70</f>
        <v>mg</v>
      </c>
      <c r="E20" s="94">
        <f>'Raw Data'!E70:G70</f>
        <v>1.2854314788052128</v>
      </c>
      <c r="F20" s="94">
        <f>'Raw Data'!F70:H70</f>
        <v>2.0737709149363361</v>
      </c>
      <c r="G20" s="94">
        <f>'Raw Data'!G70:I70</f>
        <v>2.6223997709612998</v>
      </c>
      <c r="H20" s="94">
        <f>'Raw Data'!H70:J70</f>
        <v>4.327935859462448</v>
      </c>
      <c r="I20" s="94">
        <f>'Raw Data'!I70:K70</f>
        <v>0.78074630453524674</v>
      </c>
      <c r="J20" s="94">
        <f>'Raw Data'!J70:L70</f>
        <v>0.21049050122935958</v>
      </c>
      <c r="K20" s="94">
        <f>'Raw Data'!K70:M70</f>
        <v>0.16701574856145757</v>
      </c>
      <c r="L20" s="95">
        <f>'Raw Data'!L70:N70</f>
        <v>0.19124501868241398</v>
      </c>
      <c r="M20" s="57"/>
    </row>
    <row r="21" spans="1:18" x14ac:dyDescent="0.25">
      <c r="A21" s="72"/>
      <c r="B21" s="25" t="str">
        <f>'Raw Data'!B72:D72</f>
        <v>Na</v>
      </c>
      <c r="C21" s="25" t="str">
        <f>'Raw Data'!C72:E72</f>
        <v>Na 589.592 {57} (Axial)</v>
      </c>
      <c r="D21" s="25" t="str">
        <f>'Raw Data'!D72:F72</f>
        <v>mg</v>
      </c>
      <c r="E21" s="94">
        <f>'Raw Data'!E72:G72</f>
        <v>1.2569488245740998</v>
      </c>
      <c r="F21" s="94">
        <f>'Raw Data'!F72:H72</f>
        <v>2.4130544192507828</v>
      </c>
      <c r="G21" s="94">
        <f>'Raw Data'!G72:I72</f>
        <v>2.3378159943812982</v>
      </c>
      <c r="H21" s="94">
        <f>'Raw Data'!H72:J72</f>
        <v>10.348297441618808</v>
      </c>
      <c r="I21" s="94">
        <f>'Raw Data'!I72:K72</f>
        <v>2.731130965917536</v>
      </c>
      <c r="J21" s="94">
        <f>'Raw Data'!J72:L72</f>
        <v>1.3675977524256573</v>
      </c>
      <c r="K21" s="94">
        <f>'Raw Data'!K72:M72</f>
        <v>1.3835560426449234</v>
      </c>
      <c r="L21" s="95">
        <f>'Raw Data'!L72:N72</f>
        <v>1.4797761686797195</v>
      </c>
      <c r="M21" s="57"/>
    </row>
    <row r="22" spans="1:18" x14ac:dyDescent="0.25">
      <c r="A22" s="72"/>
      <c r="B22" s="25" t="str">
        <f>'Raw Data'!B73:D73</f>
        <v>P</v>
      </c>
      <c r="C22" s="25" t="str">
        <f>'Raw Data'!C73:E73</f>
        <v>P 178.284 {489} (Axial)</v>
      </c>
      <c r="D22" s="25" t="str">
        <f>'Raw Data'!D73:F73</f>
        <v>mg</v>
      </c>
      <c r="E22" s="94">
        <f>'Raw Data'!E73:G73</f>
        <v>2.6373357262872896</v>
      </c>
      <c r="F22" s="94">
        <f>'Raw Data'!F73:H73</f>
        <v>1.225892288088825</v>
      </c>
      <c r="G22" s="94">
        <f>'Raw Data'!G73:I73</f>
        <v>10.525553631788149</v>
      </c>
      <c r="H22" s="94">
        <f>'Raw Data'!H73:J73</f>
        <v>9.5529993161294975</v>
      </c>
      <c r="I22" s="94">
        <f>'Raw Data'!I73:K73</f>
        <v>5.8452295015956208</v>
      </c>
      <c r="J22" s="94">
        <f>'Raw Data'!J73:L73</f>
        <v>0.86750720958679939</v>
      </c>
      <c r="K22" s="94">
        <f>'Raw Data'!K73:M73</f>
        <v>0.92664244095744475</v>
      </c>
      <c r="L22" s="95">
        <f>'Raw Data'!L73:N73</f>
        <v>0.93944390926965149</v>
      </c>
      <c r="M22" s="57"/>
    </row>
    <row r="23" spans="1:18" ht="15.75" thickBot="1" x14ac:dyDescent="0.3">
      <c r="A23" s="74"/>
      <c r="B23" s="27" t="str">
        <f>'Raw Data'!B74:D74</f>
        <v>Si</v>
      </c>
      <c r="C23" s="27" t="str">
        <f>'Raw Data'!C74:E74</f>
        <v>Si 251.611 {134} (Axial)</v>
      </c>
      <c r="D23" s="27" t="str">
        <f>'Raw Data'!D74:F74</f>
        <v>mg</v>
      </c>
      <c r="E23" s="102">
        <f>'Raw Data'!E74:G74</f>
        <v>108.77390494469142</v>
      </c>
      <c r="F23" s="102">
        <f>'Raw Data'!F74:H74</f>
        <v>115.51449462268751</v>
      </c>
      <c r="G23" s="102">
        <f>'Raw Data'!G74:I74</f>
        <v>33.446091405694247</v>
      </c>
      <c r="H23" s="102">
        <f>'Raw Data'!H74:J74</f>
        <v>145.42391044916741</v>
      </c>
      <c r="I23" s="102">
        <f>'Raw Data'!I74:K74</f>
        <v>37.592097650524238</v>
      </c>
      <c r="J23" s="102">
        <f>'Raw Data'!J74:L74</f>
        <v>60.866075317504922</v>
      </c>
      <c r="K23" s="102">
        <f>'Raw Data'!K74:M74</f>
        <v>76.196117678553733</v>
      </c>
      <c r="L23" s="103">
        <f>'Raw Data'!L74:N74</f>
        <v>82.036151717121228</v>
      </c>
      <c r="M23" s="57"/>
    </row>
    <row r="24" spans="1:18" x14ac:dyDescent="0.25">
      <c r="A24" s="71" t="s">
        <v>144</v>
      </c>
      <c r="B24" s="26" t="str">
        <f>'Raw Data'!B47:D47</f>
        <v>Hf</v>
      </c>
      <c r="C24" s="26" t="str">
        <f>'Raw Data'!C47:E47</f>
        <v>Hf 277.336 {121} (Axial)</v>
      </c>
      <c r="D24" s="26" t="str">
        <f>'Raw Data'!D47:F47</f>
        <v>mg</v>
      </c>
      <c r="E24" s="83">
        <f>'Raw Data'!E47:G47</f>
        <v>2.9255245184696025E-2</v>
      </c>
      <c r="F24" s="83">
        <f>'Raw Data'!F47:H47</f>
        <v>0.40839535905824426</v>
      </c>
      <c r="G24" s="83">
        <f>'Raw Data'!G47:I47</f>
        <v>0.22961832341487737</v>
      </c>
      <c r="H24" s="83">
        <f>'Raw Data'!H47:J47</f>
        <v>0.55023476966766616</v>
      </c>
      <c r="I24" s="83">
        <f>'Raw Data'!I47:K47</f>
        <v>0.4344036591259906</v>
      </c>
      <c r="J24" s="83">
        <f>'Raw Data'!J47:L47</f>
        <v>0.75904101724414619</v>
      </c>
      <c r="K24" s="83">
        <f>'Raw Data'!K47:M47</f>
        <v>0.86006174499269472</v>
      </c>
      <c r="L24" s="84">
        <f>'Raw Data'!L47:N47</f>
        <v>0.87504377527733257</v>
      </c>
      <c r="M24" s="57"/>
    </row>
    <row r="25" spans="1:18" x14ac:dyDescent="0.25">
      <c r="A25" s="72"/>
      <c r="B25" s="25" t="str">
        <f>'Raw Data'!B2:D2</f>
        <v>Th</v>
      </c>
      <c r="C25" s="25" t="str">
        <f>'Raw Data'!C2:E2</f>
        <v>Th 274.716 {123} (Axial)</v>
      </c>
      <c r="D25" s="25" t="str">
        <f>'Raw Data'!D2:F2</f>
        <v>mg</v>
      </c>
      <c r="E25" s="94">
        <f>'Raw Data'!E2:G2</f>
        <v>0.64640506272764264</v>
      </c>
      <c r="F25" s="94">
        <f>'Raw Data'!F2:H2</f>
        <v>0.42426703974842001</v>
      </c>
      <c r="G25" s="94">
        <f>'Raw Data'!G2:I2</f>
        <v>0.31199280461195827</v>
      </c>
      <c r="H25" s="94">
        <f>'Raw Data'!H2:J2</f>
        <v>0.68927833852519915</v>
      </c>
      <c r="I25" s="94">
        <f>'Raw Data'!I2:K2</f>
        <v>0.41902683962424192</v>
      </c>
      <c r="J25" s="94">
        <f>'Raw Data'!J2:L2</f>
        <v>1.4091267073175266</v>
      </c>
      <c r="K25" s="94">
        <f>'Raw Data'!K2:M2</f>
        <v>1.2813502919094604</v>
      </c>
      <c r="L25" s="95">
        <f>'Raw Data'!L2:N2</f>
        <v>1.38662044659369</v>
      </c>
      <c r="M25" s="57"/>
    </row>
    <row r="26" spans="1:18" x14ac:dyDescent="0.25">
      <c r="A26" s="72"/>
      <c r="B26" s="25" t="str">
        <f>'Raw Data'!B3:D3</f>
        <v>U</v>
      </c>
      <c r="C26" s="25" t="str">
        <f>'Raw Data'!C3:E3</f>
        <v>U 409.014 {82} (Axial)</v>
      </c>
      <c r="D26" s="25" t="str">
        <f>'Raw Data'!D3:F3</f>
        <v>mg</v>
      </c>
      <c r="E26" s="94" t="str">
        <f>'Raw Data'!E3:G3</f>
        <v>D</v>
      </c>
      <c r="F26" s="94" t="str">
        <f>'Raw Data'!F3:H3</f>
        <v>ND</v>
      </c>
      <c r="G26" s="94" t="str">
        <f>'Raw Data'!G3:I3</f>
        <v>ND</v>
      </c>
      <c r="H26" s="94" t="str">
        <f>'Raw Data'!H3:J3</f>
        <v>ND</v>
      </c>
      <c r="I26" s="94" t="str">
        <f>'Raw Data'!I3:K3</f>
        <v>ND</v>
      </c>
      <c r="J26" s="94" t="str">
        <f>'Raw Data'!J3:L3</f>
        <v>ND</v>
      </c>
      <c r="K26" s="94" t="str">
        <f>'Raw Data'!K3:M3</f>
        <v>ND</v>
      </c>
      <c r="L26" s="95" t="str">
        <f>'Raw Data'!L3:N3</f>
        <v>ND</v>
      </c>
      <c r="M26" s="57"/>
    </row>
    <row r="27" spans="1:18" ht="15.75" thickBot="1" x14ac:dyDescent="0.3">
      <c r="A27" s="74"/>
      <c r="B27" s="27" t="str">
        <f>'Raw Data'!B60:D60</f>
        <v>Zr</v>
      </c>
      <c r="C27" s="27" t="str">
        <f>'Raw Data'!C60:E60</f>
        <v>Zr 343.823 {98} (Axial)</v>
      </c>
      <c r="D27" s="27" t="str">
        <f>'Raw Data'!D60:F60</f>
        <v>mg</v>
      </c>
      <c r="E27" s="102">
        <f>'Raw Data'!E60:G60</f>
        <v>1.094823508353859E-2</v>
      </c>
      <c r="F27" s="102">
        <f>'Raw Data'!F60:H60</f>
        <v>4.7821282424793008</v>
      </c>
      <c r="G27" s="102">
        <f>'Raw Data'!G60:I60</f>
        <v>1.0099752528085975</v>
      </c>
      <c r="H27" s="102">
        <f>'Raw Data'!H60:J60</f>
        <v>1.7414711303478108</v>
      </c>
      <c r="I27" s="102">
        <f>'Raw Data'!I60:K60</f>
        <v>4.4464209029843929</v>
      </c>
      <c r="J27" s="102">
        <f>'Raw Data'!J60:L60</f>
        <v>5.7561813662896357</v>
      </c>
      <c r="K27" s="102">
        <f>'Raw Data'!K60:M60</f>
        <v>6.1445570961959106</v>
      </c>
      <c r="L27" s="103">
        <f>'Raw Data'!L60:N60</f>
        <v>9.8054989016982823</v>
      </c>
      <c r="M27" s="57"/>
    </row>
    <row r="28" spans="1:18" x14ac:dyDescent="0.25">
      <c r="A28" s="71" t="s">
        <v>151</v>
      </c>
      <c r="B28" s="26" t="str">
        <f>'Raw Data'!B26:D26</f>
        <v>Ir</v>
      </c>
      <c r="C28" s="26" t="str">
        <f>'Raw Data'!C26:E26</f>
        <v>Ir 212.681 {458} (Axial)</v>
      </c>
      <c r="D28" s="26" t="str">
        <f>'Raw Data'!D26:F26</f>
        <v>mg</v>
      </c>
      <c r="E28" s="83">
        <f>'Raw Data'!E26:G26</f>
        <v>1.0472275766326989E-2</v>
      </c>
      <c r="F28" s="83">
        <f>'Raw Data'!F26:H26</f>
        <v>1.1269927659993543E-2</v>
      </c>
      <c r="G28" s="83">
        <f>'Raw Data'!G26:I26</f>
        <v>1.1035930194500035E-2</v>
      </c>
      <c r="H28" s="83">
        <f>'Raw Data'!H26:J26</f>
        <v>1.3594846014185617E-2</v>
      </c>
      <c r="I28" s="83">
        <f>'Raw Data'!I26:K26</f>
        <v>5.1198165875516524E-3</v>
      </c>
      <c r="J28" s="83">
        <f>'Raw Data'!J26:L26</f>
        <v>1.4369633171276215E-2</v>
      </c>
      <c r="K28" s="83">
        <f>'Raw Data'!K26:M26</f>
        <v>1.4567552442713324E-2</v>
      </c>
      <c r="L28" s="84">
        <f>'Raw Data'!L26:N26</f>
        <v>1.5903951596783251E-2</v>
      </c>
      <c r="M28" s="57"/>
    </row>
    <row r="29" spans="1:18" x14ac:dyDescent="0.25">
      <c r="A29" s="72"/>
      <c r="B29" s="25" t="str">
        <f>'Raw Data'!B27:D27</f>
        <v>Pd</v>
      </c>
      <c r="C29" s="25" t="str">
        <f>'Raw Data'!C27:E27</f>
        <v>Pd 340.458 {99} (Axial)</v>
      </c>
      <c r="D29" s="25" t="str">
        <f>'Raw Data'!D27:F27</f>
        <v>mg</v>
      </c>
      <c r="E29" s="94" t="str">
        <f>'Raw Data'!E27:G27</f>
        <v>D</v>
      </c>
      <c r="F29" s="94" t="str">
        <f>'Raw Data'!F27:H27</f>
        <v>D</v>
      </c>
      <c r="G29" s="94" t="str">
        <f>'Raw Data'!G27:I27</f>
        <v>ND</v>
      </c>
      <c r="H29" s="94" t="str">
        <f>'Raw Data'!H27:J27</f>
        <v>ND</v>
      </c>
      <c r="I29" s="94" t="str">
        <f>'Raw Data'!I27:K27</f>
        <v>ND</v>
      </c>
      <c r="J29" s="94">
        <f>'Raw Data'!J27:L27</f>
        <v>4.8741147640534797E-2</v>
      </c>
      <c r="K29" s="94">
        <f>'Raw Data'!K27:M27</f>
        <v>3.9225519184739523E-2</v>
      </c>
      <c r="L29" s="95">
        <f>'Raw Data'!L27:N27</f>
        <v>3.9982387568563413E-2</v>
      </c>
      <c r="M29" s="57"/>
    </row>
    <row r="30" spans="1:18" x14ac:dyDescent="0.25">
      <c r="A30" s="72"/>
      <c r="B30" s="25" t="str">
        <f>'Raw Data'!B28:D28</f>
        <v>Pt</v>
      </c>
      <c r="C30" s="25" t="str">
        <f>'Raw Data'!C28:E28</f>
        <v>Pt 203.646 {465} (Axial)</v>
      </c>
      <c r="D30" s="25" t="str">
        <f>'Raw Data'!D28:F28</f>
        <v>mg</v>
      </c>
      <c r="E30" s="94">
        <f>'Raw Data'!E28:G28</f>
        <v>2.5915733978127951</v>
      </c>
      <c r="F30" s="94">
        <f>'Raw Data'!F28:H28</f>
        <v>1.8270903307695503</v>
      </c>
      <c r="G30" s="94">
        <f>'Raw Data'!G28:I28</f>
        <v>1.3285471287189545</v>
      </c>
      <c r="H30" s="94">
        <f>'Raw Data'!H28:J28</f>
        <v>3.0137357053375755</v>
      </c>
      <c r="I30" s="94">
        <f>'Raw Data'!I28:K28</f>
        <v>1.8126786497340341</v>
      </c>
      <c r="J30" s="94">
        <f>'Raw Data'!J28:L28</f>
        <v>4.4776072034421901</v>
      </c>
      <c r="K30" s="94">
        <f>'Raw Data'!K28:M28</f>
        <v>4.2466845570578799</v>
      </c>
      <c r="L30" s="95">
        <f>'Raw Data'!L28:N28</f>
        <v>4.5023428768192515</v>
      </c>
      <c r="M30" s="57"/>
    </row>
    <row r="31" spans="1:18" x14ac:dyDescent="0.25">
      <c r="A31" s="72"/>
      <c r="B31" s="25" t="str">
        <f>'Raw Data'!B29:D29</f>
        <v>Rh</v>
      </c>
      <c r="C31" s="25" t="str">
        <f>'Raw Data'!C29:E29</f>
        <v>Rh 343.489 {98} (Axial)</v>
      </c>
      <c r="D31" s="25" t="str">
        <f>'Raw Data'!D29:F29</f>
        <v>mg</v>
      </c>
      <c r="E31" s="94" t="str">
        <f>'Raw Data'!E29:G29</f>
        <v>ND</v>
      </c>
      <c r="F31" s="94" t="str">
        <f>'Raw Data'!F29:H29</f>
        <v>ND</v>
      </c>
      <c r="G31" s="94" t="str">
        <f>'Raw Data'!G29:I29</f>
        <v>ND</v>
      </c>
      <c r="H31" s="94" t="str">
        <f>'Raw Data'!H29:J29</f>
        <v>ND</v>
      </c>
      <c r="I31" s="94" t="str">
        <f>'Raw Data'!I29:K29</f>
        <v>ND</v>
      </c>
      <c r="J31" s="94" t="str">
        <f>'Raw Data'!J29:L29</f>
        <v>ND</v>
      </c>
      <c r="K31" s="94" t="str">
        <f>'Raw Data'!K29:M29</f>
        <v>ND</v>
      </c>
      <c r="L31" s="95" t="str">
        <f>'Raw Data'!L29:N29</f>
        <v>ND</v>
      </c>
      <c r="M31" s="57"/>
    </row>
    <row r="32" spans="1:18" ht="15.75" thickBot="1" x14ac:dyDescent="0.3">
      <c r="A32" s="74"/>
      <c r="B32" s="27" t="str">
        <f>'Raw Data'!B30:D30</f>
        <v>Ru</v>
      </c>
      <c r="C32" s="27" t="str">
        <f>'Raw Data'!C30:E30</f>
        <v>Ru 240.272 {140} (Axial)</v>
      </c>
      <c r="D32" s="27" t="str">
        <f>'Raw Data'!D30:F30</f>
        <v>mg</v>
      </c>
      <c r="E32" s="102">
        <f>'Raw Data'!E30:G30</f>
        <v>3.5584267159913863E-2</v>
      </c>
      <c r="F32" s="102">
        <f>'Raw Data'!F30:H30</f>
        <v>2.7987304788788261E-2</v>
      </c>
      <c r="G32" s="102">
        <f>'Raw Data'!G30:I30</f>
        <v>2.0925530427868273E-2</v>
      </c>
      <c r="H32" s="102">
        <f>'Raw Data'!H30:J30</f>
        <v>3.9551810088407927E-2</v>
      </c>
      <c r="I32" s="102">
        <f>'Raw Data'!I30:K30</f>
        <v>1.9950884567124471E-2</v>
      </c>
      <c r="J32" s="102">
        <f>'Raw Data'!J30:L30</f>
        <v>6.339254352986308E-2</v>
      </c>
      <c r="K32" s="102">
        <f>'Raw Data'!K30:M30</f>
        <v>6.1703074123083117E-2</v>
      </c>
      <c r="L32" s="103">
        <f>'Raw Data'!L30:N30</f>
        <v>6.4414119002672993E-2</v>
      </c>
      <c r="M32" s="57"/>
    </row>
    <row r="33" spans="1:13" x14ac:dyDescent="0.25">
      <c r="A33" s="71" t="s">
        <v>145</v>
      </c>
      <c r="B33" s="26" t="str">
        <f>'Raw Data'!B5:D5</f>
        <v>Ce</v>
      </c>
      <c r="C33" s="26" t="str">
        <f>'Raw Data'!C5:E5</f>
        <v>Ce 535.353 {63} (Axial)</v>
      </c>
      <c r="D33" s="26" t="str">
        <f>'Raw Data'!D5:F5</f>
        <v>mg</v>
      </c>
      <c r="E33" s="83" t="str">
        <f>'Raw Data'!E5:G5</f>
        <v>ND</v>
      </c>
      <c r="F33" s="83" t="str">
        <f>'Raw Data'!F5:H5</f>
        <v>ND</v>
      </c>
      <c r="G33" s="83" t="str">
        <f>'Raw Data'!G5:I5</f>
        <v>ND</v>
      </c>
      <c r="H33" s="83" t="str">
        <f>'Raw Data'!H5:J5</f>
        <v>ND</v>
      </c>
      <c r="I33" s="83" t="str">
        <f>'Raw Data'!I5:K5</f>
        <v>ND</v>
      </c>
      <c r="J33" s="83" t="str">
        <f>'Raw Data'!J5:L5</f>
        <v>ND</v>
      </c>
      <c r="K33" s="83" t="str">
        <f>'Raw Data'!K5:M5</f>
        <v>ND</v>
      </c>
      <c r="L33" s="84" t="str">
        <f>'Raw Data'!L5:N5</f>
        <v>ND</v>
      </c>
      <c r="M33" s="57"/>
    </row>
    <row r="34" spans="1:13" x14ac:dyDescent="0.25">
      <c r="A34" s="72"/>
      <c r="B34" s="25" t="str">
        <f>'Raw Data'!B6:D6</f>
        <v>Dy</v>
      </c>
      <c r="C34" s="25" t="str">
        <f>'Raw Data'!C6:E6</f>
        <v>Dy 353.170 {95} (Axial)</v>
      </c>
      <c r="D34" s="25" t="str">
        <f>'Raw Data'!D6:F6</f>
        <v>mg</v>
      </c>
      <c r="E34" s="94">
        <f>'Raw Data'!E6:G6</f>
        <v>2.9186956940570948E-2</v>
      </c>
      <c r="F34" s="94">
        <f>'Raw Data'!F6:H6</f>
        <v>3.4363537176881488E-2</v>
      </c>
      <c r="G34" s="94">
        <f>'Raw Data'!G6:I6</f>
        <v>8.9981751100693102E-3</v>
      </c>
      <c r="H34" s="94">
        <f>'Raw Data'!H6:J6</f>
        <v>2.5518378986419964E-2</v>
      </c>
      <c r="I34" s="94">
        <f>'Raw Data'!I6:K6</f>
        <v>2.3710043963518685E-2</v>
      </c>
      <c r="J34" s="94">
        <f>'Raw Data'!J6:L6</f>
        <v>1.3152696475821582E-2</v>
      </c>
      <c r="K34" s="94">
        <f>'Raw Data'!K6:M6</f>
        <v>3.5105163203475752E-2</v>
      </c>
      <c r="L34" s="95">
        <f>'Raw Data'!L6:N6</f>
        <v>3.0203513272131378E-3</v>
      </c>
      <c r="M34" s="57"/>
    </row>
    <row r="35" spans="1:13" x14ac:dyDescent="0.25">
      <c r="A35" s="72"/>
      <c r="B35" s="25" t="str">
        <f>'Raw Data'!B7:D7</f>
        <v>Er</v>
      </c>
      <c r="C35" s="25" t="str">
        <f>'Raw Data'!C7:E7</f>
        <v>Er 323.058 {104} (Axial)</v>
      </c>
      <c r="D35" s="25" t="str">
        <f>'Raw Data'!D7:F7</f>
        <v>mg</v>
      </c>
      <c r="E35" s="94" t="str">
        <f>'Raw Data'!E7:G7</f>
        <v>ND</v>
      </c>
      <c r="F35" s="94" t="str">
        <f>'Raw Data'!F7:H7</f>
        <v>ND</v>
      </c>
      <c r="G35" s="94" t="str">
        <f>'Raw Data'!G7:I7</f>
        <v>ND</v>
      </c>
      <c r="H35" s="94" t="str">
        <f>'Raw Data'!H7:J7</f>
        <v>ND</v>
      </c>
      <c r="I35" s="94" t="str">
        <f>'Raw Data'!I7:K7</f>
        <v>ND</v>
      </c>
      <c r="J35" s="94" t="str">
        <f>'Raw Data'!J7:L7</f>
        <v>ND</v>
      </c>
      <c r="K35" s="94" t="str">
        <f>'Raw Data'!K7:M7</f>
        <v>ND</v>
      </c>
      <c r="L35" s="95" t="str">
        <f>'Raw Data'!L7:N7</f>
        <v>ND</v>
      </c>
      <c r="M35" s="57"/>
    </row>
    <row r="36" spans="1:13" x14ac:dyDescent="0.25">
      <c r="A36" s="72"/>
      <c r="B36" s="25" t="str">
        <f>'Raw Data'!B8:D8</f>
        <v>Eu</v>
      </c>
      <c r="C36" s="25" t="str">
        <f>'Raw Data'!C8:E8</f>
        <v>Eu 381.967 {88} (Axial)</v>
      </c>
      <c r="D36" s="25" t="str">
        <f>'Raw Data'!D8:F8</f>
        <v>mg</v>
      </c>
      <c r="E36" s="94" t="str">
        <f>'Raw Data'!E8:G8</f>
        <v>ND</v>
      </c>
      <c r="F36" s="94">
        <f>'Raw Data'!F8:H8</f>
        <v>1.1315584669022083E-3</v>
      </c>
      <c r="G36" s="94" t="str">
        <f>'Raw Data'!G8:I8</f>
        <v>ND</v>
      </c>
      <c r="H36" s="94" t="str">
        <f>'Raw Data'!H8:J8</f>
        <v>D</v>
      </c>
      <c r="I36" s="94">
        <f>'Raw Data'!I8:K8</f>
        <v>5.7313751937199695E-4</v>
      </c>
      <c r="J36" s="94" t="str">
        <f>'Raw Data'!J8:L8</f>
        <v>D</v>
      </c>
      <c r="K36" s="94" t="str">
        <f>'Raw Data'!K8:M8</f>
        <v>D</v>
      </c>
      <c r="L36" s="95" t="str">
        <f>'Raw Data'!L8:N8</f>
        <v>D</v>
      </c>
      <c r="M36" s="57"/>
    </row>
    <row r="37" spans="1:13" x14ac:dyDescent="0.25">
      <c r="A37" s="72"/>
      <c r="B37" s="25" t="str">
        <f>'Raw Data'!B9:D9</f>
        <v>Gd</v>
      </c>
      <c r="C37" s="25" t="str">
        <f>'Raw Data'!C9:E9</f>
        <v>Gd 342.247 {98} (Axial)</v>
      </c>
      <c r="D37" s="25" t="str">
        <f>'Raw Data'!D9:F9</f>
        <v>mg</v>
      </c>
      <c r="E37" s="94">
        <f>'Raw Data'!E9:G9</f>
        <v>4.5067206702175629E-2</v>
      </c>
      <c r="F37" s="94" t="str">
        <f>'Raw Data'!F9:H9</f>
        <v>ND</v>
      </c>
      <c r="G37" s="94" t="str">
        <f>'Raw Data'!G9:I9</f>
        <v>ND</v>
      </c>
      <c r="H37" s="94" t="str">
        <f>'Raw Data'!H9:J9</f>
        <v>D</v>
      </c>
      <c r="I37" s="94" t="str">
        <f>'Raw Data'!I9:K9</f>
        <v>D</v>
      </c>
      <c r="J37" s="94" t="str">
        <f>'Raw Data'!J9:L9</f>
        <v>ND</v>
      </c>
      <c r="K37" s="94" t="str">
        <f>'Raw Data'!K9:M9</f>
        <v>ND</v>
      </c>
      <c r="L37" s="95" t="str">
        <f>'Raw Data'!L9:N9</f>
        <v>ND</v>
      </c>
      <c r="M37" s="57"/>
    </row>
    <row r="38" spans="1:13" x14ac:dyDescent="0.25">
      <c r="A38" s="72"/>
      <c r="B38" s="25" t="str">
        <f>'Raw Data'!B10:D10</f>
        <v>Ho</v>
      </c>
      <c r="C38" s="25" t="str">
        <f>'Raw Data'!C10:E10</f>
        <v>Ho 345.600 {98} (Axial)</v>
      </c>
      <c r="D38" s="25" t="str">
        <f>'Raw Data'!D10:F10</f>
        <v>mg</v>
      </c>
      <c r="E38" s="94" t="str">
        <f>'Raw Data'!E10:G10</f>
        <v>ND</v>
      </c>
      <c r="F38" s="94" t="str">
        <f>'Raw Data'!F10:H10</f>
        <v>ND</v>
      </c>
      <c r="G38" s="94" t="str">
        <f>'Raw Data'!G10:I10</f>
        <v>ND</v>
      </c>
      <c r="H38" s="94" t="str">
        <f>'Raw Data'!H10:J10</f>
        <v>ND</v>
      </c>
      <c r="I38" s="94" t="str">
        <f>'Raw Data'!I10:K10</f>
        <v>ND</v>
      </c>
      <c r="J38" s="94" t="str">
        <f>'Raw Data'!J10:L10</f>
        <v>ND</v>
      </c>
      <c r="K38" s="94" t="str">
        <f>'Raw Data'!K10:M10</f>
        <v>ND</v>
      </c>
      <c r="L38" s="95" t="str">
        <f>'Raw Data'!L10:N10</f>
        <v>ND</v>
      </c>
      <c r="M38" s="57"/>
    </row>
    <row r="39" spans="1:13" x14ac:dyDescent="0.25">
      <c r="A39" s="72"/>
      <c r="B39" s="25" t="str">
        <f>'Raw Data'!B11:D11</f>
        <v>La</v>
      </c>
      <c r="C39" s="25" t="str">
        <f>'Raw Data'!C11:E11</f>
        <v>La 379.478 {89} (Axial)</v>
      </c>
      <c r="D39" s="25" t="str">
        <f>'Raw Data'!D11:F11</f>
        <v>mg</v>
      </c>
      <c r="E39" s="94" t="str">
        <f>'Raw Data'!E11:G11</f>
        <v>ND</v>
      </c>
      <c r="F39" s="94" t="str">
        <f>'Raw Data'!F11:H11</f>
        <v>ND</v>
      </c>
      <c r="G39" s="94" t="str">
        <f>'Raw Data'!G11:I11</f>
        <v>ND</v>
      </c>
      <c r="H39" s="94" t="str">
        <f>'Raw Data'!H11:J11</f>
        <v>ND</v>
      </c>
      <c r="I39" s="94" t="str">
        <f>'Raw Data'!I11:K11</f>
        <v>ND</v>
      </c>
      <c r="J39" s="94" t="str">
        <f>'Raw Data'!J11:L11</f>
        <v>ND</v>
      </c>
      <c r="K39" s="94" t="str">
        <f>'Raw Data'!K11:M11</f>
        <v>ND</v>
      </c>
      <c r="L39" s="95" t="str">
        <f>'Raw Data'!L11:N11</f>
        <v>ND</v>
      </c>
      <c r="M39" s="57"/>
    </row>
    <row r="40" spans="1:13" x14ac:dyDescent="0.25">
      <c r="A40" s="72"/>
      <c r="B40" s="25" t="str">
        <f>'Raw Data'!B12:D12</f>
        <v>Lu</v>
      </c>
      <c r="C40" s="25" t="str">
        <f>'Raw Data'!C12:E12</f>
        <v>Lu 261.542 {129} (Axial)</v>
      </c>
      <c r="D40" s="25" t="str">
        <f>'Raw Data'!D12:F12</f>
        <v>mg</v>
      </c>
      <c r="E40" s="94">
        <f>'Raw Data'!E12:G12</f>
        <v>5.3992675271405345E-3</v>
      </c>
      <c r="F40" s="94">
        <f>'Raw Data'!F12:H12</f>
        <v>3.8056944687349225E-3</v>
      </c>
      <c r="G40" s="94">
        <f>'Raw Data'!G12:I12</f>
        <v>2.6982742286739249E-3</v>
      </c>
      <c r="H40" s="94">
        <f>'Raw Data'!H12:J12</f>
        <v>6.1472734020529846E-3</v>
      </c>
      <c r="I40" s="94">
        <f>'Raw Data'!I12:K12</f>
        <v>3.9803556225273358E-3</v>
      </c>
      <c r="J40" s="94">
        <f>'Raw Data'!J12:L12</f>
        <v>9.9496523105119684E-3</v>
      </c>
      <c r="K40" s="94">
        <f>'Raw Data'!K12:M12</f>
        <v>9.3857051101875043E-3</v>
      </c>
      <c r="L40" s="95">
        <f>'Raw Data'!L12:N12</f>
        <v>9.8199201187163104E-3</v>
      </c>
      <c r="M40" s="57"/>
    </row>
    <row r="41" spans="1:13" x14ac:dyDescent="0.25">
      <c r="A41" s="72"/>
      <c r="B41" s="25" t="str">
        <f>'Raw Data'!B13:D13</f>
        <v>Nd</v>
      </c>
      <c r="C41" s="25" t="str">
        <f>'Raw Data'!C13:E13</f>
        <v>Nd 406.109 {83} (Axial)</v>
      </c>
      <c r="D41" s="25" t="str">
        <f>'Raw Data'!D13:F13</f>
        <v>mg</v>
      </c>
      <c r="E41" s="94">
        <f>'Raw Data'!E13:G13</f>
        <v>0.23859485393811924</v>
      </c>
      <c r="F41" s="94">
        <f>'Raw Data'!F13:H13</f>
        <v>0.19672402898275601</v>
      </c>
      <c r="G41" s="94">
        <f>'Raw Data'!G13:I13</f>
        <v>0.138014266327916</v>
      </c>
      <c r="H41" s="94">
        <f>'Raw Data'!H13:J13</f>
        <v>8.8527509746893801E-2</v>
      </c>
      <c r="I41" s="94">
        <f>'Raw Data'!I13:K13</f>
        <v>0.19807605551941759</v>
      </c>
      <c r="J41" s="94">
        <f>'Raw Data'!J13:L13</f>
        <v>0.36791562217394186</v>
      </c>
      <c r="K41" s="94">
        <f>'Raw Data'!K13:M13</f>
        <v>0.43986811364638451</v>
      </c>
      <c r="L41" s="95">
        <f>'Raw Data'!L13:N13</f>
        <v>0.39917368573288248</v>
      </c>
      <c r="M41" s="57"/>
    </row>
    <row r="42" spans="1:13" x14ac:dyDescent="0.25">
      <c r="A42" s="72"/>
      <c r="B42" s="25" t="str">
        <f>'Raw Data'!B14:D14</f>
        <v>Pr</v>
      </c>
      <c r="C42" s="25" t="str">
        <f>'Raw Data'!C14:E14</f>
        <v>Pr 390.844 {86} (Axial)</v>
      </c>
      <c r="D42" s="25" t="str">
        <f>'Raw Data'!D14:F14</f>
        <v>mg</v>
      </c>
      <c r="E42" s="94" t="str">
        <f>'Raw Data'!E14:G14</f>
        <v>ND</v>
      </c>
      <c r="F42" s="94" t="str">
        <f>'Raw Data'!F14:H14</f>
        <v>ND</v>
      </c>
      <c r="G42" s="94" t="str">
        <f>'Raw Data'!G14:I14</f>
        <v>ND</v>
      </c>
      <c r="H42" s="94" t="str">
        <f>'Raw Data'!H14:J14</f>
        <v>D</v>
      </c>
      <c r="I42" s="94" t="str">
        <f>'Raw Data'!I14:K14</f>
        <v>ND</v>
      </c>
      <c r="J42" s="94" t="str">
        <f>'Raw Data'!J14:L14</f>
        <v>ND</v>
      </c>
      <c r="K42" s="94" t="str">
        <f>'Raw Data'!K14:M14</f>
        <v>ND</v>
      </c>
      <c r="L42" s="95" t="str">
        <f>'Raw Data'!L14:N14</f>
        <v>ND</v>
      </c>
      <c r="M42" s="57"/>
    </row>
    <row r="43" spans="1:13" x14ac:dyDescent="0.25">
      <c r="A43" s="72"/>
      <c r="B43" s="25" t="str">
        <f>'Raw Data'!B16:D16</f>
        <v>Sm</v>
      </c>
      <c r="C43" s="25" t="str">
        <f>'Raw Data'!C16:E16</f>
        <v>Sm 442.434 {76} (Axial)</v>
      </c>
      <c r="D43" s="25" t="str">
        <f>'Raw Data'!D16:F16</f>
        <v>mg</v>
      </c>
      <c r="E43" s="94" t="str">
        <f>'Raw Data'!E16:G16</f>
        <v>ND</v>
      </c>
      <c r="F43" s="94">
        <f>'Raw Data'!F16:H16</f>
        <v>2.2044853375770362E-2</v>
      </c>
      <c r="G43" s="94" t="str">
        <f>'Raw Data'!G16:I16</f>
        <v>D</v>
      </c>
      <c r="H43" s="94">
        <f>'Raw Data'!H16:J16</f>
        <v>3.8474928181770431E-2</v>
      </c>
      <c r="I43" s="94">
        <f>'Raw Data'!I16:K16</f>
        <v>2.1132780704690653E-2</v>
      </c>
      <c r="J43" s="94">
        <f>'Raw Data'!J16:L16</f>
        <v>3.7109028405341332E-2</v>
      </c>
      <c r="K43" s="94">
        <f>'Raw Data'!K16:M16</f>
        <v>3.4860822903246311E-2</v>
      </c>
      <c r="L43" s="95">
        <f>'Raw Data'!L16:N16</f>
        <v>3.9140347945255144E-2</v>
      </c>
      <c r="M43" s="57"/>
    </row>
    <row r="44" spans="1:13" x14ac:dyDescent="0.25">
      <c r="A44" s="72"/>
      <c r="B44" s="25" t="str">
        <f>'Raw Data'!B17:D17</f>
        <v>Tb</v>
      </c>
      <c r="C44" s="25" t="str">
        <f>'Raw Data'!C17:E17</f>
        <v>Tb 350.917 {96} (Axial)</v>
      </c>
      <c r="D44" s="25" t="str">
        <f>'Raw Data'!D17:F17</f>
        <v>mg</v>
      </c>
      <c r="E44" s="94" t="str">
        <f>'Raw Data'!E17:G17</f>
        <v>ND</v>
      </c>
      <c r="F44" s="94" t="str">
        <f>'Raw Data'!F17:H17</f>
        <v>ND</v>
      </c>
      <c r="G44" s="94" t="str">
        <f>'Raw Data'!G17:I17</f>
        <v>D</v>
      </c>
      <c r="H44" s="94" t="str">
        <f>'Raw Data'!H17:J17</f>
        <v>ND</v>
      </c>
      <c r="I44" s="94" t="str">
        <f>'Raw Data'!I17:K17</f>
        <v>ND</v>
      </c>
      <c r="J44" s="94">
        <f>'Raw Data'!J17:L17</f>
        <v>1.8257053440009035E-2</v>
      </c>
      <c r="K44" s="94" t="str">
        <f>'Raw Data'!K17:M17</f>
        <v>ND</v>
      </c>
      <c r="L44" s="95">
        <f>'Raw Data'!L17:N17</f>
        <v>2.6479803251652709E-2</v>
      </c>
      <c r="M44" s="57"/>
    </row>
    <row r="45" spans="1:13" x14ac:dyDescent="0.25">
      <c r="A45" s="72"/>
      <c r="B45" s="25" t="str">
        <f>'Raw Data'!B18:D18</f>
        <v>Tm</v>
      </c>
      <c r="C45" s="25" t="str">
        <f>'Raw Data'!C18:E18</f>
        <v>Tm 346.220 {97} (Axial)</v>
      </c>
      <c r="D45" s="25" t="str">
        <f>'Raw Data'!D18:F18</f>
        <v>mg</v>
      </c>
      <c r="E45" s="94" t="str">
        <f>'Raw Data'!E18:G18</f>
        <v>ND</v>
      </c>
      <c r="F45" s="94" t="str">
        <f>'Raw Data'!F18:H18</f>
        <v>ND</v>
      </c>
      <c r="G45" s="94" t="str">
        <f>'Raw Data'!G18:I18</f>
        <v>ND</v>
      </c>
      <c r="H45" s="94" t="str">
        <f>'Raw Data'!H18:J18</f>
        <v>ND</v>
      </c>
      <c r="I45" s="94" t="str">
        <f>'Raw Data'!I18:K18</f>
        <v>ND</v>
      </c>
      <c r="J45" s="94" t="str">
        <f>'Raw Data'!J18:L18</f>
        <v>ND</v>
      </c>
      <c r="K45" s="94" t="str">
        <f>'Raw Data'!K18:M18</f>
        <v>ND</v>
      </c>
      <c r="L45" s="95" t="str">
        <f>'Raw Data'!L18:N18</f>
        <v>ND</v>
      </c>
      <c r="M45" s="57"/>
    </row>
    <row r="46" spans="1:13" x14ac:dyDescent="0.25">
      <c r="A46" s="73"/>
      <c r="B46" s="25" t="str">
        <f>'Raw Data'!B19:D19</f>
        <v>Y</v>
      </c>
      <c r="C46" s="25" t="str">
        <f>'Raw Data'!C19:E19</f>
        <v>Y 371.030 {91} (Axial)</v>
      </c>
      <c r="D46" s="25" t="str">
        <f>'Raw Data'!D19:F19</f>
        <v>mg</v>
      </c>
      <c r="E46" s="94" t="str">
        <f>'Raw Data'!E19:G19</f>
        <v>ND</v>
      </c>
      <c r="F46" s="94">
        <f>'Raw Data'!F19:H19</f>
        <v>7.7819311646458948E-3</v>
      </c>
      <c r="G46" s="94" t="str">
        <f>'Raw Data'!G19:I19</f>
        <v>D</v>
      </c>
      <c r="H46" s="94">
        <f>'Raw Data'!H19:J19</f>
        <v>1.9395336550643485E-3</v>
      </c>
      <c r="I46" s="94">
        <f>'Raw Data'!I19:K19</f>
        <v>5.9118687110282899E-3</v>
      </c>
      <c r="J46" s="94">
        <f>'Raw Data'!J19:L19</f>
        <v>2.4975597960478278E-3</v>
      </c>
      <c r="K46" s="94">
        <f>'Raw Data'!K19:M19</f>
        <v>2.7395285672528404E-3</v>
      </c>
      <c r="L46" s="95">
        <f>'Raw Data'!L19:N19</f>
        <v>4.6863538505729141E-3</v>
      </c>
      <c r="M46" s="57"/>
    </row>
    <row r="47" spans="1:13" ht="15.75" thickBot="1" x14ac:dyDescent="0.3">
      <c r="A47" s="74"/>
      <c r="B47" s="27" t="str">
        <f>'Raw Data'!B20:D20</f>
        <v>Yb</v>
      </c>
      <c r="C47" s="27" t="str">
        <f>'Raw Data'!C20:E20</f>
        <v>Yb 328.937 {102} (Axial)</v>
      </c>
      <c r="D47" s="27" t="str">
        <f>'Raw Data'!D20:F20</f>
        <v>mg</v>
      </c>
      <c r="E47" s="102">
        <f>'Raw Data'!E20:G20</f>
        <v>1.9346701002962575E-3</v>
      </c>
      <c r="F47" s="102">
        <f>'Raw Data'!F20:H20</f>
        <v>1.4285032982762852E-3</v>
      </c>
      <c r="G47" s="102">
        <f>'Raw Data'!G20:I20</f>
        <v>9.8431120149885176E-4</v>
      </c>
      <c r="H47" s="102">
        <f>'Raw Data'!H20:J20</f>
        <v>2.6479281130202454E-3</v>
      </c>
      <c r="I47" s="102">
        <f>'Raw Data'!I20:K20</f>
        <v>1.8411575030492836E-3</v>
      </c>
      <c r="J47" s="102">
        <f>'Raw Data'!J20:L20</f>
        <v>3.1933827281094749E-3</v>
      </c>
      <c r="K47" s="102">
        <f>'Raw Data'!K20:M20</f>
        <v>2.9432873543592882E-3</v>
      </c>
      <c r="L47" s="103">
        <f>'Raw Data'!L20:N20</f>
        <v>3.0839332173756974E-3</v>
      </c>
      <c r="M47" s="57"/>
    </row>
    <row r="48" spans="1:13" x14ac:dyDescent="0.25">
      <c r="A48" s="71" t="s">
        <v>148</v>
      </c>
      <c r="B48" s="26" t="str">
        <f>'Raw Data'!B45:D45</f>
        <v>Ba</v>
      </c>
      <c r="C48" s="26" t="str">
        <f>'Raw Data'!C45:E45</f>
        <v>Ba 455.403 {74} (Axial)</v>
      </c>
      <c r="D48" s="26" t="str">
        <f>'Raw Data'!D45:F45</f>
        <v>mg</v>
      </c>
      <c r="E48" s="83">
        <f>'Raw Data'!E45:G45</f>
        <v>1.6985863912845882</v>
      </c>
      <c r="F48" s="83">
        <f>'Raw Data'!F45:H45</f>
        <v>2.8250023504000574</v>
      </c>
      <c r="G48" s="83">
        <f>'Raw Data'!G45:I45</f>
        <v>2.259969451617625</v>
      </c>
      <c r="H48" s="83">
        <f>'Raw Data'!H45:J45</f>
        <v>2.8308045092069172</v>
      </c>
      <c r="I48" s="83">
        <f>'Raw Data'!I45:K45</f>
        <v>7.1062896929407335</v>
      </c>
      <c r="J48" s="83">
        <f>'Raw Data'!J45:L45</f>
        <v>3.3808289692719575</v>
      </c>
      <c r="K48" s="83">
        <f>'Raw Data'!K45:M45</f>
        <v>3.3717730227824636</v>
      </c>
      <c r="L48" s="84">
        <f>'Raw Data'!L45:N45</f>
        <v>2.9886131849294464</v>
      </c>
      <c r="M48" s="57"/>
    </row>
    <row r="49" spans="1:14" x14ac:dyDescent="0.25">
      <c r="A49" s="72"/>
      <c r="B49" s="25" t="str">
        <f>'Raw Data'!B33:D33</f>
        <v>Bi</v>
      </c>
      <c r="C49" s="25" t="str">
        <f>'Raw Data'!C33:E33</f>
        <v>Bi 306.770 {110} (Axial)</v>
      </c>
      <c r="D49" s="25" t="str">
        <f>'Raw Data'!D33:F33</f>
        <v>mg</v>
      </c>
      <c r="E49" s="94">
        <f>'Raw Data'!E33:G33</f>
        <v>0.51248738587384934</v>
      </c>
      <c r="F49" s="94">
        <f>'Raw Data'!F33:H33</f>
        <v>0.49184099058403241</v>
      </c>
      <c r="G49" s="94">
        <f>'Raw Data'!G33:I33</f>
        <v>0.53342808113795337</v>
      </c>
      <c r="H49" s="94" t="str">
        <f>'Raw Data'!H33:J33</f>
        <v>ND</v>
      </c>
      <c r="I49" s="94">
        <f>'Raw Data'!I33:K33</f>
        <v>0.34590021795789211</v>
      </c>
      <c r="J49" s="94">
        <f>'Raw Data'!J33:L33</f>
        <v>0.11227954224480662</v>
      </c>
      <c r="K49" s="94">
        <f>'Raw Data'!K33:M33</f>
        <v>0.44159210563847912</v>
      </c>
      <c r="L49" s="95">
        <f>'Raw Data'!L33:N33</f>
        <v>8.1699859538670302E-2</v>
      </c>
      <c r="M49" s="57"/>
    </row>
    <row r="50" spans="1:14" x14ac:dyDescent="0.25">
      <c r="A50" s="72"/>
      <c r="B50" s="25" t="str">
        <f>'Raw Data'!B65:D65</f>
        <v>Hg</v>
      </c>
      <c r="C50" s="25" t="str">
        <f>'Raw Data'!C65:E65</f>
        <v>Hg 184.950 {482} (Axial)</v>
      </c>
      <c r="D50" s="25" t="str">
        <f>'Raw Data'!D65:F65</f>
        <v>mg</v>
      </c>
      <c r="E50" s="94" t="str">
        <f>'Raw Data'!E65:G65</f>
        <v>ND</v>
      </c>
      <c r="F50" s="94" t="str">
        <f>'Raw Data'!F65:H65</f>
        <v>D</v>
      </c>
      <c r="G50" s="94" t="str">
        <f>'Raw Data'!G65:I65</f>
        <v>ND</v>
      </c>
      <c r="H50" s="94" t="str">
        <f>'Raw Data'!H65:J65</f>
        <v>D</v>
      </c>
      <c r="I50" s="94" t="str">
        <f>'Raw Data'!I65:K65</f>
        <v>ND</v>
      </c>
      <c r="J50" s="94" t="str">
        <f>'Raw Data'!J65:L65</f>
        <v>ND</v>
      </c>
      <c r="K50" s="94" t="str">
        <f>'Raw Data'!K65:M65</f>
        <v>ND</v>
      </c>
      <c r="L50" s="95" t="str">
        <f>'Raw Data'!L65:N65</f>
        <v>ND</v>
      </c>
      <c r="M50" s="57"/>
    </row>
    <row r="51" spans="1:14" x14ac:dyDescent="0.25">
      <c r="A51" s="72"/>
      <c r="B51" s="25" t="str">
        <f>'Raw Data'!B52:D52</f>
        <v>Sb</v>
      </c>
      <c r="C51" s="25" t="str">
        <f>'Raw Data'!C52:E52</f>
        <v>Sb 206.833 {463} (Axial)</v>
      </c>
      <c r="D51" s="25" t="str">
        <f>'Raw Data'!D52:F52</f>
        <v>mg</v>
      </c>
      <c r="E51" s="94" t="str">
        <f>'Raw Data'!E52:G52</f>
        <v>ND</v>
      </c>
      <c r="F51" s="94" t="str">
        <f>'Raw Data'!F52:H52</f>
        <v>ND</v>
      </c>
      <c r="G51" s="94">
        <f>'Raw Data'!G52:I52</f>
        <v>0.12090956938732884</v>
      </c>
      <c r="H51" s="94">
        <f>'Raw Data'!H52:J52</f>
        <v>0.60021184917013926</v>
      </c>
      <c r="I51" s="94">
        <f>'Raw Data'!I52:K52</f>
        <v>0.18666890131478589</v>
      </c>
      <c r="J51" s="94">
        <f>'Raw Data'!J52:L52</f>
        <v>0.45719141108597139</v>
      </c>
      <c r="K51" s="94">
        <f>'Raw Data'!K52:M52</f>
        <v>0.45049852549281799</v>
      </c>
      <c r="L51" s="95">
        <f>'Raw Data'!L52:N52</f>
        <v>0.42049991827726718</v>
      </c>
      <c r="M51" s="57"/>
    </row>
    <row r="52" spans="1:14" x14ac:dyDescent="0.25">
      <c r="A52" s="72"/>
      <c r="B52" s="25" t="str">
        <f>'Raw Data'!B15:D15</f>
        <v>Sc</v>
      </c>
      <c r="C52" s="25" t="str">
        <f>'Raw Data'!C15:E15</f>
        <v>Sc 363.075 {93} (Axial)</v>
      </c>
      <c r="D52" s="25" t="str">
        <f>'Raw Data'!D15:F15</f>
        <v>mg</v>
      </c>
      <c r="E52" s="94" t="str">
        <f>'Raw Data'!E15:G15</f>
        <v>D</v>
      </c>
      <c r="F52" s="94" t="str">
        <f>'Raw Data'!F15:H15</f>
        <v>D</v>
      </c>
      <c r="G52" s="94" t="str">
        <f>'Raw Data'!G15:I15</f>
        <v>ND</v>
      </c>
      <c r="H52" s="94">
        <f>'Raw Data'!H15:J15</f>
        <v>1.9845136999930824E-3</v>
      </c>
      <c r="I52" s="94">
        <f>'Raw Data'!I15:K15</f>
        <v>2.4290632162933539E-3</v>
      </c>
      <c r="J52" s="94" t="str">
        <f>'Raw Data'!J15:L15</f>
        <v>ND</v>
      </c>
      <c r="K52" s="94" t="str">
        <f>'Raw Data'!K15:M15</f>
        <v>D</v>
      </c>
      <c r="L52" s="95" t="str">
        <f>'Raw Data'!L15:N15</f>
        <v>D</v>
      </c>
      <c r="M52" s="57"/>
    </row>
    <row r="53" spans="1:14" x14ac:dyDescent="0.25">
      <c r="A53" s="72"/>
      <c r="B53" s="25" t="str">
        <f>'Raw Data'!B54:D54</f>
        <v>Sr</v>
      </c>
      <c r="C53" s="25" t="str">
        <f>'Raw Data'!C54:E54</f>
        <v>Sr 421.552 {80} (Axial)</v>
      </c>
      <c r="D53" s="25" t="str">
        <f>'Raw Data'!D54:F54</f>
        <v>mg</v>
      </c>
      <c r="E53" s="94">
        <f>'Raw Data'!E54:G54</f>
        <v>8.4793291151084166E-2</v>
      </c>
      <c r="F53" s="94">
        <f>'Raw Data'!F54:H54</f>
        <v>8.9817558571190934E-2</v>
      </c>
      <c r="G53" s="94">
        <f>'Raw Data'!G54:I54</f>
        <v>9.9854746390301105E-2</v>
      </c>
      <c r="H53" s="94">
        <f>'Raw Data'!H54:J54</f>
        <v>8.7166973657074168E-2</v>
      </c>
      <c r="I53" s="94">
        <f>'Raw Data'!I54:K54</f>
        <v>0.79340703762052622</v>
      </c>
      <c r="J53" s="94">
        <f>'Raw Data'!J54:L54</f>
        <v>0.16569866738871653</v>
      </c>
      <c r="K53" s="94">
        <f>'Raw Data'!K54:M54</f>
        <v>0.14266473908085012</v>
      </c>
      <c r="L53" s="95">
        <f>'Raw Data'!L54:N54</f>
        <v>0.19335726141134246</v>
      </c>
      <c r="M53" s="57"/>
    </row>
    <row r="54" spans="1:14" ht="15.75" thickBot="1" x14ac:dyDescent="0.3">
      <c r="A54" s="74"/>
      <c r="B54" s="27" t="str">
        <f>'Raw Data'!B57:D57</f>
        <v>Tl</v>
      </c>
      <c r="C54" s="27" t="str">
        <f>'Raw Data'!C57:E57</f>
        <v>Tl 190.856 {477} (Axial)</v>
      </c>
      <c r="D54" s="27" t="str">
        <f>'Raw Data'!D57:F57</f>
        <v>mg</v>
      </c>
      <c r="E54" s="102" t="str">
        <f>'Raw Data'!E57:G57</f>
        <v>ND</v>
      </c>
      <c r="F54" s="102" t="str">
        <f>'Raw Data'!F57:H57</f>
        <v>ND</v>
      </c>
      <c r="G54" s="102" t="str">
        <f>'Raw Data'!G57:I57</f>
        <v>ND</v>
      </c>
      <c r="H54" s="102" t="str">
        <f>'Raw Data'!H57:J57</f>
        <v>ND</v>
      </c>
      <c r="I54" s="102" t="str">
        <f>'Raw Data'!I57:K57</f>
        <v>ND</v>
      </c>
      <c r="J54" s="102" t="str">
        <f>'Raw Data'!J57:L57</f>
        <v>ND</v>
      </c>
      <c r="K54" s="102" t="str">
        <f>'Raw Data'!K57:M57</f>
        <v>ND</v>
      </c>
      <c r="L54" s="103" t="str">
        <f>'Raw Data'!L57:N57</f>
        <v>ND</v>
      </c>
      <c r="M54" s="57"/>
    </row>
    <row r="55" spans="1:14" x14ac:dyDescent="0.25">
      <c r="A55" s="71" t="s">
        <v>150</v>
      </c>
      <c r="B55" s="26" t="str">
        <f>'Raw Data'!B46:D46</f>
        <v>Co</v>
      </c>
      <c r="C55" s="26" t="str">
        <f>'Raw Data'!C46:E46</f>
        <v>Co 238.892 {141} (Axial)</v>
      </c>
      <c r="D55" s="26" t="str">
        <f>'Raw Data'!D46:F46</f>
        <v>mg</v>
      </c>
      <c r="E55" s="83">
        <f>'Raw Data'!E46:G46</f>
        <v>1.6594336291856402</v>
      </c>
      <c r="F55" s="83">
        <f>'Raw Data'!F46:H46</f>
        <v>0.93656947234592225</v>
      </c>
      <c r="G55" s="83">
        <f>'Raw Data'!G46:I46</f>
        <v>1.3139686594090856</v>
      </c>
      <c r="H55" s="83">
        <f>'Raw Data'!H46:J46</f>
        <v>1.5307275001074268</v>
      </c>
      <c r="I55" s="83">
        <f>'Raw Data'!I46:K46</f>
        <v>1.5771466327628842</v>
      </c>
      <c r="J55" s="83">
        <f>'Raw Data'!J46:L46</f>
        <v>2.8205257852348957</v>
      </c>
      <c r="K55" s="83">
        <f>'Raw Data'!K46:M46</f>
        <v>3.4142570724362327</v>
      </c>
      <c r="L55" s="84">
        <f>'Raw Data'!L46:N46</f>
        <v>2.4840255457353089</v>
      </c>
      <c r="M55" s="57"/>
    </row>
    <row r="56" spans="1:14" x14ac:dyDescent="0.25">
      <c r="A56" s="72"/>
      <c r="B56" s="25" t="str">
        <f>'Raw Data'!B50:D50</f>
        <v>Mo</v>
      </c>
      <c r="C56" s="25" t="str">
        <f>'Raw Data'!C50:E50</f>
        <v>Mo 202.030 {467} (Axial)</v>
      </c>
      <c r="D56" s="25" t="str">
        <f>'Raw Data'!D50:F50</f>
        <v>mg</v>
      </c>
      <c r="E56" s="94">
        <f>'Raw Data'!E50:G50</f>
        <v>3.0908725295076198E-2</v>
      </c>
      <c r="F56" s="94">
        <f>'Raw Data'!F50:H50</f>
        <v>8.1473872684490009E-2</v>
      </c>
      <c r="G56" s="94">
        <f>'Raw Data'!G50:I50</f>
        <v>1.6577409091643673</v>
      </c>
      <c r="H56" s="94">
        <f>'Raw Data'!H50:J50</f>
        <v>0.38825122636944753</v>
      </c>
      <c r="I56" s="94">
        <f>'Raw Data'!I50:K50</f>
        <v>0.19696375878654551</v>
      </c>
      <c r="J56" s="94">
        <f>'Raw Data'!J50:L50</f>
        <v>5.8168565185999022</v>
      </c>
      <c r="K56" s="94">
        <f>'Raw Data'!K50:M50</f>
        <v>5.5883448592546765</v>
      </c>
      <c r="L56" s="95">
        <f>'Raw Data'!L50:N50</f>
        <v>5.8628976170060092</v>
      </c>
      <c r="M56" s="57"/>
    </row>
    <row r="57" spans="1:14" x14ac:dyDescent="0.25">
      <c r="A57" s="72"/>
      <c r="B57" s="25" t="str">
        <f>'Raw Data'!B41:D41</f>
        <v>Ni</v>
      </c>
      <c r="C57" s="25" t="str">
        <f>'Raw Data'!C41:E41</f>
        <v>Ni 231.604 {445} (Axial)</v>
      </c>
      <c r="D57" s="25" t="str">
        <f>'Raw Data'!D41:F41</f>
        <v>mg</v>
      </c>
      <c r="E57" s="94">
        <f>'Raw Data'!E41:G41</f>
        <v>27.121566887028038</v>
      </c>
      <c r="F57" s="94">
        <f>'Raw Data'!F41:H41</f>
        <v>35.456949416974297</v>
      </c>
      <c r="G57" s="94">
        <f>'Raw Data'!G41:I41</f>
        <v>34.670229543634008</v>
      </c>
      <c r="H57" s="94">
        <f>'Raw Data'!H41:J41</f>
        <v>43.252239676693023</v>
      </c>
      <c r="I57" s="94">
        <f>'Raw Data'!I41:K41</f>
        <v>36.448091486089467</v>
      </c>
      <c r="J57" s="94">
        <f>'Raw Data'!J41:L41</f>
        <v>64.257531498870506</v>
      </c>
      <c r="K57" s="94">
        <f>'Raw Data'!K41:M41</f>
        <v>65.876875814240492</v>
      </c>
      <c r="L57" s="95">
        <f>'Raw Data'!L41:N41</f>
        <v>70.823278192958256</v>
      </c>
      <c r="M57" s="57"/>
    </row>
    <row r="58" spans="1:14" x14ac:dyDescent="0.25">
      <c r="A58" s="72"/>
      <c r="B58" s="25" t="str">
        <f>'Raw Data'!B24:D24</f>
        <v>Re</v>
      </c>
      <c r="C58" s="25" t="str">
        <f>'Raw Data'!C24:E24</f>
        <v>Re 197.312 {471} (Axial)</v>
      </c>
      <c r="D58" s="25" t="str">
        <f>'Raw Data'!D24:F24</f>
        <v>mg</v>
      </c>
      <c r="E58" s="94" t="str">
        <f>'Raw Data'!E24:G24</f>
        <v>ND</v>
      </c>
      <c r="F58" s="94" t="str">
        <f>'Raw Data'!F24:H24</f>
        <v>ND</v>
      </c>
      <c r="G58" s="94" t="str">
        <f>'Raw Data'!G24:I24</f>
        <v>ND</v>
      </c>
      <c r="H58" s="94" t="str">
        <f>'Raw Data'!H24:J24</f>
        <v>ND</v>
      </c>
      <c r="I58" s="94" t="str">
        <f>'Raw Data'!I24:K24</f>
        <v>ND</v>
      </c>
      <c r="J58" s="94" t="str">
        <f>'Raw Data'!J24:L24</f>
        <v>ND</v>
      </c>
      <c r="K58" s="94" t="str">
        <f>'Raw Data'!K24:M24</f>
        <v>ND</v>
      </c>
      <c r="L58" s="95" t="str">
        <f>'Raw Data'!L24:N24</f>
        <v>ND</v>
      </c>
      <c r="M58" s="57"/>
    </row>
    <row r="59" spans="1:14" x14ac:dyDescent="0.25">
      <c r="A59" s="72"/>
      <c r="B59" s="25" t="str">
        <f>'Raw Data'!B55:D55</f>
        <v>Ta</v>
      </c>
      <c r="C59" s="25" t="str">
        <f>'Raw Data'!C55:E55</f>
        <v>Ta 240.063 {140} (Axial)</v>
      </c>
      <c r="D59" s="25" t="str">
        <f>'Raw Data'!D55:F55</f>
        <v>mg</v>
      </c>
      <c r="E59" s="94" t="str">
        <f>'Raw Data'!E55:G55</f>
        <v>ND</v>
      </c>
      <c r="F59" s="94" t="str">
        <f>'Raw Data'!F55:H55</f>
        <v>D</v>
      </c>
      <c r="G59" s="94" t="str">
        <f>'Raw Data'!G55:I55</f>
        <v>ND</v>
      </c>
      <c r="H59" s="94" t="str">
        <f>'Raw Data'!H55:J55</f>
        <v>ND</v>
      </c>
      <c r="I59" s="94" t="str">
        <f>'Raw Data'!I55:K55</f>
        <v>ND</v>
      </c>
      <c r="J59" s="94" t="str">
        <f>'Raw Data'!J55:L55</f>
        <v>ND</v>
      </c>
      <c r="K59" s="94" t="str">
        <f>'Raw Data'!K55:M55</f>
        <v>ND</v>
      </c>
      <c r="L59" s="95" t="str">
        <f>'Raw Data'!L55:N55</f>
        <v>ND</v>
      </c>
      <c r="M59" s="57"/>
    </row>
    <row r="60" spans="1:14" ht="15.75" thickBot="1" x14ac:dyDescent="0.3">
      <c r="A60" s="74"/>
      <c r="B60" s="27" t="str">
        <f>'Raw Data'!B59:D59</f>
        <v>W</v>
      </c>
      <c r="C60" s="27" t="str">
        <f>'Raw Data'!C59:E59</f>
        <v>W 209.860 {461} (Axial)</v>
      </c>
      <c r="D60" s="27" t="str">
        <f>'Raw Data'!D59:F59</f>
        <v>mg</v>
      </c>
      <c r="E60" s="102" t="str">
        <f>'Raw Data'!E59:G59</f>
        <v>D</v>
      </c>
      <c r="F60" s="102">
        <f>'Raw Data'!F59:H59</f>
        <v>0.11468601467100772</v>
      </c>
      <c r="G60" s="102">
        <f>'Raw Data'!G59:I59</f>
        <v>4.6631374768732456E-2</v>
      </c>
      <c r="H60" s="102">
        <f>'Raw Data'!H59:J59</f>
        <v>5.3872435418181056E-2</v>
      </c>
      <c r="I60" s="102">
        <f>'Raw Data'!I59:K59</f>
        <v>9.9643919248671317E-2</v>
      </c>
      <c r="J60" s="102">
        <f>'Raw Data'!J59:L59</f>
        <v>0.14242162668201652</v>
      </c>
      <c r="K60" s="102">
        <f>'Raw Data'!K59:M59</f>
        <v>8.7412863741296767E-2</v>
      </c>
      <c r="L60" s="103">
        <f>'Raw Data'!L59:N59</f>
        <v>6.9735571471873578E-2</v>
      </c>
      <c r="M60" s="57"/>
    </row>
    <row r="61" spans="1:14" x14ac:dyDescent="0.25">
      <c r="A61" s="71" t="s">
        <v>152</v>
      </c>
      <c r="B61" s="26" t="str">
        <f>'Raw Data'!B63:D63</f>
        <v>Cd</v>
      </c>
      <c r="C61" s="26" t="str">
        <f>'Raw Data'!C63:E63</f>
        <v>Cd 226.502 {449} (Axial)</v>
      </c>
      <c r="D61" s="26" t="str">
        <f>'Raw Data'!D63:F63</f>
        <v>mg</v>
      </c>
      <c r="E61" s="83">
        <f>'Raw Data'!E63:G63</f>
        <v>3.546198493933013E-3</v>
      </c>
      <c r="F61" s="83" t="str">
        <f>'Raw Data'!F63:H63</f>
        <v>ND</v>
      </c>
      <c r="G61" s="83" t="str">
        <f>'Raw Data'!G63:I63</f>
        <v>ND</v>
      </c>
      <c r="H61" s="83">
        <f>'Raw Data'!H63:J63</f>
        <v>2.5764259028143353E-3</v>
      </c>
      <c r="I61" s="83" t="str">
        <f>'Raw Data'!I63:K63</f>
        <v>D</v>
      </c>
      <c r="J61" s="83">
        <f>'Raw Data'!J63:L63</f>
        <v>6.1880502880487355E-3</v>
      </c>
      <c r="K61" s="83">
        <f>'Raw Data'!K63:M63</f>
        <v>5.6857235854654402E-3</v>
      </c>
      <c r="L61" s="84">
        <f>'Raw Data'!L63:N63</f>
        <v>5.7809932285759081E-3</v>
      </c>
      <c r="M61" s="57"/>
    </row>
    <row r="62" spans="1:14" x14ac:dyDescent="0.25">
      <c r="A62" s="72"/>
      <c r="B62" s="25" t="str">
        <f>'Raw Data'!B35:D35</f>
        <v>Ge</v>
      </c>
      <c r="C62" s="25" t="str">
        <f>'Raw Data'!C35:E35</f>
        <v>Ge 265.118 {127} (Axial)</v>
      </c>
      <c r="D62" s="25" t="str">
        <f>'Raw Data'!D35:F35</f>
        <v>mg</v>
      </c>
      <c r="E62" s="94" t="str">
        <f>'Raw Data'!E35:G35</f>
        <v>ND</v>
      </c>
      <c r="F62" s="94" t="str">
        <f>'Raw Data'!F35:H35</f>
        <v>D</v>
      </c>
      <c r="G62" s="94" t="str">
        <f>'Raw Data'!G35:I35</f>
        <v>ND</v>
      </c>
      <c r="H62" s="94" t="str">
        <f>'Raw Data'!H35:J35</f>
        <v>ND</v>
      </c>
      <c r="I62" s="94" t="str">
        <f>'Raw Data'!I35:K35</f>
        <v>D</v>
      </c>
      <c r="J62" s="94" t="str">
        <f>'Raw Data'!J35:L35</f>
        <v>D</v>
      </c>
      <c r="K62" s="94" t="str">
        <f>'Raw Data'!K35:M35</f>
        <v>D</v>
      </c>
      <c r="L62" s="95" t="str">
        <f>'Raw Data'!L35:N35</f>
        <v>D</v>
      </c>
      <c r="M62" s="57"/>
    </row>
    <row r="63" spans="1:14" x14ac:dyDescent="0.25">
      <c r="A63" s="72"/>
      <c r="B63" s="25" t="str">
        <f>'Raw Data'!B36:D36</f>
        <v>In</v>
      </c>
      <c r="C63" s="25" t="str">
        <f>'Raw Data'!C36:E36</f>
        <v>In 325.609 {103} (Axial)</v>
      </c>
      <c r="D63" s="25" t="str">
        <f>'Raw Data'!D36:F36</f>
        <v>mg</v>
      </c>
      <c r="E63" s="94" t="str">
        <f>'Raw Data'!E36:G36</f>
        <v>ND</v>
      </c>
      <c r="F63" s="94" t="str">
        <f>'Raw Data'!F36:H36</f>
        <v>ND</v>
      </c>
      <c r="G63" s="94" t="str">
        <f>'Raw Data'!G36:I36</f>
        <v>D</v>
      </c>
      <c r="H63" s="94">
        <f>'Raw Data'!H36:J36</f>
        <v>0.10929245004632115</v>
      </c>
      <c r="I63" s="94">
        <f>'Raw Data'!I36:K36</f>
        <v>2.9810183012865487E-2</v>
      </c>
      <c r="J63" s="94">
        <f>'Raw Data'!J36:L36</f>
        <v>0.23924656171624453</v>
      </c>
      <c r="K63" s="94">
        <f>'Raw Data'!K36:M36</f>
        <v>0.2626518730668827</v>
      </c>
      <c r="L63" s="95">
        <f>'Raw Data'!L36:N36</f>
        <v>0.24065562739801138</v>
      </c>
      <c r="M63" s="57"/>
    </row>
    <row r="64" spans="1:14" x14ac:dyDescent="0.25">
      <c r="A64" s="72"/>
      <c r="B64" s="25" t="str">
        <f>'Raw Data'!B66:D66</f>
        <v>Pb</v>
      </c>
      <c r="C64" s="25" t="str">
        <f>'Raw Data'!C66:E66</f>
        <v>Pb 182.205 {485} (Axial)</v>
      </c>
      <c r="D64" s="25" t="str">
        <f>'Raw Data'!D66:F66</f>
        <v>mg</v>
      </c>
      <c r="E64" s="94">
        <f>'Raw Data'!E66:G66</f>
        <v>0.10778278775550069</v>
      </c>
      <c r="F64" s="94">
        <f>'Raw Data'!F66:H66</f>
        <v>7.1530273646026529E-2</v>
      </c>
      <c r="G64" s="94">
        <f>'Raw Data'!G66:I66</f>
        <v>5.9801723716007213E-2</v>
      </c>
      <c r="H64" s="94">
        <f>'Raw Data'!H66:J66</f>
        <v>8.3934007138923572E-2</v>
      </c>
      <c r="I64" s="94">
        <f>'Raw Data'!I66:K66</f>
        <v>7.7436405684393861E-2</v>
      </c>
      <c r="J64" s="94">
        <f>'Raw Data'!J66:L66</f>
        <v>0.17236884514565073</v>
      </c>
      <c r="K64" s="94">
        <f>'Raw Data'!K66:M66</f>
        <v>0.16385187698072504</v>
      </c>
      <c r="L64" s="95">
        <f>'Raw Data'!L66:N66</f>
        <v>0.17356001321204298</v>
      </c>
      <c r="M64" s="57"/>
      <c r="N64" s="57"/>
    </row>
    <row r="65" spans="1:13" x14ac:dyDescent="0.25">
      <c r="A65" s="72"/>
      <c r="B65" s="25" t="str">
        <f>'Raw Data'!B42:D42</f>
        <v>Sn</v>
      </c>
      <c r="C65" s="25" t="str">
        <f>'Raw Data'!C42:E42</f>
        <v>Sn 189.989 {477} (Axial)</v>
      </c>
      <c r="D65" s="25" t="str">
        <f>'Raw Data'!D42:F42</f>
        <v>mg</v>
      </c>
      <c r="E65" s="94">
        <f>'Raw Data'!E42:G42</f>
        <v>35.653562073780066</v>
      </c>
      <c r="F65" s="94">
        <f>'Raw Data'!F42:H42</f>
        <v>33.346698964485583</v>
      </c>
      <c r="G65" s="94">
        <f>'Raw Data'!G42:I42</f>
        <v>7.4416322671230501</v>
      </c>
      <c r="H65" s="94">
        <f>'Raw Data'!H42:J42</f>
        <v>14.151792633448199</v>
      </c>
      <c r="I65" s="94">
        <f>'Raw Data'!I42:K42</f>
        <v>18.104443830971515</v>
      </c>
      <c r="J65" s="94">
        <f>'Raw Data'!J42:L42</f>
        <v>27.847286758658175</v>
      </c>
      <c r="K65" s="94">
        <f>'Raw Data'!K42:M42</f>
        <v>30.798179447915924</v>
      </c>
      <c r="L65" s="95">
        <f>'Raw Data'!L42:N42</f>
        <v>33.585100076829178</v>
      </c>
      <c r="M65" s="57"/>
    </row>
    <row r="66" spans="1:13" ht="15.75" thickBot="1" x14ac:dyDescent="0.3">
      <c r="A66" s="74"/>
      <c r="B66" s="27" t="str">
        <f>'Raw Data'!B43:D43</f>
        <v>Zn</v>
      </c>
      <c r="C66" s="27" t="str">
        <f>'Raw Data'!C43:E43</f>
        <v>Zn 202.548 {466} (Axial)</v>
      </c>
      <c r="D66" s="27" t="str">
        <f>'Raw Data'!D43:F43</f>
        <v>mg</v>
      </c>
      <c r="E66" s="102">
        <f>'Raw Data'!E43:G43</f>
        <v>30.287913444991382</v>
      </c>
      <c r="F66" s="102">
        <f>'Raw Data'!F43:H43</f>
        <v>32.685097634645132</v>
      </c>
      <c r="G66" s="102">
        <f>'Raw Data'!G43:I43</f>
        <v>48.578415590612003</v>
      </c>
      <c r="H66" s="102">
        <f>'Raw Data'!H43:J43</f>
        <v>1.4258696791710292</v>
      </c>
      <c r="I66" s="102">
        <f>'Raw Data'!I43:K43</f>
        <v>30.009788873597991</v>
      </c>
      <c r="J66" s="102">
        <f>'Raw Data'!J43:L43</f>
        <v>15.987610198923276</v>
      </c>
      <c r="K66" s="102">
        <f>'Raw Data'!K43:M43</f>
        <v>30.90601794785012</v>
      </c>
      <c r="L66" s="103">
        <f>'Raw Data'!L43:N43</f>
        <v>16.129091579747275</v>
      </c>
      <c r="M66" s="57"/>
    </row>
    <row r="67" spans="1:13" x14ac:dyDescent="0.25">
      <c r="M67" s="57"/>
    </row>
  </sheetData>
  <sortState xmlns:xlrd2="http://schemas.microsoft.com/office/spreadsheetml/2017/richdata2" ref="B61:L66">
    <sortCondition ref="B61"/>
  </sortState>
  <mergeCells count="10">
    <mergeCell ref="A33:A47"/>
    <mergeCell ref="A48:A54"/>
    <mergeCell ref="A55:A60"/>
    <mergeCell ref="A61:A66"/>
    <mergeCell ref="A2:A6"/>
    <mergeCell ref="A7:A11"/>
    <mergeCell ref="A12:A18"/>
    <mergeCell ref="A19:A23"/>
    <mergeCell ref="A24:A27"/>
    <mergeCell ref="A28:A32"/>
  </mergeCells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8A5E4-A434-469A-A426-EF1406D83D42}">
  <dimension ref="A1:N64"/>
  <sheetViews>
    <sheetView zoomScale="70" zoomScaleNormal="70" workbookViewId="0">
      <selection activeCell="K15" sqref="K15"/>
    </sheetView>
  </sheetViews>
  <sheetFormatPr defaultRowHeight="15" x14ac:dyDescent="0.25"/>
  <cols>
    <col min="1" max="1" width="29.85546875" bestFit="1" customWidth="1"/>
    <col min="2" max="2" width="8.85546875" bestFit="1" customWidth="1"/>
    <col min="3" max="3" width="15.42578125" style="58" bestFit="1" customWidth="1"/>
    <col min="4" max="4" width="11.28515625" bestFit="1" customWidth="1"/>
    <col min="5" max="5" width="10.85546875" bestFit="1" customWidth="1"/>
    <col min="6" max="6" width="8.85546875" bestFit="1" customWidth="1"/>
    <col min="10" max="10" width="32.42578125" bestFit="1" customWidth="1"/>
  </cols>
  <sheetData>
    <row r="1" spans="1:11" x14ac:dyDescent="0.25">
      <c r="A1" s="31"/>
      <c r="D1" s="33" t="s">
        <v>156</v>
      </c>
      <c r="E1" s="33" t="s">
        <v>157</v>
      </c>
      <c r="F1" s="33" t="s">
        <v>158</v>
      </c>
    </row>
    <row r="2" spans="1:11" ht="28.5" x14ac:dyDescent="0.25">
      <c r="A2" s="31"/>
      <c r="B2" s="34" t="s">
        <v>154</v>
      </c>
      <c r="C2" s="59" t="s">
        <v>155</v>
      </c>
      <c r="D2" s="33" t="s">
        <v>159</v>
      </c>
      <c r="E2" s="33" t="s">
        <v>160</v>
      </c>
      <c r="F2" s="37" t="s">
        <v>161</v>
      </c>
      <c r="J2" s="62" t="s">
        <v>316</v>
      </c>
    </row>
    <row r="3" spans="1:11" x14ac:dyDescent="0.25">
      <c r="A3" s="75" t="s">
        <v>146</v>
      </c>
      <c r="B3" s="33" t="s">
        <v>217</v>
      </c>
      <c r="C3" s="30" t="s">
        <v>218</v>
      </c>
      <c r="D3" s="36">
        <v>190</v>
      </c>
      <c r="E3" s="36">
        <v>9.1</v>
      </c>
      <c r="F3" s="36">
        <v>3200</v>
      </c>
      <c r="J3" t="s">
        <v>313</v>
      </c>
      <c r="K3" t="s">
        <v>314</v>
      </c>
    </row>
    <row r="4" spans="1:11" x14ac:dyDescent="0.25">
      <c r="A4" s="75"/>
      <c r="B4" s="33" t="s">
        <v>198</v>
      </c>
      <c r="C4" s="30" t="s">
        <v>199</v>
      </c>
      <c r="D4" s="36">
        <v>0.32</v>
      </c>
      <c r="E4" s="36">
        <v>8.2000000000000007E-3</v>
      </c>
      <c r="F4" s="36">
        <v>5.2</v>
      </c>
      <c r="J4" t="s">
        <v>157</v>
      </c>
      <c r="K4" t="s">
        <v>315</v>
      </c>
    </row>
    <row r="5" spans="1:11" x14ac:dyDescent="0.25">
      <c r="A5" s="75"/>
      <c r="B5" s="33" t="s">
        <v>269</v>
      </c>
      <c r="C5" s="30" t="s">
        <v>270</v>
      </c>
      <c r="D5" s="36">
        <v>12000</v>
      </c>
      <c r="E5" s="36">
        <v>120</v>
      </c>
      <c r="F5" s="36">
        <v>59000</v>
      </c>
      <c r="J5" t="s">
        <v>158</v>
      </c>
      <c r="K5" t="s">
        <v>293</v>
      </c>
    </row>
    <row r="6" spans="1:11" x14ac:dyDescent="0.25">
      <c r="A6" s="75"/>
      <c r="B6" s="33" t="s">
        <v>190</v>
      </c>
      <c r="C6" s="30" t="s">
        <v>191</v>
      </c>
      <c r="D6" s="36">
        <v>2.8</v>
      </c>
      <c r="E6" s="36">
        <v>0.4</v>
      </c>
      <c r="F6" s="36">
        <v>100</v>
      </c>
    </row>
    <row r="7" spans="1:11" x14ac:dyDescent="0.25">
      <c r="A7" s="75"/>
      <c r="B7" s="32" t="s">
        <v>200</v>
      </c>
      <c r="C7" s="29" t="s">
        <v>201</v>
      </c>
      <c r="D7" s="35">
        <v>3.6</v>
      </c>
      <c r="E7" s="35">
        <v>0.23</v>
      </c>
      <c r="F7" s="35">
        <v>49</v>
      </c>
    </row>
    <row r="8" spans="1:11" x14ac:dyDescent="0.25">
      <c r="A8" s="75" t="s">
        <v>177</v>
      </c>
      <c r="B8" s="32" t="s">
        <v>180</v>
      </c>
      <c r="C8" s="29" t="s">
        <v>181</v>
      </c>
      <c r="D8" s="35">
        <v>2.4</v>
      </c>
      <c r="E8" s="35">
        <v>1.7000000000000001E-2</v>
      </c>
      <c r="F8" s="35">
        <v>82</v>
      </c>
    </row>
    <row r="9" spans="1:11" x14ac:dyDescent="0.25">
      <c r="A9" s="75"/>
      <c r="B9" s="32" t="s">
        <v>184</v>
      </c>
      <c r="C9" s="29" t="s">
        <v>185</v>
      </c>
      <c r="D9" s="35">
        <v>1.5</v>
      </c>
      <c r="E9" s="35">
        <v>5.1999999999999998E-3</v>
      </c>
      <c r="F9" s="35">
        <v>0.98</v>
      </c>
    </row>
    <row r="10" spans="1:11" x14ac:dyDescent="0.25">
      <c r="A10" s="75"/>
      <c r="B10" s="33" t="s">
        <v>182</v>
      </c>
      <c r="C10" s="30" t="s">
        <v>183</v>
      </c>
      <c r="D10" s="36">
        <v>1</v>
      </c>
      <c r="E10" s="36">
        <v>9.4000000000000004E-3</v>
      </c>
      <c r="F10" s="36">
        <v>74</v>
      </c>
    </row>
    <row r="11" spans="1:11" x14ac:dyDescent="0.25">
      <c r="A11" s="75"/>
      <c r="B11" s="32" t="s">
        <v>206</v>
      </c>
      <c r="C11" s="29" t="s">
        <v>207</v>
      </c>
      <c r="D11" s="35">
        <v>13</v>
      </c>
      <c r="E11" s="35">
        <v>5.2999999999999999E-2</v>
      </c>
      <c r="F11" s="35">
        <v>170</v>
      </c>
    </row>
    <row r="12" spans="1:11" x14ac:dyDescent="0.25">
      <c r="A12" s="75"/>
      <c r="B12" s="33" t="s">
        <v>178</v>
      </c>
      <c r="C12" s="30" t="s">
        <v>179</v>
      </c>
      <c r="D12" s="36">
        <v>33</v>
      </c>
      <c r="E12" s="36">
        <v>0.14000000000000001</v>
      </c>
      <c r="F12" s="36">
        <v>1E-3</v>
      </c>
    </row>
    <row r="13" spans="1:11" x14ac:dyDescent="0.25">
      <c r="A13" s="75" t="s">
        <v>147</v>
      </c>
      <c r="B13" s="32" t="s">
        <v>170</v>
      </c>
      <c r="C13" s="29" t="s">
        <v>171</v>
      </c>
      <c r="D13" s="35">
        <v>8.1999999999999993</v>
      </c>
      <c r="E13" s="35">
        <v>3.4000000000000002E-2</v>
      </c>
      <c r="F13" s="35">
        <v>210</v>
      </c>
    </row>
    <row r="14" spans="1:11" x14ac:dyDescent="0.25">
      <c r="A14" s="75"/>
      <c r="B14" s="32" t="s">
        <v>166</v>
      </c>
      <c r="C14" s="29" t="s">
        <v>167</v>
      </c>
      <c r="D14" s="35">
        <v>1.5</v>
      </c>
      <c r="E14" s="35">
        <v>6.6E-3</v>
      </c>
      <c r="F14" s="35">
        <v>3.9</v>
      </c>
    </row>
    <row r="15" spans="1:11" x14ac:dyDescent="0.25">
      <c r="A15" s="75"/>
      <c r="B15" s="33" t="s">
        <v>164</v>
      </c>
      <c r="C15" s="30" t="s">
        <v>165</v>
      </c>
      <c r="D15" s="36">
        <v>120</v>
      </c>
      <c r="E15" s="36">
        <v>0.52</v>
      </c>
      <c r="F15" s="36">
        <v>300</v>
      </c>
    </row>
    <row r="16" spans="1:11" x14ac:dyDescent="0.25">
      <c r="A16" s="75"/>
      <c r="B16" s="33" t="s">
        <v>194</v>
      </c>
      <c r="C16" s="30" t="s">
        <v>195</v>
      </c>
      <c r="D16" s="36">
        <v>210</v>
      </c>
      <c r="E16" s="36">
        <v>0.45</v>
      </c>
      <c r="F16" s="36">
        <v>370</v>
      </c>
    </row>
    <row r="17" spans="1:14" x14ac:dyDescent="0.25">
      <c r="A17" s="75"/>
      <c r="B17" s="32" t="s">
        <v>162</v>
      </c>
      <c r="C17" s="29" t="s">
        <v>163</v>
      </c>
      <c r="D17" s="35">
        <v>7.1</v>
      </c>
      <c r="E17" s="35">
        <v>3.7999999999999999E-2</v>
      </c>
      <c r="F17" s="35">
        <v>35</v>
      </c>
    </row>
    <row r="18" spans="1:14" x14ac:dyDescent="0.25">
      <c r="A18" s="75"/>
      <c r="B18" s="33" t="s">
        <v>168</v>
      </c>
      <c r="C18" s="30" t="s">
        <v>169</v>
      </c>
      <c r="D18" s="36">
        <v>5.4</v>
      </c>
      <c r="E18" s="36">
        <v>2.3E-3</v>
      </c>
      <c r="F18" s="36">
        <v>10</v>
      </c>
    </row>
    <row r="19" spans="1:14" x14ac:dyDescent="0.25">
      <c r="A19" s="75"/>
      <c r="B19" s="32" t="s">
        <v>175</v>
      </c>
      <c r="C19" s="29" t="s">
        <v>176</v>
      </c>
      <c r="D19" s="35">
        <v>8.1</v>
      </c>
      <c r="E19" s="35">
        <v>3.5999999999999997E-2</v>
      </c>
      <c r="F19" s="35">
        <v>13</v>
      </c>
    </row>
    <row r="20" spans="1:14" x14ac:dyDescent="0.25">
      <c r="A20" s="75" t="s">
        <v>144</v>
      </c>
      <c r="B20" s="32" t="s">
        <v>257</v>
      </c>
      <c r="C20" s="29" t="s">
        <v>258</v>
      </c>
      <c r="D20" s="35">
        <v>120</v>
      </c>
      <c r="E20" s="35">
        <v>0.71</v>
      </c>
      <c r="F20" s="35">
        <v>940</v>
      </c>
    </row>
    <row r="21" spans="1:14" x14ac:dyDescent="0.25">
      <c r="A21" s="75"/>
      <c r="B21" s="32" t="s">
        <v>279</v>
      </c>
      <c r="C21" s="29" t="s">
        <v>280</v>
      </c>
      <c r="D21" s="35">
        <v>75</v>
      </c>
      <c r="E21" s="35">
        <v>0.44</v>
      </c>
      <c r="F21" s="35">
        <v>220</v>
      </c>
    </row>
    <row r="22" spans="1:14" x14ac:dyDescent="0.25">
      <c r="A22" s="75"/>
      <c r="B22" s="33" t="s">
        <v>281</v>
      </c>
      <c r="C22" s="30" t="s">
        <v>282</v>
      </c>
      <c r="D22" s="36">
        <v>91</v>
      </c>
      <c r="E22" s="36">
        <v>1.2</v>
      </c>
      <c r="F22" s="36">
        <v>190</v>
      </c>
    </row>
    <row r="23" spans="1:14" x14ac:dyDescent="0.25">
      <c r="A23" s="75"/>
      <c r="B23" s="33" t="s">
        <v>204</v>
      </c>
      <c r="C23" s="30" t="s">
        <v>205</v>
      </c>
      <c r="D23" s="36">
        <v>1.6</v>
      </c>
      <c r="E23" s="36">
        <v>7.6E-3</v>
      </c>
      <c r="F23" s="36">
        <v>7</v>
      </c>
    </row>
    <row r="24" spans="1:14" x14ac:dyDescent="0.25">
      <c r="A24" s="75" t="s">
        <v>210</v>
      </c>
      <c r="B24" s="33" t="s">
        <v>265</v>
      </c>
      <c r="C24" s="30" t="s">
        <v>266</v>
      </c>
      <c r="D24" s="36">
        <v>8400</v>
      </c>
      <c r="E24" s="36">
        <v>510</v>
      </c>
      <c r="F24" s="36">
        <v>47000</v>
      </c>
      <c r="M24" s="56"/>
    </row>
    <row r="25" spans="1:14" x14ac:dyDescent="0.25">
      <c r="A25" s="75"/>
      <c r="B25" s="32" t="s">
        <v>215</v>
      </c>
      <c r="C25" s="29" t="s">
        <v>216</v>
      </c>
      <c r="D25" s="35">
        <v>3900</v>
      </c>
      <c r="E25" s="35">
        <v>2000</v>
      </c>
      <c r="F25" s="35">
        <v>18000</v>
      </c>
    </row>
    <row r="26" spans="1:14" x14ac:dyDescent="0.25">
      <c r="A26" s="75"/>
      <c r="B26" s="32" t="s">
        <v>267</v>
      </c>
      <c r="C26" s="29" t="s">
        <v>268</v>
      </c>
      <c r="D26" s="35">
        <v>13000</v>
      </c>
      <c r="E26" s="35">
        <v>1900</v>
      </c>
      <c r="F26" s="35">
        <v>71000</v>
      </c>
      <c r="N26" s="56"/>
    </row>
    <row r="27" spans="1:14" x14ac:dyDescent="0.25">
      <c r="A27" s="75"/>
      <c r="B27" s="33" t="s">
        <v>213</v>
      </c>
      <c r="C27" s="30" t="s">
        <v>214</v>
      </c>
      <c r="D27" s="36">
        <v>34000</v>
      </c>
      <c r="E27" s="36">
        <v>4300</v>
      </c>
      <c r="F27" s="36">
        <v>180000</v>
      </c>
      <c r="N27" s="56"/>
    </row>
    <row r="28" spans="1:14" x14ac:dyDescent="0.25">
      <c r="A28" s="75"/>
      <c r="B28" s="32" t="s">
        <v>211</v>
      </c>
      <c r="C28" s="29" t="s">
        <v>212</v>
      </c>
      <c r="D28" s="35">
        <v>2100</v>
      </c>
      <c r="E28" s="35">
        <v>130</v>
      </c>
      <c r="F28" s="35">
        <v>12000</v>
      </c>
      <c r="N28" s="56"/>
    </row>
    <row r="29" spans="1:14" x14ac:dyDescent="0.25">
      <c r="A29" s="75" t="s">
        <v>145</v>
      </c>
      <c r="B29" s="33" t="s">
        <v>231</v>
      </c>
      <c r="C29" s="30" t="s">
        <v>232</v>
      </c>
      <c r="D29" s="36">
        <v>13</v>
      </c>
      <c r="E29" s="36">
        <v>5.5E-2</v>
      </c>
      <c r="F29" s="36">
        <v>26</v>
      </c>
      <c r="N29" s="56"/>
    </row>
    <row r="30" spans="1:14" x14ac:dyDescent="0.25">
      <c r="A30" s="75"/>
      <c r="B30" s="32" t="s">
        <v>245</v>
      </c>
      <c r="C30" s="29" t="s">
        <v>246</v>
      </c>
      <c r="D30" s="35">
        <v>60</v>
      </c>
      <c r="E30" s="35">
        <v>0.25</v>
      </c>
      <c r="F30" s="35">
        <v>120</v>
      </c>
      <c r="N30" s="56"/>
    </row>
    <row r="31" spans="1:14" x14ac:dyDescent="0.25">
      <c r="A31" s="75"/>
      <c r="B31" s="32" t="s">
        <v>249</v>
      </c>
      <c r="C31" s="29" t="s">
        <v>250</v>
      </c>
      <c r="D31" s="35">
        <v>49</v>
      </c>
      <c r="E31" s="35">
        <v>0.21</v>
      </c>
      <c r="F31" s="35">
        <v>97</v>
      </c>
    </row>
    <row r="32" spans="1:14" x14ac:dyDescent="0.25">
      <c r="A32" s="75"/>
      <c r="B32" s="33" t="s">
        <v>239</v>
      </c>
      <c r="C32" s="30" t="s">
        <v>240</v>
      </c>
      <c r="D32" s="36">
        <v>400</v>
      </c>
      <c r="E32" s="36">
        <v>1.7</v>
      </c>
      <c r="F32" s="36">
        <v>790</v>
      </c>
    </row>
    <row r="33" spans="1:13" x14ac:dyDescent="0.25">
      <c r="A33" s="75"/>
      <c r="B33" s="32" t="s">
        <v>241</v>
      </c>
      <c r="C33" s="29" t="s">
        <v>242</v>
      </c>
      <c r="D33" s="35">
        <v>47</v>
      </c>
      <c r="E33" s="35">
        <v>0.2</v>
      </c>
      <c r="F33" s="35">
        <v>93</v>
      </c>
    </row>
    <row r="34" spans="1:13" x14ac:dyDescent="0.25">
      <c r="A34" s="75"/>
      <c r="B34" s="33" t="s">
        <v>247</v>
      </c>
      <c r="C34" s="30" t="s">
        <v>248</v>
      </c>
      <c r="D34" s="36">
        <v>230</v>
      </c>
      <c r="E34" s="36">
        <v>0.96</v>
      </c>
      <c r="F34" s="36">
        <v>450</v>
      </c>
    </row>
    <row r="35" spans="1:13" x14ac:dyDescent="0.25">
      <c r="A35" s="75"/>
      <c r="B35" s="32" t="s">
        <v>229</v>
      </c>
      <c r="C35" s="29" t="s">
        <v>230</v>
      </c>
      <c r="D35" s="35">
        <v>11</v>
      </c>
      <c r="E35" s="35">
        <v>4.7E-2</v>
      </c>
      <c r="F35" s="35">
        <v>22</v>
      </c>
    </row>
    <row r="36" spans="1:13" x14ac:dyDescent="0.25">
      <c r="A36" s="75"/>
      <c r="B36" s="33" t="s">
        <v>255</v>
      </c>
      <c r="C36" s="30" t="s">
        <v>256</v>
      </c>
      <c r="D36" s="36">
        <v>900</v>
      </c>
      <c r="E36" s="36">
        <v>3.8</v>
      </c>
      <c r="F36" s="36">
        <v>1800</v>
      </c>
    </row>
    <row r="37" spans="1:13" x14ac:dyDescent="0.25">
      <c r="A37" s="75"/>
      <c r="B37" s="33" t="s">
        <v>235</v>
      </c>
      <c r="C37" s="30" t="s">
        <v>236</v>
      </c>
      <c r="D37" s="36">
        <v>18</v>
      </c>
      <c r="E37" s="36">
        <v>7.4999999999999997E-2</v>
      </c>
      <c r="F37" s="36">
        <v>35</v>
      </c>
    </row>
    <row r="38" spans="1:13" x14ac:dyDescent="0.25">
      <c r="A38" s="75"/>
      <c r="B38" s="32" t="s">
        <v>233</v>
      </c>
      <c r="C38" s="29" t="s">
        <v>234</v>
      </c>
      <c r="D38" s="35">
        <v>19</v>
      </c>
      <c r="E38" s="35">
        <v>8.1000000000000003E-2</v>
      </c>
      <c r="F38" s="35">
        <v>38</v>
      </c>
    </row>
    <row r="39" spans="1:13" x14ac:dyDescent="0.25">
      <c r="A39" s="75"/>
      <c r="B39" s="32" t="s">
        <v>237</v>
      </c>
      <c r="C39" s="29" t="s">
        <v>238</v>
      </c>
      <c r="D39" s="35">
        <v>59</v>
      </c>
      <c r="E39" s="35">
        <v>0.25</v>
      </c>
      <c r="F39" s="35">
        <v>120</v>
      </c>
    </row>
    <row r="40" spans="1:13" x14ac:dyDescent="0.25">
      <c r="A40" s="75"/>
      <c r="B40" s="36" t="s">
        <v>243</v>
      </c>
      <c r="C40" s="60" t="s">
        <v>244</v>
      </c>
      <c r="D40" s="36">
        <v>300</v>
      </c>
      <c r="E40" s="36">
        <v>1.3</v>
      </c>
      <c r="F40" s="36">
        <v>590</v>
      </c>
      <c r="M40" s="56"/>
    </row>
    <row r="41" spans="1:13" x14ac:dyDescent="0.25">
      <c r="A41" s="75"/>
      <c r="B41" s="36" t="s">
        <v>251</v>
      </c>
      <c r="C41" s="60" t="s">
        <v>252</v>
      </c>
      <c r="D41" s="36">
        <v>650</v>
      </c>
      <c r="E41" s="36">
        <v>2.8</v>
      </c>
      <c r="F41" s="36">
        <v>1300</v>
      </c>
      <c r="L41" s="56"/>
      <c r="M41" s="56"/>
    </row>
    <row r="42" spans="1:13" x14ac:dyDescent="0.25">
      <c r="A42" s="75"/>
      <c r="B42" s="36" t="s">
        <v>300</v>
      </c>
      <c r="C42" s="60" t="s">
        <v>301</v>
      </c>
      <c r="D42" s="36">
        <v>15</v>
      </c>
      <c r="E42" s="36">
        <v>6.4000000000000001E-2</v>
      </c>
      <c r="F42" s="36">
        <v>30</v>
      </c>
      <c r="M42" s="56"/>
    </row>
    <row r="43" spans="1:13" x14ac:dyDescent="0.25">
      <c r="A43" s="75"/>
      <c r="B43" s="36" t="s">
        <v>253</v>
      </c>
      <c r="C43" s="60" t="s">
        <v>254</v>
      </c>
      <c r="D43" s="36">
        <v>120</v>
      </c>
      <c r="E43" s="36">
        <v>0.53</v>
      </c>
      <c r="F43" s="36">
        <v>250</v>
      </c>
      <c r="M43" s="56"/>
    </row>
    <row r="44" spans="1:13" x14ac:dyDescent="0.25">
      <c r="A44" s="75" t="s">
        <v>172</v>
      </c>
      <c r="B44" s="33" t="s">
        <v>227</v>
      </c>
      <c r="C44" s="30" t="s">
        <v>228</v>
      </c>
      <c r="D44" s="36">
        <v>0.19</v>
      </c>
      <c r="E44" s="36">
        <v>8.1999999999999998E-4</v>
      </c>
      <c r="F44" s="36">
        <v>1.5</v>
      </c>
      <c r="M44" s="56"/>
    </row>
    <row r="45" spans="1:13" x14ac:dyDescent="0.25">
      <c r="A45" s="75"/>
      <c r="B45" s="33" t="s">
        <v>277</v>
      </c>
      <c r="C45" s="30" t="s">
        <v>278</v>
      </c>
      <c r="D45" s="36">
        <v>59</v>
      </c>
      <c r="E45" s="36">
        <v>0.38</v>
      </c>
      <c r="F45" s="36">
        <v>300</v>
      </c>
      <c r="M45" s="56"/>
    </row>
    <row r="46" spans="1:13" x14ac:dyDescent="0.25">
      <c r="A46" s="75"/>
      <c r="B46" s="32" t="s">
        <v>271</v>
      </c>
      <c r="C46" s="29" t="s">
        <v>272</v>
      </c>
      <c r="D46" s="35">
        <v>12</v>
      </c>
      <c r="E46" s="35">
        <v>7.6999999999999999E-2</v>
      </c>
      <c r="F46" s="35">
        <v>4.0999999999999996</v>
      </c>
      <c r="L46" s="56"/>
      <c r="M46" s="56"/>
    </row>
    <row r="47" spans="1:13" x14ac:dyDescent="0.25">
      <c r="A47" s="75"/>
      <c r="B47" s="33" t="s">
        <v>225</v>
      </c>
      <c r="C47" s="30" t="s">
        <v>226</v>
      </c>
      <c r="D47" s="36">
        <v>13</v>
      </c>
      <c r="E47" s="36">
        <v>0.22</v>
      </c>
      <c r="F47" s="36">
        <v>49</v>
      </c>
    </row>
    <row r="48" spans="1:13" x14ac:dyDescent="0.25">
      <c r="A48" s="75"/>
      <c r="B48" s="33" t="s">
        <v>173</v>
      </c>
      <c r="C48" s="30" t="s">
        <v>174</v>
      </c>
      <c r="D48" s="36">
        <v>5700</v>
      </c>
      <c r="E48" s="36">
        <v>38</v>
      </c>
      <c r="F48" s="36">
        <v>44000</v>
      </c>
    </row>
    <row r="49" spans="1:10" x14ac:dyDescent="0.25">
      <c r="A49" s="75"/>
      <c r="B49" s="33" t="s">
        <v>202</v>
      </c>
      <c r="C49" s="30" t="s">
        <v>203</v>
      </c>
      <c r="D49" s="36">
        <v>3.2</v>
      </c>
      <c r="E49" s="36">
        <v>1.9E-2</v>
      </c>
      <c r="F49" s="36">
        <v>11</v>
      </c>
    </row>
    <row r="50" spans="1:10" x14ac:dyDescent="0.25">
      <c r="A50" s="75"/>
      <c r="B50" s="33" t="s">
        <v>273</v>
      </c>
      <c r="C50" s="30" t="s">
        <v>274</v>
      </c>
      <c r="D50" s="36">
        <v>380</v>
      </c>
      <c r="E50" s="36">
        <v>4.4000000000000004</v>
      </c>
      <c r="F50" s="36">
        <v>0</v>
      </c>
    </row>
    <row r="51" spans="1:10" x14ac:dyDescent="0.25">
      <c r="A51" s="75" t="s">
        <v>150</v>
      </c>
      <c r="B51" s="33" t="s">
        <v>186</v>
      </c>
      <c r="C51" s="30" t="s">
        <v>187</v>
      </c>
      <c r="D51" s="36">
        <v>8.3000000000000007</v>
      </c>
      <c r="E51" s="36">
        <v>8.8999999999999996E-2</v>
      </c>
      <c r="F51" s="36">
        <v>36</v>
      </c>
    </row>
    <row r="52" spans="1:10" x14ac:dyDescent="0.25">
      <c r="A52" s="75"/>
      <c r="B52" s="33" t="s">
        <v>208</v>
      </c>
      <c r="C52" s="30" t="s">
        <v>209</v>
      </c>
      <c r="D52" s="36">
        <v>5.7</v>
      </c>
      <c r="E52" s="36">
        <v>0.16</v>
      </c>
      <c r="F52" s="36">
        <v>290</v>
      </c>
    </row>
    <row r="53" spans="1:10" x14ac:dyDescent="0.25">
      <c r="A53" s="75"/>
      <c r="B53" s="32" t="s">
        <v>188</v>
      </c>
      <c r="C53" s="29" t="s">
        <v>189</v>
      </c>
      <c r="D53" s="35">
        <v>6.5</v>
      </c>
      <c r="E53" s="35">
        <v>1.5</v>
      </c>
      <c r="F53" s="35">
        <v>180</v>
      </c>
    </row>
    <row r="54" spans="1:10" x14ac:dyDescent="0.25">
      <c r="A54" s="75"/>
      <c r="B54" s="33" t="s">
        <v>263</v>
      </c>
      <c r="C54" s="30" t="s">
        <v>264</v>
      </c>
      <c r="D54" s="36">
        <v>450</v>
      </c>
      <c r="E54" s="36">
        <v>11</v>
      </c>
      <c r="F54" s="36">
        <v>21000</v>
      </c>
    </row>
    <row r="55" spans="1:10" x14ac:dyDescent="0.25">
      <c r="A55" s="75"/>
      <c r="B55" s="33" t="s">
        <v>259</v>
      </c>
      <c r="C55" s="30" t="s">
        <v>260</v>
      </c>
      <c r="D55" s="36">
        <v>260</v>
      </c>
      <c r="E55" s="36">
        <v>1.7</v>
      </c>
      <c r="F55" s="36">
        <v>1100</v>
      </c>
    </row>
    <row r="56" spans="1:10" x14ac:dyDescent="0.25">
      <c r="A56" s="75"/>
      <c r="B56" s="32" t="s">
        <v>261</v>
      </c>
      <c r="C56" s="29" t="s">
        <v>262</v>
      </c>
      <c r="D56" s="35">
        <v>13</v>
      </c>
      <c r="E56" s="35">
        <v>0.28999999999999998</v>
      </c>
      <c r="F56" s="35">
        <v>1.7E-5</v>
      </c>
    </row>
    <row r="57" spans="1:10" x14ac:dyDescent="0.25">
      <c r="A57" s="75" t="s">
        <v>152</v>
      </c>
      <c r="B57" s="32" t="s">
        <v>219</v>
      </c>
      <c r="C57" s="29" t="s">
        <v>220</v>
      </c>
      <c r="D57" s="35">
        <v>4.5</v>
      </c>
      <c r="E57" s="35">
        <v>3.1E-2</v>
      </c>
      <c r="F57" s="35">
        <v>32</v>
      </c>
    </row>
    <row r="58" spans="1:10" x14ac:dyDescent="0.25">
      <c r="A58" s="75"/>
      <c r="B58" s="32" t="s">
        <v>196</v>
      </c>
      <c r="C58" s="29" t="s">
        <v>197</v>
      </c>
      <c r="D58" s="35">
        <v>170</v>
      </c>
      <c r="E58" s="35">
        <v>1.9</v>
      </c>
      <c r="F58" s="35">
        <v>3300</v>
      </c>
    </row>
    <row r="59" spans="1:10" x14ac:dyDescent="0.25">
      <c r="A59" s="75"/>
      <c r="B59" s="33" t="s">
        <v>221</v>
      </c>
      <c r="C59" s="30" t="s">
        <v>222</v>
      </c>
      <c r="D59" s="36">
        <v>100</v>
      </c>
      <c r="E59" s="36">
        <v>1.2</v>
      </c>
      <c r="F59" s="36">
        <v>2000</v>
      </c>
      <c r="J59" s="56"/>
    </row>
    <row r="60" spans="1:10" x14ac:dyDescent="0.25">
      <c r="A60" s="75"/>
      <c r="B60" s="32" t="s">
        <v>275</v>
      </c>
      <c r="C60" s="29" t="s">
        <v>276</v>
      </c>
      <c r="D60" s="35">
        <v>1.4</v>
      </c>
      <c r="E60" s="35">
        <v>3.1E-2</v>
      </c>
      <c r="F60" s="35">
        <v>3.7</v>
      </c>
      <c r="J60" s="56"/>
    </row>
    <row r="61" spans="1:10" x14ac:dyDescent="0.25">
      <c r="A61" s="75"/>
      <c r="B61" s="32" t="s">
        <v>223</v>
      </c>
      <c r="C61" s="29" t="s">
        <v>224</v>
      </c>
      <c r="D61" s="35">
        <v>17</v>
      </c>
      <c r="E61" s="35">
        <v>0.43</v>
      </c>
      <c r="F61" s="35">
        <v>88</v>
      </c>
    </row>
    <row r="62" spans="1:10" x14ac:dyDescent="0.25">
      <c r="A62" s="75"/>
      <c r="B62" s="32" t="s">
        <v>192</v>
      </c>
      <c r="C62" s="29" t="s">
        <v>193</v>
      </c>
      <c r="D62" s="35">
        <v>3.1</v>
      </c>
      <c r="E62" s="35">
        <v>3.9E-2</v>
      </c>
      <c r="F62" s="35">
        <v>67</v>
      </c>
    </row>
    <row r="64" spans="1:10" x14ac:dyDescent="0.25">
      <c r="D64" s="56"/>
      <c r="E64" s="56"/>
      <c r="F64" s="56"/>
    </row>
  </sheetData>
  <sortState xmlns:xlrd2="http://schemas.microsoft.com/office/spreadsheetml/2017/richdata2" ref="B57:F62">
    <sortCondition ref="B57"/>
  </sortState>
  <mergeCells count="9">
    <mergeCell ref="A44:A50"/>
    <mergeCell ref="A51:A56"/>
    <mergeCell ref="A57:A62"/>
    <mergeCell ref="A3:A7"/>
    <mergeCell ref="A8:A12"/>
    <mergeCell ref="A13:A19"/>
    <mergeCell ref="A20:A23"/>
    <mergeCell ref="A24:A28"/>
    <mergeCell ref="A29:A43"/>
  </mergeCells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C9D769-4DFF-4B0F-9CD9-CC67519F9546}">
  <dimension ref="A1:L110"/>
  <sheetViews>
    <sheetView zoomScale="55" zoomScaleNormal="55" workbookViewId="0">
      <selection activeCell="E1" sqref="E1:L1048576"/>
    </sheetView>
  </sheetViews>
  <sheetFormatPr defaultRowHeight="15" x14ac:dyDescent="0.25"/>
  <cols>
    <col min="1" max="1" width="35.5703125" bestFit="1" customWidth="1"/>
    <col min="2" max="2" width="15.5703125" style="50" bestFit="1" customWidth="1"/>
    <col min="3" max="3" width="18.28515625" style="50" bestFit="1" customWidth="1"/>
    <col min="4" max="4" width="11.7109375" style="50" bestFit="1" customWidth="1"/>
    <col min="5" max="5" width="16.28515625" style="99" customWidth="1"/>
    <col min="6" max="6" width="17.42578125" style="99" customWidth="1"/>
    <col min="7" max="7" width="17.5703125" style="99" customWidth="1"/>
    <col min="8" max="8" width="18.85546875" style="99" customWidth="1"/>
    <col min="9" max="9" width="18.28515625" style="99" customWidth="1"/>
    <col min="10" max="10" width="16.85546875" style="99" customWidth="1"/>
    <col min="11" max="11" width="17.7109375" style="99" customWidth="1"/>
    <col min="12" max="12" width="20.28515625" style="99" customWidth="1"/>
    <col min="13" max="14" width="17.140625" customWidth="1"/>
  </cols>
  <sheetData>
    <row r="1" spans="1:12" ht="15.75" thickBot="1" x14ac:dyDescent="0.3">
      <c r="A1" s="31"/>
    </row>
    <row r="2" spans="1:12" ht="15.75" thickBot="1" x14ac:dyDescent="0.3">
      <c r="A2" s="31"/>
      <c r="B2" s="54" t="s">
        <v>283</v>
      </c>
      <c r="C2" s="51" t="s">
        <v>284</v>
      </c>
      <c r="D2" s="51" t="s">
        <v>285</v>
      </c>
      <c r="E2" s="100" t="str">
        <f>'Raw Data'!D1:F1</f>
        <v>S1 Back camera</v>
      </c>
      <c r="F2" s="100" t="str">
        <f>'Raw Data'!E1:G1</f>
        <v>S2 back Camera</v>
      </c>
      <c r="G2" s="100" t="str">
        <f>'Raw Data'!F1:H1</f>
        <v>S3 Back camera</v>
      </c>
      <c r="H2" s="100" t="str">
        <f>'Raw Data'!G1:I1</f>
        <v>S4 Back camera</v>
      </c>
      <c r="I2" s="100" t="str">
        <f>'Raw Data'!H1:J1</f>
        <v>S5 Back Camera</v>
      </c>
      <c r="J2" s="100" t="str">
        <f>'Raw Data'!I1:K1</f>
        <v>S6 Back Camera</v>
      </c>
      <c r="K2" s="100" t="str">
        <f>'Raw Data'!J1:L1</f>
        <v>S7 Back Camera</v>
      </c>
      <c r="L2" s="101" t="str">
        <f>'Raw Data'!K1:M1</f>
        <v>S8 Back Camera</v>
      </c>
    </row>
    <row r="3" spans="1:12" x14ac:dyDescent="0.25">
      <c r="A3" s="76" t="s">
        <v>146</v>
      </c>
      <c r="B3" s="52" t="str">
        <f>'Sorted Data'!B2</f>
        <v>Ag</v>
      </c>
      <c r="C3" s="52" t="str">
        <f>Impacts!B3</f>
        <v>Ag</v>
      </c>
      <c r="D3" s="52" t="s">
        <v>295</v>
      </c>
      <c r="E3" s="83">
        <f>IF('Sorted Data'!E2="D","D",IF('Sorted Data'!E2="ND","ND",'Sorted Data'!E2*Impacts!$D3/1000))</f>
        <v>5.9641471635935674E-2</v>
      </c>
      <c r="F3" s="83">
        <f>IF('Sorted Data'!F2="D","D",IF('Sorted Data'!F2="ND","ND",'Sorted Data'!F2*Impacts!$D3/1000))</f>
        <v>4.0650357732399452E-2</v>
      </c>
      <c r="G3" s="83">
        <f>IF('Sorted Data'!G2="D","D",IF('Sorted Data'!G2="ND","ND",'Sorted Data'!G2*Impacts!$D3/1000))</f>
        <v>1.7103797188605854E-2</v>
      </c>
      <c r="H3" s="83">
        <f>IF('Sorted Data'!H2="D","D",IF('Sorted Data'!H2="ND","ND",'Sorted Data'!H2*Impacts!$D3/1000))</f>
        <v>6.1351231018919837E-2</v>
      </c>
      <c r="I3" s="83">
        <f>IF('Sorted Data'!I2="D","D",IF('Sorted Data'!I2="ND","ND",'Sorted Data'!I2*Impacts!$D3/1000))</f>
        <v>1.9118812300361152E-2</v>
      </c>
      <c r="J3" s="83">
        <f>IF('Sorted Data'!J2="D","D",IF('Sorted Data'!J2="ND","ND",'Sorted Data'!J2*Impacts!$D3/1000))</f>
        <v>4.360919565818553E-2</v>
      </c>
      <c r="K3" s="83">
        <f>IF('Sorted Data'!K2="D","D",IF('Sorted Data'!K2="ND","ND",'Sorted Data'!K2*Impacts!$D3/1000))</f>
        <v>3.8233809434435655E-2</v>
      </c>
      <c r="L3" s="84">
        <f>IF('Sorted Data'!L2="D","D",IF('Sorted Data'!L2="ND","ND",'Sorted Data'!L2*Impacts!$D3/1000))</f>
        <v>3.8627776683794447E-2</v>
      </c>
    </row>
    <row r="4" spans="1:12" x14ac:dyDescent="0.25">
      <c r="A4" s="77"/>
      <c r="B4" s="47" t="str">
        <f>'Sorted Data'!B3</f>
        <v>As</v>
      </c>
      <c r="C4" s="47" t="str">
        <f>Impacts!B4</f>
        <v>As</v>
      </c>
      <c r="D4" s="47" t="s">
        <v>295</v>
      </c>
      <c r="E4" s="94" t="str">
        <f>IF('Sorted Data'!E3="D","D",IF('Sorted Data'!E3="ND","ND",'Sorted Data'!E3*Impacts!$D4/1000))</f>
        <v>D</v>
      </c>
      <c r="F4" s="94">
        <f>IF('Sorted Data'!F3="D","D",IF('Sorted Data'!F3="ND","ND",'Sorted Data'!F3*Impacts!$D4/1000))</f>
        <v>1.6053794873214077E-5</v>
      </c>
      <c r="G4" s="94">
        <f>IF('Sorted Data'!G3="D","D",IF('Sorted Data'!G3="ND","ND",'Sorted Data'!G3*Impacts!$D4/1000))</f>
        <v>4.3400887143758587E-6</v>
      </c>
      <c r="H4" s="94">
        <f>IF('Sorted Data'!H3="D","D",IF('Sorted Data'!H3="ND","ND",'Sorted Data'!H3*Impacts!$D4/1000))</f>
        <v>1.8391320379225638E-5</v>
      </c>
      <c r="I4" s="94">
        <f>IF('Sorted Data'!I3="D","D",IF('Sorted Data'!I3="ND","ND",'Sorted Data'!I3*Impacts!$D4/1000))</f>
        <v>3.9683220915151235E-6</v>
      </c>
      <c r="J4" s="94">
        <f>IF('Sorted Data'!J3="D","D",IF('Sorted Data'!J3="ND","ND",'Sorted Data'!J3*Impacts!$D4/1000))</f>
        <v>1.7634965397300991E-5</v>
      </c>
      <c r="K4" s="94">
        <f>IF('Sorted Data'!K3="D","D",IF('Sorted Data'!K3="ND","ND",'Sorted Data'!K3*Impacts!$D4/1000))</f>
        <v>1.7267755477135941E-5</v>
      </c>
      <c r="L4" s="95">
        <f>IF('Sorted Data'!L3="D","D",IF('Sorted Data'!L3="ND","ND",'Sorted Data'!L3*Impacts!$D4/1000))</f>
        <v>2.0141410587739012E-5</v>
      </c>
    </row>
    <row r="5" spans="1:12" x14ac:dyDescent="0.25">
      <c r="A5" s="77"/>
      <c r="B5" s="47" t="str">
        <f>'Sorted Data'!B4</f>
        <v>Au</v>
      </c>
      <c r="C5" s="47" t="str">
        <f>Impacts!B5</f>
        <v>Au</v>
      </c>
      <c r="D5" s="47" t="s">
        <v>295</v>
      </c>
      <c r="E5" s="94">
        <f>IF('Sorted Data'!E4="D","D",IF('Sorted Data'!E4="ND","ND",'Sorted Data'!E4*Impacts!$D5/1000))</f>
        <v>19.755348724554761</v>
      </c>
      <c r="F5" s="94">
        <f>IF('Sorted Data'!F4="D","D",IF('Sorted Data'!F4="ND","ND",'Sorted Data'!F4*Impacts!$D5/1000))</f>
        <v>27.363959830184982</v>
      </c>
      <c r="G5" s="94">
        <f>IF('Sorted Data'!G4="D","D",IF('Sorted Data'!G4="ND","ND",'Sorted Data'!G4*Impacts!$D5/1000))</f>
        <v>12.269478880683419</v>
      </c>
      <c r="H5" s="94">
        <f>IF('Sorted Data'!H4="D","D",IF('Sorted Data'!H4="ND","ND",'Sorted Data'!H4*Impacts!$D5/1000))</f>
        <v>18.450819807326162</v>
      </c>
      <c r="I5" s="94">
        <f>IF('Sorted Data'!I4="D","D",IF('Sorted Data'!I4="ND","ND",'Sorted Data'!I4*Impacts!$D5/1000))</f>
        <v>15.817879636218571</v>
      </c>
      <c r="J5" s="94">
        <f>IF('Sorted Data'!J4="D","D",IF('Sorted Data'!J4="ND","ND",'Sorted Data'!J4*Impacts!$D5/1000))</f>
        <v>17.429789966998367</v>
      </c>
      <c r="K5" s="94">
        <f>IF('Sorted Data'!K4="D","D",IF('Sorted Data'!K4="ND","ND",'Sorted Data'!K4*Impacts!$D5/1000))</f>
        <v>9.0943696520675132</v>
      </c>
      <c r="L5" s="95">
        <f>IF('Sorted Data'!L4="D","D",IF('Sorted Data'!L4="ND","ND",'Sorted Data'!L4*Impacts!$D5/1000))</f>
        <v>11.83813340164704</v>
      </c>
    </row>
    <row r="6" spans="1:12" x14ac:dyDescent="0.25">
      <c r="A6" s="77"/>
      <c r="B6" s="47" t="str">
        <f>'Sorted Data'!B5</f>
        <v>Cu</v>
      </c>
      <c r="C6" s="47" t="str">
        <f>Impacts!B6</f>
        <v>Cu</v>
      </c>
      <c r="D6" s="47" t="s">
        <v>295</v>
      </c>
      <c r="E6" s="94">
        <f>IF('Sorted Data'!E5="D","D",IF('Sorted Data'!E5="ND","ND",'Sorted Data'!E5*Impacts!$D6/1000))</f>
        <v>0.68223799868911505</v>
      </c>
      <c r="F6" s="94">
        <f>IF('Sorted Data'!F5="D","D",IF('Sorted Data'!F5="ND","ND",'Sorted Data'!F5*Impacts!$D6/1000))</f>
        <v>0.75055183586857388</v>
      </c>
      <c r="G6" s="94">
        <f>IF('Sorted Data'!G5="D","D",IF('Sorted Data'!G5="ND","ND",'Sorted Data'!G5*Impacts!$D6/1000))</f>
        <v>0.60357171828618139</v>
      </c>
      <c r="H6" s="94">
        <f>IF('Sorted Data'!H5="D","D",IF('Sorted Data'!H5="ND","ND",'Sorted Data'!H5*Impacts!$D6/1000))</f>
        <v>0.46968863335458111</v>
      </c>
      <c r="I6" s="94">
        <f>IF('Sorted Data'!I5="D","D",IF('Sorted Data'!I5="ND","ND",'Sorted Data'!I5*Impacts!$D6/1000))</f>
        <v>1.1293465935706022</v>
      </c>
      <c r="J6" s="94">
        <f>IF('Sorted Data'!J5="D","D",IF('Sorted Data'!J5="ND","ND",'Sorted Data'!J5*Impacts!$D6/1000))</f>
        <v>1.0608805021394874</v>
      </c>
      <c r="K6" s="94">
        <f>IF('Sorted Data'!K5="D","D",IF('Sorted Data'!K5="ND","ND",'Sorted Data'!K5*Impacts!$D6/1000))</f>
        <v>1.1341318600941481</v>
      </c>
      <c r="L6" s="95">
        <f>IF('Sorted Data'!L5="D","D",IF('Sorted Data'!L5="ND","ND",'Sorted Data'!L5*Impacts!$D6/1000))</f>
        <v>1.1080609599819871</v>
      </c>
    </row>
    <row r="7" spans="1:12" ht="15.75" thickBot="1" x14ac:dyDescent="0.3">
      <c r="A7" s="78"/>
      <c r="B7" s="48" t="str">
        <f>'Sorted Data'!B6</f>
        <v>Se</v>
      </c>
      <c r="C7" s="48" t="str">
        <f>Impacts!B7</f>
        <v>Se</v>
      </c>
      <c r="D7" s="48" t="s">
        <v>295</v>
      </c>
      <c r="E7" s="102" t="str">
        <f>IF('Sorted Data'!E6="D","D",IF('Sorted Data'!E6="ND","ND",'Sorted Data'!E6*Impacts!$D7/1000))</f>
        <v>ND</v>
      </c>
      <c r="F7" s="102" t="str">
        <f>IF('Sorted Data'!F6="D","D",IF('Sorted Data'!F6="ND","ND",'Sorted Data'!F6*Impacts!$D7/1000))</f>
        <v>ND</v>
      </c>
      <c r="G7" s="102" t="str">
        <f>IF('Sorted Data'!G6="D","D",IF('Sorted Data'!G6="ND","ND",'Sorted Data'!G6*Impacts!$D7/1000))</f>
        <v>ND</v>
      </c>
      <c r="H7" s="102" t="str">
        <f>IF('Sorted Data'!H6="D","D",IF('Sorted Data'!H6="ND","ND",'Sorted Data'!H6*Impacts!$D7/1000))</f>
        <v>ND</v>
      </c>
      <c r="I7" s="102" t="str">
        <f>IF('Sorted Data'!I6="D","D",IF('Sorted Data'!I6="ND","ND",'Sorted Data'!I6*Impacts!$D7/1000))</f>
        <v>ND</v>
      </c>
      <c r="J7" s="102" t="str">
        <f>IF('Sorted Data'!J6="D","D",IF('Sorted Data'!J6="ND","ND",'Sorted Data'!J6*Impacts!$D7/1000))</f>
        <v>ND</v>
      </c>
      <c r="K7" s="102" t="str">
        <f>IF('Sorted Data'!K6="D","D",IF('Sorted Data'!K6="ND","ND",'Sorted Data'!K6*Impacts!$D7/1000))</f>
        <v>ND</v>
      </c>
      <c r="L7" s="103" t="str">
        <f>IF('Sorted Data'!L6="D","D",IF('Sorted Data'!L6="ND","ND",'Sorted Data'!L6*Impacts!$D7/1000))</f>
        <v>ND</v>
      </c>
    </row>
    <row r="8" spans="1:12" x14ac:dyDescent="0.25">
      <c r="A8" s="76" t="s">
        <v>177</v>
      </c>
      <c r="B8" s="52" t="str">
        <f>'Sorted Data'!B7</f>
        <v>Cr</v>
      </c>
      <c r="C8" s="52" t="str">
        <f>Impacts!B8</f>
        <v>Cr</v>
      </c>
      <c r="D8" s="52" t="s">
        <v>295</v>
      </c>
      <c r="E8" s="83">
        <f>IF('Sorted Data'!E7="D","D",IF('Sorted Data'!E7="ND","ND",'Sorted Data'!E7*Impacts!$D8/1000))</f>
        <v>2.8673376383766028E-4</v>
      </c>
      <c r="F8" s="83">
        <f>IF('Sorted Data'!F7="D","D",IF('Sorted Data'!F7="ND","ND",'Sorted Data'!F7*Impacts!$D8/1000))</f>
        <v>7.4779182885622075E-2</v>
      </c>
      <c r="G8" s="83">
        <f>IF('Sorted Data'!G7="D","D",IF('Sorted Data'!G7="ND","ND",'Sorted Data'!G7*Impacts!$D8/1000))</f>
        <v>4.9584769421147402E-2</v>
      </c>
      <c r="H8" s="83">
        <f>IF('Sorted Data'!H7="D","D",IF('Sorted Data'!H7="ND","ND",'Sorted Data'!H7*Impacts!$D8/1000))</f>
        <v>0.13468829660345349</v>
      </c>
      <c r="I8" s="83">
        <f>IF('Sorted Data'!I7="D","D",IF('Sorted Data'!I7="ND","ND",'Sorted Data'!I7*Impacts!$D8/1000))</f>
        <v>7.0705156392517468E-2</v>
      </c>
      <c r="J8" s="83">
        <f>IF('Sorted Data'!J7="D","D",IF('Sorted Data'!J7="ND","ND",'Sorted Data'!J7*Impacts!$D8/1000))</f>
        <v>0.16584890481672884</v>
      </c>
      <c r="K8" s="83">
        <f>IF('Sorted Data'!K7="D","D",IF('Sorted Data'!K7="ND","ND",'Sorted Data'!K7*Impacts!$D8/1000))</f>
        <v>0.16115070070590029</v>
      </c>
      <c r="L8" s="84">
        <f>IF('Sorted Data'!L7="D","D",IF('Sorted Data'!L7="ND","ND",'Sorted Data'!L7*Impacts!$D8/1000))</f>
        <v>0.17151031952330814</v>
      </c>
    </row>
    <row r="9" spans="1:12" x14ac:dyDescent="0.25">
      <c r="A9" s="77"/>
      <c r="B9" s="47" t="str">
        <f>'Sorted Data'!B8</f>
        <v>Fe</v>
      </c>
      <c r="C9" s="47" t="str">
        <f>Impacts!B9</f>
        <v>Fe</v>
      </c>
      <c r="D9" s="47" t="s">
        <v>295</v>
      </c>
      <c r="E9" s="94">
        <f>IF('Sorted Data'!E8="D","D",IF('Sorted Data'!E8="ND","ND",'Sorted Data'!E8*Impacts!$D9/1000))</f>
        <v>0.33790461476335126</v>
      </c>
      <c r="F9" s="94">
        <f>IF('Sorted Data'!F8="D","D",IF('Sorted Data'!F8="ND","ND",'Sorted Data'!F8*Impacts!$D9/1000))</f>
        <v>0.243867150798694</v>
      </c>
      <c r="G9" s="94">
        <f>IF('Sorted Data'!G8="D","D",IF('Sorted Data'!G8="ND","ND",'Sorted Data'!G8*Impacts!$D9/1000))</f>
        <v>0.17729265326429475</v>
      </c>
      <c r="H9" s="94">
        <f>IF('Sorted Data'!H8="D","D",IF('Sorted Data'!H8="ND","ND",'Sorted Data'!H8*Impacts!$D9/1000))</f>
        <v>0.3813058078175085</v>
      </c>
      <c r="I9" s="94">
        <f>IF('Sorted Data'!I8="D","D",IF('Sorted Data'!I8="ND","ND",'Sorted Data'!I8*Impacts!$D9/1000))</f>
        <v>0.2531951406228144</v>
      </c>
      <c r="J9" s="94">
        <f>IF('Sorted Data'!J8="D","D",IF('Sorted Data'!J8="ND","ND",'Sorted Data'!J8*Impacts!$D9/1000))</f>
        <v>0.6239698737738596</v>
      </c>
      <c r="K9" s="94">
        <f>IF('Sorted Data'!K8="D","D",IF('Sorted Data'!K8="ND","ND",'Sorted Data'!K8*Impacts!$D9/1000))</f>
        <v>0.59903123373592693</v>
      </c>
      <c r="L9" s="95">
        <f>IF('Sorted Data'!L8="D","D",IF('Sorted Data'!L8="ND","ND",'Sorted Data'!L8*Impacts!$D9/1000))</f>
        <v>0.63146678842243209</v>
      </c>
    </row>
    <row r="10" spans="1:12" x14ac:dyDescent="0.25">
      <c r="A10" s="77"/>
      <c r="B10" s="47" t="str">
        <f>'Sorted Data'!B9</f>
        <v>Mn</v>
      </c>
      <c r="C10" s="47" t="str">
        <f>Impacts!B10</f>
        <v>Mn</v>
      </c>
      <c r="D10" s="47" t="s">
        <v>295</v>
      </c>
      <c r="E10" s="94">
        <f>IF('Sorted Data'!E9="D","D",IF('Sorted Data'!E9="ND","ND",'Sorted Data'!E9*Impacts!$D10/1000))</f>
        <v>3.2845586046589164E-4</v>
      </c>
      <c r="F10" s="94">
        <f>IF('Sorted Data'!F9="D","D",IF('Sorted Data'!F9="ND","ND",'Sorted Data'!F9*Impacts!$D10/1000))</f>
        <v>1.5443463258955814E-3</v>
      </c>
      <c r="G10" s="94">
        <f>IF('Sorted Data'!G9="D","D",IF('Sorted Data'!G9="ND","ND",'Sorted Data'!G9*Impacts!$D10/1000))</f>
        <v>1.4899744786895375E-3</v>
      </c>
      <c r="H10" s="94">
        <f>IF('Sorted Data'!H9="D","D",IF('Sorted Data'!H9="ND","ND",'Sorted Data'!H9*Impacts!$D10/1000))</f>
        <v>3.9040785522444304E-3</v>
      </c>
      <c r="I10" s="94">
        <f>IF('Sorted Data'!I9="D","D",IF('Sorted Data'!I9="ND","ND",'Sorted Data'!I9*Impacts!$D10/1000))</f>
        <v>1.8660279536943975E-3</v>
      </c>
      <c r="J10" s="94">
        <f>IF('Sorted Data'!J9="D","D",IF('Sorted Data'!J9="ND","ND",'Sorted Data'!J9*Impacts!$D10/1000))</f>
        <v>8.3315941403193459E-3</v>
      </c>
      <c r="K10" s="94">
        <f>IF('Sorted Data'!K9="D","D",IF('Sorted Data'!K9="ND","ND",'Sorted Data'!K9*Impacts!$D10/1000))</f>
        <v>9.2480400375891531E-3</v>
      </c>
      <c r="L10" s="95">
        <f>IF('Sorted Data'!L9="D","D",IF('Sorted Data'!L9="ND","ND",'Sorted Data'!L9*Impacts!$D10/1000))</f>
        <v>8.9034285823240533E-3</v>
      </c>
    </row>
    <row r="11" spans="1:12" x14ac:dyDescent="0.25">
      <c r="A11" s="77"/>
      <c r="B11" s="47" t="str">
        <f>'Sorted Data'!B10</f>
        <v>Nb</v>
      </c>
      <c r="C11" s="47" t="str">
        <f>Impacts!B11</f>
        <v>Nb</v>
      </c>
      <c r="D11" s="47" t="s">
        <v>295</v>
      </c>
      <c r="E11" s="94" t="str">
        <f>IF('Sorted Data'!E10="D","D",IF('Sorted Data'!E10="ND","ND",'Sorted Data'!E10*Impacts!$D11/1000))</f>
        <v>ND</v>
      </c>
      <c r="F11" s="94" t="str">
        <f>IF('Sorted Data'!F10="D","D",IF('Sorted Data'!F10="ND","ND",'Sorted Data'!F10*Impacts!$D11/1000))</f>
        <v>ND</v>
      </c>
      <c r="G11" s="94" t="str">
        <f>IF('Sorted Data'!G10="D","D",IF('Sorted Data'!G10="ND","ND",'Sorted Data'!G10*Impacts!$D11/1000))</f>
        <v>ND</v>
      </c>
      <c r="H11" s="94" t="str">
        <f>IF('Sorted Data'!H10="D","D",IF('Sorted Data'!H10="ND","ND",'Sorted Data'!H10*Impacts!$D11/1000))</f>
        <v>ND</v>
      </c>
      <c r="I11" s="94" t="str">
        <f>IF('Sorted Data'!I10="D","D",IF('Sorted Data'!I10="ND","ND",'Sorted Data'!I10*Impacts!$D11/1000))</f>
        <v>ND</v>
      </c>
      <c r="J11" s="94" t="str">
        <f>IF('Sorted Data'!J10="D","D",IF('Sorted Data'!J10="ND","ND",'Sorted Data'!J10*Impacts!$D11/1000))</f>
        <v>ND</v>
      </c>
      <c r="K11" s="94" t="str">
        <f>IF('Sorted Data'!K10="D","D",IF('Sorted Data'!K10="ND","ND",'Sorted Data'!K10*Impacts!$D11/1000))</f>
        <v>ND</v>
      </c>
      <c r="L11" s="95" t="str">
        <f>IF('Sorted Data'!L10="D","D",IF('Sorted Data'!L10="ND","ND",'Sorted Data'!L10*Impacts!$D11/1000))</f>
        <v>ND</v>
      </c>
    </row>
    <row r="12" spans="1:12" ht="15.75" thickBot="1" x14ac:dyDescent="0.3">
      <c r="A12" s="77"/>
      <c r="B12" s="55" t="str">
        <f>'Sorted Data'!B11</f>
        <v>V</v>
      </c>
      <c r="C12" s="55" t="str">
        <f>Impacts!B12</f>
        <v>V</v>
      </c>
      <c r="D12" s="55" t="s">
        <v>295</v>
      </c>
      <c r="E12" s="86">
        <f>IF('Sorted Data'!E11="D","D",IF('Sorted Data'!E11="ND","ND",'Sorted Data'!E11*Impacts!$D12/1000))</f>
        <v>4.2045359271824205E-4</v>
      </c>
      <c r="F12" s="86">
        <f>IF('Sorted Data'!F11="D","D",IF('Sorted Data'!F11="ND","ND",'Sorted Data'!F11*Impacts!$D12/1000))</f>
        <v>2.0657891990445293E-3</v>
      </c>
      <c r="G12" s="86">
        <f>IF('Sorted Data'!G11="D","D",IF('Sorted Data'!G11="ND","ND",'Sorted Data'!G11*Impacts!$D12/1000))</f>
        <v>1.4091748067516982E-3</v>
      </c>
      <c r="H12" s="86">
        <f>IF('Sorted Data'!H11="D","D",IF('Sorted Data'!H11="ND","ND",'Sorted Data'!H11*Impacts!$D12/1000))</f>
        <v>5.2125909627414721E-3</v>
      </c>
      <c r="I12" s="86">
        <f>IF('Sorted Data'!I11="D","D",IF('Sorted Data'!I11="ND","ND",'Sorted Data'!I11*Impacts!$D12/1000))</f>
        <v>2.2326645644178671E-3</v>
      </c>
      <c r="J12" s="86">
        <f>IF('Sorted Data'!J11="D","D",IF('Sorted Data'!J11="ND","ND",'Sorted Data'!J11*Impacts!$D12/1000))</f>
        <v>4.6233151944347394E-3</v>
      </c>
      <c r="K12" s="86">
        <f>IF('Sorted Data'!K11="D","D",IF('Sorted Data'!K11="ND","ND",'Sorted Data'!K11*Impacts!$D12/1000))</f>
        <v>5.0756607744569492E-3</v>
      </c>
      <c r="L12" s="87">
        <f>IF('Sorted Data'!L11="D","D",IF('Sorted Data'!L11="ND","ND",'Sorted Data'!L11*Impacts!$D12/1000))</f>
        <v>5.7899576730140899E-3</v>
      </c>
    </row>
    <row r="13" spans="1:12" x14ac:dyDescent="0.25">
      <c r="A13" s="76" t="s">
        <v>147</v>
      </c>
      <c r="B13" s="52" t="str">
        <f>'Sorted Data'!B12</f>
        <v>Al</v>
      </c>
      <c r="C13" s="52" t="str">
        <f>Impacts!B13</f>
        <v>Al</v>
      </c>
      <c r="D13" s="52" t="s">
        <v>295</v>
      </c>
      <c r="E13" s="83">
        <f>IF('Sorted Data'!E12="D","D",IF('Sorted Data'!E12="ND","ND",'Sorted Data'!E12*Impacts!$D13/1000))</f>
        <v>1.1615111545054978E-2</v>
      </c>
      <c r="F13" s="83">
        <f>IF('Sorted Data'!F12="D","D",IF('Sorted Data'!F12="ND","ND",'Sorted Data'!F12*Impacts!$D13/1000))</f>
        <v>1.5903594125282458E-2</v>
      </c>
      <c r="G13" s="83">
        <f>IF('Sorted Data'!G12="D","D",IF('Sorted Data'!G12="ND","ND",'Sorted Data'!G12*Impacts!$D13/1000))</f>
        <v>7.3529992109435463E-3</v>
      </c>
      <c r="H13" s="83">
        <f>IF('Sorted Data'!H12="D","D",IF('Sorted Data'!H12="ND","ND",'Sorted Data'!H12*Impacts!$D13/1000))</f>
        <v>6.5760710880870613E-3</v>
      </c>
      <c r="I13" s="83">
        <f>IF('Sorted Data'!I12="D","D",IF('Sorted Data'!I12="ND","ND",'Sorted Data'!I12*Impacts!$D13/1000))</f>
        <v>2.4848346334717167E-2</v>
      </c>
      <c r="J13" s="83">
        <f>IF('Sorted Data'!J12="D","D",IF('Sorted Data'!J12="ND","ND",'Sorted Data'!J12*Impacts!$D13/1000))</f>
        <v>2.9294456512722798E-2</v>
      </c>
      <c r="K13" s="83">
        <f>IF('Sorted Data'!K12="D","D",IF('Sorted Data'!K12="ND","ND",'Sorted Data'!K12*Impacts!$D13/1000))</f>
        <v>2.8320423409099082E-2</v>
      </c>
      <c r="L13" s="84">
        <f>IF('Sorted Data'!L12="D","D",IF('Sorted Data'!L12="ND","ND",'Sorted Data'!L12*Impacts!$D13/1000))</f>
        <v>3.0076199188115778E-2</v>
      </c>
    </row>
    <row r="14" spans="1:12" x14ac:dyDescent="0.25">
      <c r="A14" s="77"/>
      <c r="B14" s="47" t="str">
        <f>'Sorted Data'!B13</f>
        <v>B</v>
      </c>
      <c r="C14" s="47" t="str">
        <f>Impacts!B14</f>
        <v>B</v>
      </c>
      <c r="D14" s="47" t="s">
        <v>295</v>
      </c>
      <c r="E14" s="94">
        <f>IF('Sorted Data'!E13="D","D",IF('Sorted Data'!E13="ND","ND",'Sorted Data'!E13*Impacts!$D14/1000))</f>
        <v>4.8472352926218366E-3</v>
      </c>
      <c r="F14" s="94">
        <f>IF('Sorted Data'!F13="D","D",IF('Sorted Data'!F13="ND","ND",'Sorted Data'!F13*Impacts!$D14/1000))</f>
        <v>4.2495134680493327E-3</v>
      </c>
      <c r="G14" s="94">
        <f>IF('Sorted Data'!G13="D","D",IF('Sorted Data'!G13="ND","ND",'Sorted Data'!G13*Impacts!$D14/1000))</f>
        <v>2.9711746833842286E-3</v>
      </c>
      <c r="H14" s="94">
        <f>IF('Sorted Data'!H13="D","D",IF('Sorted Data'!H13="ND","ND",'Sorted Data'!H13*Impacts!$D14/1000))</f>
        <v>3.5810497313436391E-3</v>
      </c>
      <c r="I14" s="94">
        <f>IF('Sorted Data'!I13="D","D",IF('Sorted Data'!I13="ND","ND",'Sorted Data'!I13*Impacts!$D14/1000))</f>
        <v>4.2162862719130612E-3</v>
      </c>
      <c r="J14" s="94">
        <f>IF('Sorted Data'!J13="D","D",IF('Sorted Data'!J13="ND","ND",'Sorted Data'!J13*Impacts!$D14/1000))</f>
        <v>6.4991317596753704E-3</v>
      </c>
      <c r="K14" s="94">
        <f>IF('Sorted Data'!K13="D","D",IF('Sorted Data'!K13="ND","ND",'Sorted Data'!K13*Impacts!$D14/1000))</f>
        <v>6.2209467974080144E-3</v>
      </c>
      <c r="L14" s="95">
        <f>IF('Sorted Data'!L13="D","D",IF('Sorted Data'!L13="ND","ND",'Sorted Data'!L13*Impacts!$D14/1000))</f>
        <v>6.4420566595193313E-3</v>
      </c>
    </row>
    <row r="15" spans="1:12" x14ac:dyDescent="0.25">
      <c r="A15" s="77"/>
      <c r="B15" s="47" t="str">
        <f>'Sorted Data'!B14</f>
        <v>Be</v>
      </c>
      <c r="C15" s="47" t="str">
        <f>Impacts!B15</f>
        <v>Be</v>
      </c>
      <c r="D15" s="47" t="s">
        <v>295</v>
      </c>
      <c r="E15" s="94">
        <f>IF('Sorted Data'!E14="D","D",IF('Sorted Data'!E14="ND","ND",'Sorted Data'!E14*Impacts!$D15/1000))</f>
        <v>2.992546831753133E-4</v>
      </c>
      <c r="F15" s="94">
        <f>IF('Sorted Data'!F14="D","D",IF('Sorted Data'!F14="ND","ND",'Sorted Data'!F14*Impacts!$D15/1000))</f>
        <v>1.5159839369338241E-4</v>
      </c>
      <c r="G15" s="94" t="str">
        <f>IF('Sorted Data'!G14="D","D",IF('Sorted Data'!G14="ND","ND",'Sorted Data'!G14*Impacts!$D15/1000))</f>
        <v>ND</v>
      </c>
      <c r="H15" s="94">
        <f>IF('Sorted Data'!H14="D","D",IF('Sorted Data'!H14="ND","ND",'Sorted Data'!H14*Impacts!$D15/1000))</f>
        <v>1.5550261826016769E-4</v>
      </c>
      <c r="I15" s="94">
        <f>IF('Sorted Data'!I14="D","D",IF('Sorted Data'!I14="ND","ND",'Sorted Data'!I14*Impacts!$D15/1000))</f>
        <v>8.6937783300120754E-5</v>
      </c>
      <c r="J15" s="94">
        <f>IF('Sorted Data'!J14="D","D",IF('Sorted Data'!J14="ND","ND",'Sorted Data'!J14*Impacts!$D15/1000))</f>
        <v>3.3491665578748247E-4</v>
      </c>
      <c r="K15" s="94">
        <f>IF('Sorted Data'!K14="D","D",IF('Sorted Data'!K14="ND","ND",'Sorted Data'!K14*Impacts!$D15/1000))</f>
        <v>2.8939220344883972E-4</v>
      </c>
      <c r="L15" s="95">
        <f>IF('Sorted Data'!L14="D","D",IF('Sorted Data'!L14="ND","ND",'Sorted Data'!L14*Impacts!$D15/1000))</f>
        <v>3.2220489925011305E-4</v>
      </c>
    </row>
    <row r="16" spans="1:12" x14ac:dyDescent="0.25">
      <c r="A16" s="77"/>
      <c r="B16" s="47" t="str">
        <f>'Sorted Data'!B15</f>
        <v>Ga</v>
      </c>
      <c r="C16" s="47" t="str">
        <f>Impacts!B16</f>
        <v>Ga</v>
      </c>
      <c r="D16" s="47" t="s">
        <v>295</v>
      </c>
      <c r="E16" s="94">
        <f>IF('Sorted Data'!E15="D","D",IF('Sorted Data'!E15="ND","ND",'Sorted Data'!E15*Impacts!$D16/1000))</f>
        <v>2.0289953206729668E-2</v>
      </c>
      <c r="F16" s="94">
        <f>IF('Sorted Data'!F15="D","D",IF('Sorted Data'!F15="ND","ND",'Sorted Data'!F15*Impacts!$D16/1000))</f>
        <v>1.3225853513963735E-2</v>
      </c>
      <c r="G16" s="94" t="str">
        <f>IF('Sorted Data'!G15="D","D",IF('Sorted Data'!G15="ND","ND",'Sorted Data'!G15*Impacts!$D16/1000))</f>
        <v>ND</v>
      </c>
      <c r="H16" s="94">
        <f>IF('Sorted Data'!H15="D","D",IF('Sorted Data'!H15="ND","ND",'Sorted Data'!H15*Impacts!$D16/1000))</f>
        <v>1.2192624003292886E-2</v>
      </c>
      <c r="I16" s="94" t="str">
        <f>IF('Sorted Data'!I15="D","D",IF('Sorted Data'!I15="ND","ND",'Sorted Data'!I15*Impacts!$D16/1000))</f>
        <v>D</v>
      </c>
      <c r="J16" s="94">
        <f>IF('Sorted Data'!J15="D","D",IF('Sorted Data'!J15="ND","ND",'Sorted Data'!J15*Impacts!$D16/1000))</f>
        <v>4.0429208029941308E-2</v>
      </c>
      <c r="K16" s="94">
        <f>IF('Sorted Data'!K15="D","D",IF('Sorted Data'!K15="ND","ND",'Sorted Data'!K15*Impacts!$D16/1000))</f>
        <v>4.2073372139493789E-2</v>
      </c>
      <c r="L16" s="95">
        <f>IF('Sorted Data'!L15="D","D",IF('Sorted Data'!L15="ND","ND",'Sorted Data'!L15*Impacts!$D16/1000))</f>
        <v>4.167222366831274E-2</v>
      </c>
    </row>
    <row r="17" spans="1:12" x14ac:dyDescent="0.25">
      <c r="A17" s="77"/>
      <c r="B17" s="47" t="str">
        <f>'Sorted Data'!B16</f>
        <v>Li</v>
      </c>
      <c r="C17" s="47" t="str">
        <f>Impacts!B17</f>
        <v>Li</v>
      </c>
      <c r="D17" s="47" t="s">
        <v>295</v>
      </c>
      <c r="E17" s="94">
        <f>IF('Sorted Data'!E16="D","D",IF('Sorted Data'!E16="ND","ND",'Sorted Data'!E16*Impacts!$D17/1000))</f>
        <v>6.8417922446964251E-5</v>
      </c>
      <c r="F17" s="94">
        <f>IF('Sorted Data'!F16="D","D",IF('Sorted Data'!F16="ND","ND",'Sorted Data'!F16*Impacts!$D17/1000))</f>
        <v>6.755767564293345E-5</v>
      </c>
      <c r="G17" s="94">
        <f>IF('Sorted Data'!G16="D","D",IF('Sorted Data'!G16="ND","ND",'Sorted Data'!G16*Impacts!$D17/1000))</f>
        <v>5.18924786011306E-5</v>
      </c>
      <c r="H17" s="94">
        <f>IF('Sorted Data'!H16="D","D",IF('Sorted Data'!H16="ND","ND",'Sorted Data'!H16*Impacts!$D17/1000))</f>
        <v>5.6474876464909264E-5</v>
      </c>
      <c r="I17" s="94">
        <f>IF('Sorted Data'!I16="D","D",IF('Sorted Data'!I16="ND","ND",'Sorted Data'!I16*Impacts!$D17/1000))</f>
        <v>6.1673254130462964E-3</v>
      </c>
      <c r="J17" s="94">
        <f>IF('Sorted Data'!J16="D","D",IF('Sorted Data'!J16="ND","ND",'Sorted Data'!J16*Impacts!$D17/1000))</f>
        <v>1.0719116466133812E-4</v>
      </c>
      <c r="K17" s="94">
        <f>IF('Sorted Data'!K16="D","D",IF('Sorted Data'!K16="ND","ND",'Sorted Data'!K16*Impacts!$D17/1000))</f>
        <v>7.2026868092494377E-5</v>
      </c>
      <c r="L17" s="95">
        <f>IF('Sorted Data'!L16="D","D",IF('Sorted Data'!L16="ND","ND",'Sorted Data'!L16*Impacts!$D17/1000))</f>
        <v>7.0940828285383499E-5</v>
      </c>
    </row>
    <row r="18" spans="1:12" x14ac:dyDescent="0.25">
      <c r="A18" s="77"/>
      <c r="B18" s="47" t="str">
        <f>'Sorted Data'!B17</f>
        <v>Mg updated</v>
      </c>
      <c r="C18" s="47" t="str">
        <f>Impacts!B18</f>
        <v>Mg</v>
      </c>
      <c r="D18" s="47" t="s">
        <v>295</v>
      </c>
      <c r="E18" s="94">
        <f>IF('Sorted Data'!E17="D","D",IF('Sorted Data'!E17="ND","ND",'Sorted Data'!E17*Impacts!$D18/1000))</f>
        <v>1.2920115998349059E-2</v>
      </c>
      <c r="F18" s="94">
        <f>IF('Sorted Data'!F17="D","D",IF('Sorted Data'!F17="ND","ND",'Sorted Data'!F17*Impacts!$D18/1000))</f>
        <v>2.9779277966151301E-2</v>
      </c>
      <c r="G18" s="94">
        <f>IF('Sorted Data'!G17="D","D",IF('Sorted Data'!G17="ND","ND",'Sorted Data'!G17*Impacts!$D18/1000))</f>
        <v>6.4788005880820482E-3</v>
      </c>
      <c r="H18" s="94">
        <f>IF('Sorted Data'!H17="D","D",IF('Sorted Data'!H17="ND","ND",'Sorted Data'!H17*Impacts!$D18/1000))</f>
        <v>5.6757106336670277E-2</v>
      </c>
      <c r="I18" s="94">
        <f>IF('Sorted Data'!I17="D","D",IF('Sorted Data'!I17="ND","ND",'Sorted Data'!I17*Impacts!$D18/1000))</f>
        <v>4.6660663145611575E-3</v>
      </c>
      <c r="J18" s="94">
        <f>IF('Sorted Data'!J17="D","D",IF('Sorted Data'!J17="ND","ND",'Sorted Data'!J17*Impacts!$D18/1000))</f>
        <v>9.1673921554095272E-3</v>
      </c>
      <c r="K18" s="94">
        <f>IF('Sorted Data'!K17="D","D",IF('Sorted Data'!K17="ND","ND",'Sorted Data'!K17*Impacts!$D18/1000))</f>
        <v>8.0891225086339707E-3</v>
      </c>
      <c r="L18" s="95">
        <f>IF('Sorted Data'!L17="D","D",IF('Sorted Data'!L17="ND","ND",'Sorted Data'!L17*Impacts!$D18/1000))</f>
        <v>8.8807436269171154E-3</v>
      </c>
    </row>
    <row r="19" spans="1:12" ht="15.75" thickBot="1" x14ac:dyDescent="0.3">
      <c r="A19" s="78"/>
      <c r="B19" s="48" t="str">
        <f>'Sorted Data'!B18</f>
        <v>Ti</v>
      </c>
      <c r="C19" s="48" t="str">
        <f>Impacts!B19</f>
        <v>Ti</v>
      </c>
      <c r="D19" s="48" t="s">
        <v>295</v>
      </c>
      <c r="E19" s="102">
        <f>IF('Sorted Data'!E18="D","D",IF('Sorted Data'!E18="ND","ND",'Sorted Data'!E18*Impacts!$D19/1000))</f>
        <v>3.7227116126314651E-2</v>
      </c>
      <c r="F19" s="102">
        <f>IF('Sorted Data'!F18="D","D",IF('Sorted Data'!F18="ND","ND",'Sorted Data'!F18*Impacts!$D19/1000))</f>
        <v>3.4280168773847118E-2</v>
      </c>
      <c r="G19" s="102">
        <f>IF('Sorted Data'!G18="D","D",IF('Sorted Data'!G18="ND","ND",'Sorted Data'!G18*Impacts!$D19/1000))</f>
        <v>1.1114389809300178E-2</v>
      </c>
      <c r="H19" s="102">
        <f>IF('Sorted Data'!H18="D","D",IF('Sorted Data'!H18="ND","ND",'Sorted Data'!H18*Impacts!$D19/1000))</f>
        <v>1.5563196467784568E-2</v>
      </c>
      <c r="I19" s="102">
        <f>IF('Sorted Data'!I18="D","D",IF('Sorted Data'!I18="ND","ND",'Sorted Data'!I18*Impacts!$D19/1000))</f>
        <v>2.0035898438937935E-2</v>
      </c>
      <c r="J19" s="102">
        <f>IF('Sorted Data'!J18="D","D",IF('Sorted Data'!J18="ND","ND",'Sorted Data'!J18*Impacts!$D19/1000))</f>
        <v>1.061562936959717E-2</v>
      </c>
      <c r="K19" s="102">
        <f>IF('Sorted Data'!K18="D","D",IF('Sorted Data'!K18="ND","ND",'Sorted Data'!K18*Impacts!$D19/1000))</f>
        <v>1.4827265132740637E-2</v>
      </c>
      <c r="L19" s="103">
        <f>IF('Sorted Data'!L18="D","D",IF('Sorted Data'!L18="ND","ND",'Sorted Data'!L18*Impacts!$D19/1000))</f>
        <v>1.2687683664641351E-2</v>
      </c>
    </row>
    <row r="20" spans="1:12" x14ac:dyDescent="0.25">
      <c r="A20" s="76" t="s">
        <v>144</v>
      </c>
      <c r="B20" s="52" t="str">
        <f>'Sorted Data'!B24</f>
        <v>Hf</v>
      </c>
      <c r="C20" s="52" t="str">
        <f>Impacts!B20</f>
        <v>Hf</v>
      </c>
      <c r="D20" s="52" t="s">
        <v>295</v>
      </c>
      <c r="E20" s="83">
        <f>IF('Sorted Data'!E24="D","D",IF('Sorted Data'!E24="ND","ND",'Sorted Data'!E24*Impacts!$D20/1000))</f>
        <v>3.5106294221635232E-3</v>
      </c>
      <c r="F20" s="83">
        <f>IF('Sorted Data'!F24="D","D",IF('Sorted Data'!F24="ND","ND",'Sorted Data'!F24*Impacts!$D20/1000))</f>
        <v>4.9007443086989309E-2</v>
      </c>
      <c r="G20" s="83">
        <f>IF('Sorted Data'!G24="D","D",IF('Sorted Data'!G24="ND","ND",'Sorted Data'!G24*Impacts!$D20/1000))</f>
        <v>2.7554198809785282E-2</v>
      </c>
      <c r="H20" s="83">
        <f>IF('Sorted Data'!H24="D","D",IF('Sorted Data'!H24="ND","ND",'Sorted Data'!H24*Impacts!$D20/1000))</f>
        <v>6.6028172360119944E-2</v>
      </c>
      <c r="I20" s="83">
        <f>IF('Sorted Data'!I24="D","D",IF('Sorted Data'!I24="ND","ND",'Sorted Data'!I24*Impacts!$D20/1000))</f>
        <v>5.212843909511887E-2</v>
      </c>
      <c r="J20" s="83">
        <f>IF('Sorted Data'!J24="D","D",IF('Sorted Data'!J24="ND","ND",'Sorted Data'!J24*Impacts!$D20/1000))</f>
        <v>9.1084922069297553E-2</v>
      </c>
      <c r="K20" s="83">
        <f>IF('Sorted Data'!K24="D","D",IF('Sorted Data'!K24="ND","ND",'Sorted Data'!K24*Impacts!$D20/1000))</f>
        <v>0.10320740939912336</v>
      </c>
      <c r="L20" s="84">
        <f>IF('Sorted Data'!L24="D","D",IF('Sorted Data'!L24="ND","ND",'Sorted Data'!L24*Impacts!$D20/1000))</f>
        <v>0.10500525303327991</v>
      </c>
    </row>
    <row r="21" spans="1:12" x14ac:dyDescent="0.25">
      <c r="A21" s="77"/>
      <c r="B21" s="47" t="str">
        <f>'Sorted Data'!B25</f>
        <v>Th</v>
      </c>
      <c r="C21" s="47" t="str">
        <f>Impacts!B21</f>
        <v>Th</v>
      </c>
      <c r="D21" s="47" t="s">
        <v>295</v>
      </c>
      <c r="E21" s="94">
        <f>IF('Sorted Data'!E25="D","D",IF('Sorted Data'!E25="ND","ND",'Sorted Data'!E25*Impacts!$D21/1000))</f>
        <v>4.8480379704573195E-2</v>
      </c>
      <c r="F21" s="94">
        <f>IF('Sorted Data'!F25="D","D",IF('Sorted Data'!F25="ND","ND",'Sorted Data'!F25*Impacts!$D21/1000))</f>
        <v>3.1820027981131496E-2</v>
      </c>
      <c r="G21" s="94">
        <f>IF('Sorted Data'!G25="D","D",IF('Sorted Data'!G25="ND","ND",'Sorted Data'!G25*Impacts!$D21/1000))</f>
        <v>2.3399460345896871E-2</v>
      </c>
      <c r="H21" s="94">
        <f>IF('Sorted Data'!H25="D","D",IF('Sorted Data'!H25="ND","ND",'Sorted Data'!H25*Impacts!$D21/1000))</f>
        <v>5.1695875389389939E-2</v>
      </c>
      <c r="I21" s="94">
        <f>IF('Sorted Data'!I25="D","D",IF('Sorted Data'!I25="ND","ND",'Sorted Data'!I25*Impacts!$D21/1000))</f>
        <v>3.1427012971818144E-2</v>
      </c>
      <c r="J21" s="94">
        <f>IF('Sorted Data'!J25="D","D",IF('Sorted Data'!J25="ND","ND",'Sorted Data'!J25*Impacts!$D21/1000))</f>
        <v>0.10568450304881451</v>
      </c>
      <c r="K21" s="94">
        <f>IF('Sorted Data'!K25="D","D",IF('Sorted Data'!K25="ND","ND",'Sorted Data'!K25*Impacts!$D21/1000))</f>
        <v>9.6101271893209522E-2</v>
      </c>
      <c r="L21" s="95">
        <f>IF('Sorted Data'!L25="D","D",IF('Sorted Data'!L25="ND","ND",'Sorted Data'!L25*Impacts!$D21/1000))</f>
        <v>0.10399653349452674</v>
      </c>
    </row>
    <row r="22" spans="1:12" x14ac:dyDescent="0.25">
      <c r="A22" s="77"/>
      <c r="B22" s="47" t="str">
        <f>'Sorted Data'!B26</f>
        <v>U</v>
      </c>
      <c r="C22" s="47" t="str">
        <f>Impacts!B22</f>
        <v>U</v>
      </c>
      <c r="D22" s="47" t="s">
        <v>295</v>
      </c>
      <c r="E22" s="94" t="str">
        <f>IF('Sorted Data'!E26="D","D",IF('Sorted Data'!E26="ND","ND",'Sorted Data'!E26*Impacts!$D22/1000))</f>
        <v>D</v>
      </c>
      <c r="F22" s="94" t="str">
        <f>IF('Sorted Data'!F26="D","D",IF('Sorted Data'!F26="ND","ND",'Sorted Data'!F26*Impacts!$D22/1000))</f>
        <v>ND</v>
      </c>
      <c r="G22" s="94" t="str">
        <f>IF('Sorted Data'!G26="D","D",IF('Sorted Data'!G26="ND","ND",'Sorted Data'!G26*Impacts!$D22/1000))</f>
        <v>ND</v>
      </c>
      <c r="H22" s="94" t="str">
        <f>IF('Sorted Data'!H26="D","D",IF('Sorted Data'!H26="ND","ND",'Sorted Data'!H26*Impacts!$D22/1000))</f>
        <v>ND</v>
      </c>
      <c r="I22" s="94" t="str">
        <f>IF('Sorted Data'!I26="D","D",IF('Sorted Data'!I26="ND","ND",'Sorted Data'!I26*Impacts!$D22/1000))</f>
        <v>ND</v>
      </c>
      <c r="J22" s="94" t="str">
        <f>IF('Sorted Data'!J26="D","D",IF('Sorted Data'!J26="ND","ND",'Sorted Data'!J26*Impacts!$D22/1000))</f>
        <v>ND</v>
      </c>
      <c r="K22" s="94" t="str">
        <f>IF('Sorted Data'!K26="D","D",IF('Sorted Data'!K26="ND","ND",'Sorted Data'!K26*Impacts!$D22/1000))</f>
        <v>ND</v>
      </c>
      <c r="L22" s="95" t="str">
        <f>IF('Sorted Data'!L26="D","D",IF('Sorted Data'!L26="ND","ND",'Sorted Data'!L26*Impacts!$D22/1000))</f>
        <v>ND</v>
      </c>
    </row>
    <row r="23" spans="1:12" ht="15.75" thickBot="1" x14ac:dyDescent="0.3">
      <c r="A23" s="78"/>
      <c r="B23" s="48" t="str">
        <f>'Sorted Data'!B27</f>
        <v>Zr</v>
      </c>
      <c r="C23" s="48" t="str">
        <f>Impacts!B23</f>
        <v>Zr</v>
      </c>
      <c r="D23" s="48" t="s">
        <v>295</v>
      </c>
      <c r="E23" s="102">
        <f>IF('Sorted Data'!E27="D","D",IF('Sorted Data'!E27="ND","ND",'Sorted Data'!E27*Impacts!$D23/1000))</f>
        <v>1.7517176133661745E-5</v>
      </c>
      <c r="F23" s="102">
        <f>IF('Sorted Data'!F27="D","D",IF('Sorted Data'!F27="ND","ND",'Sorted Data'!F27*Impacts!$D23/1000))</f>
        <v>7.6514051879668817E-3</v>
      </c>
      <c r="G23" s="102">
        <f>IF('Sorted Data'!G27="D","D",IF('Sorted Data'!G27="ND","ND",'Sorted Data'!G27*Impacts!$D23/1000))</f>
        <v>1.615960404493756E-3</v>
      </c>
      <c r="H23" s="102">
        <f>IF('Sorted Data'!H27="D","D",IF('Sorted Data'!H27="ND","ND",'Sorted Data'!H27*Impacts!$D23/1000))</f>
        <v>2.7863538085564975E-3</v>
      </c>
      <c r="I23" s="102">
        <f>IF('Sorted Data'!I27="D","D",IF('Sorted Data'!I27="ND","ND",'Sorted Data'!I27*Impacts!$D23/1000))</f>
        <v>7.1142734447750293E-3</v>
      </c>
      <c r="J23" s="102">
        <f>IF('Sorted Data'!J27="D","D",IF('Sorted Data'!J27="ND","ND",'Sorted Data'!J27*Impacts!$D23/1000))</f>
        <v>9.2098901860634165E-3</v>
      </c>
      <c r="K23" s="102">
        <f>IF('Sorted Data'!K27="D","D",IF('Sorted Data'!K27="ND","ND",'Sorted Data'!K27*Impacts!$D23/1000))</f>
        <v>9.8312913539134565E-3</v>
      </c>
      <c r="L23" s="103">
        <f>IF('Sorted Data'!L27="D","D",IF('Sorted Data'!L27="ND","ND",'Sorted Data'!L27*Impacts!$D23/1000))</f>
        <v>1.5688798242717253E-2</v>
      </c>
    </row>
    <row r="24" spans="1:12" x14ac:dyDescent="0.25">
      <c r="A24" s="76" t="s">
        <v>210</v>
      </c>
      <c r="B24" s="52" t="str">
        <f>'Sorted Data'!B28</f>
        <v>Ir</v>
      </c>
      <c r="C24" s="52" t="str">
        <f>Impacts!B24</f>
        <v>Ir</v>
      </c>
      <c r="D24" s="52" t="s">
        <v>295</v>
      </c>
      <c r="E24" s="83">
        <f>IF('Sorted Data'!E28="D","D",IF('Sorted Data'!E28="ND","ND",'Sorted Data'!E28*Impacts!$D24/1000))</f>
        <v>8.796711643714672E-2</v>
      </c>
      <c r="F24" s="83">
        <f>IF('Sorted Data'!F28="D","D",IF('Sorted Data'!F28="ND","ND",'Sorted Data'!F28*Impacts!$D24/1000))</f>
        <v>9.4667392343945764E-2</v>
      </c>
      <c r="G24" s="83">
        <f>IF('Sorted Data'!G28="D","D",IF('Sorted Data'!G28="ND","ND",'Sorted Data'!G28*Impacts!$D24/1000))</f>
        <v>9.2701813633800298E-2</v>
      </c>
      <c r="H24" s="83">
        <f>IF('Sorted Data'!H28="D","D",IF('Sorted Data'!H28="ND","ND",'Sorted Data'!H28*Impacts!$D24/1000))</f>
        <v>0.11419670651915918</v>
      </c>
      <c r="I24" s="83">
        <f>IF('Sorted Data'!I28="D","D",IF('Sorted Data'!I28="ND","ND",'Sorted Data'!I28*Impacts!$D24/1000))</f>
        <v>4.3006459335433879E-2</v>
      </c>
      <c r="J24" s="83">
        <f>IF('Sorted Data'!J28="D","D",IF('Sorted Data'!J28="ND","ND",'Sorted Data'!J28*Impacts!$D24/1000))</f>
        <v>0.1207049186387202</v>
      </c>
      <c r="K24" s="83">
        <f>IF('Sorted Data'!K28="D","D",IF('Sorted Data'!K28="ND","ND",'Sorted Data'!K28*Impacts!$D24/1000))</f>
        <v>0.12236744051879192</v>
      </c>
      <c r="L24" s="84">
        <f>IF('Sorted Data'!L28="D","D",IF('Sorted Data'!L28="ND","ND",'Sorted Data'!L28*Impacts!$D24/1000))</f>
        <v>0.13359319341297932</v>
      </c>
    </row>
    <row r="25" spans="1:12" x14ac:dyDescent="0.25">
      <c r="A25" s="77"/>
      <c r="B25" s="47" t="str">
        <f>'Sorted Data'!B29</f>
        <v>Pd</v>
      </c>
      <c r="C25" s="47" t="str">
        <f>Impacts!B25</f>
        <v>Pd</v>
      </c>
      <c r="D25" s="47" t="s">
        <v>295</v>
      </c>
      <c r="E25" s="94" t="str">
        <f>IF('Sorted Data'!E29="D","D",IF('Sorted Data'!E29="ND","ND",'Sorted Data'!E29*Impacts!$D25/1000))</f>
        <v>D</v>
      </c>
      <c r="F25" s="94" t="str">
        <f>IF('Sorted Data'!F29="D","D",IF('Sorted Data'!F29="ND","ND",'Sorted Data'!F29*Impacts!$D25/1000))</f>
        <v>D</v>
      </c>
      <c r="G25" s="94" t="str">
        <f>IF('Sorted Data'!G29="D","D",IF('Sorted Data'!G29="ND","ND",'Sorted Data'!G29*Impacts!$D25/1000))</f>
        <v>ND</v>
      </c>
      <c r="H25" s="94" t="str">
        <f>IF('Sorted Data'!H29="D","D",IF('Sorted Data'!H29="ND","ND",'Sorted Data'!H29*Impacts!$D25/1000))</f>
        <v>ND</v>
      </c>
      <c r="I25" s="94" t="str">
        <f>IF('Sorted Data'!I29="D","D",IF('Sorted Data'!I29="ND","ND",'Sorted Data'!I29*Impacts!$D25/1000))</f>
        <v>ND</v>
      </c>
      <c r="J25" s="94">
        <f>IF('Sorted Data'!J29="D","D",IF('Sorted Data'!J29="ND","ND",'Sorted Data'!J29*Impacts!$D25/1000))</f>
        <v>0.19009047579808572</v>
      </c>
      <c r="K25" s="94">
        <f>IF('Sorted Data'!K29="D","D",IF('Sorted Data'!K29="ND","ND",'Sorted Data'!K29*Impacts!$D25/1000))</f>
        <v>0.15297952482048413</v>
      </c>
      <c r="L25" s="95">
        <f>IF('Sorted Data'!L29="D","D",IF('Sorted Data'!L29="ND","ND",'Sorted Data'!L29*Impacts!$D25/1000))</f>
        <v>0.15593131151739731</v>
      </c>
    </row>
    <row r="26" spans="1:12" x14ac:dyDescent="0.25">
      <c r="A26" s="77"/>
      <c r="B26" s="47" t="str">
        <f>'Sorted Data'!B30</f>
        <v>Pt</v>
      </c>
      <c r="C26" s="47" t="str">
        <f>Impacts!B26</f>
        <v>Pt</v>
      </c>
      <c r="D26" s="47" t="s">
        <v>295</v>
      </c>
      <c r="E26" s="94">
        <f>IF('Sorted Data'!E30="D","D",IF('Sorted Data'!E30="ND","ND",'Sorted Data'!E30*Impacts!$D26/1000))</f>
        <v>33.690454171566337</v>
      </c>
      <c r="F26" s="94">
        <f>IF('Sorted Data'!F30="D","D",IF('Sorted Data'!F30="ND","ND",'Sorted Data'!F30*Impacts!$D26/1000))</f>
        <v>23.752174300004153</v>
      </c>
      <c r="G26" s="94">
        <f>IF('Sorted Data'!G30="D","D",IF('Sorted Data'!G30="ND","ND",'Sorted Data'!G30*Impacts!$D26/1000))</f>
        <v>17.271112673346408</v>
      </c>
      <c r="H26" s="94">
        <f>IF('Sorted Data'!H30="D","D",IF('Sorted Data'!H30="ND","ND",'Sorted Data'!H30*Impacts!$D26/1000))</f>
        <v>39.17856416938848</v>
      </c>
      <c r="I26" s="94">
        <f>IF('Sorted Data'!I30="D","D",IF('Sorted Data'!I30="ND","ND",'Sorted Data'!I30*Impacts!$D26/1000))</f>
        <v>23.564822446542443</v>
      </c>
      <c r="J26" s="94">
        <f>IF('Sorted Data'!J30="D","D",IF('Sorted Data'!J30="ND","ND",'Sorted Data'!J30*Impacts!$D26/1000))</f>
        <v>58.208893644748471</v>
      </c>
      <c r="K26" s="94">
        <f>IF('Sorted Data'!K30="D","D",IF('Sorted Data'!K30="ND","ND",'Sorted Data'!K30*Impacts!$D26/1000))</f>
        <v>55.206899241752446</v>
      </c>
      <c r="L26" s="95">
        <f>IF('Sorted Data'!L30="D","D",IF('Sorted Data'!L30="ND","ND",'Sorted Data'!L30*Impacts!$D26/1000))</f>
        <v>58.53045739865027</v>
      </c>
    </row>
    <row r="27" spans="1:12" x14ac:dyDescent="0.25">
      <c r="A27" s="77"/>
      <c r="B27" s="47" t="str">
        <f>'Sorted Data'!B31</f>
        <v>Rh</v>
      </c>
      <c r="C27" s="47" t="str">
        <f>Impacts!B27</f>
        <v>Rh</v>
      </c>
      <c r="D27" s="47" t="s">
        <v>295</v>
      </c>
      <c r="E27" s="94" t="str">
        <f>IF('Sorted Data'!E31="D","D",IF('Sorted Data'!E31="ND","ND",'Sorted Data'!E31*Impacts!$D27/1000))</f>
        <v>ND</v>
      </c>
      <c r="F27" s="94" t="str">
        <f>IF('Sorted Data'!F31="D","D",IF('Sorted Data'!F31="ND","ND",'Sorted Data'!F31*Impacts!$D27/1000))</f>
        <v>ND</v>
      </c>
      <c r="G27" s="94" t="str">
        <f>IF('Sorted Data'!G31="D","D",IF('Sorted Data'!G31="ND","ND",'Sorted Data'!G31*Impacts!$D27/1000))</f>
        <v>ND</v>
      </c>
      <c r="H27" s="94" t="str">
        <f>IF('Sorted Data'!H31="D","D",IF('Sorted Data'!H31="ND","ND",'Sorted Data'!H31*Impacts!$D27/1000))</f>
        <v>ND</v>
      </c>
      <c r="I27" s="94" t="str">
        <f>IF('Sorted Data'!I31="D","D",IF('Sorted Data'!I31="ND","ND",'Sorted Data'!I31*Impacts!$D27/1000))</f>
        <v>ND</v>
      </c>
      <c r="J27" s="94" t="str">
        <f>IF('Sorted Data'!J31="D","D",IF('Sorted Data'!J31="ND","ND",'Sorted Data'!J31*Impacts!$D27/1000))</f>
        <v>ND</v>
      </c>
      <c r="K27" s="94" t="str">
        <f>IF('Sorted Data'!K31="D","D",IF('Sorted Data'!K31="ND","ND",'Sorted Data'!K31*Impacts!$D27/1000))</f>
        <v>ND</v>
      </c>
      <c r="L27" s="95" t="str">
        <f>IF('Sorted Data'!L31="D","D",IF('Sorted Data'!L31="ND","ND",'Sorted Data'!L31*Impacts!$D27/1000))</f>
        <v>ND</v>
      </c>
    </row>
    <row r="28" spans="1:12" ht="15.75" thickBot="1" x14ac:dyDescent="0.3">
      <c r="A28" s="78"/>
      <c r="B28" s="48" t="str">
        <f>'Sorted Data'!B32</f>
        <v>Ru</v>
      </c>
      <c r="C28" s="48" t="str">
        <f>Impacts!B28</f>
        <v>Ru</v>
      </c>
      <c r="D28" s="48" t="s">
        <v>295</v>
      </c>
      <c r="E28" s="102">
        <f>IF('Sorted Data'!E32="D","D",IF('Sorted Data'!E32="ND","ND",'Sorted Data'!E32*Impacts!$D28/1000))</f>
        <v>7.472696103581912E-2</v>
      </c>
      <c r="F28" s="102">
        <f>IF('Sorted Data'!F32="D","D",IF('Sorted Data'!F32="ND","ND",'Sorted Data'!F32*Impacts!$D28/1000))</f>
        <v>5.8773340056455348E-2</v>
      </c>
      <c r="G28" s="102">
        <f>IF('Sorted Data'!G32="D","D",IF('Sorted Data'!G32="ND","ND",'Sorted Data'!G32*Impacts!$D28/1000))</f>
        <v>4.3943613898523373E-2</v>
      </c>
      <c r="H28" s="102">
        <f>IF('Sorted Data'!H32="D","D",IF('Sorted Data'!H32="ND","ND",'Sorted Data'!H32*Impacts!$D28/1000))</f>
        <v>8.3058801185656644E-2</v>
      </c>
      <c r="I28" s="102">
        <f>IF('Sorted Data'!I32="D","D",IF('Sorted Data'!I32="ND","ND",'Sorted Data'!I32*Impacts!$D28/1000))</f>
        <v>4.1896857590961387E-2</v>
      </c>
      <c r="J28" s="102">
        <f>IF('Sorted Data'!J32="D","D",IF('Sorted Data'!J32="ND","ND",'Sorted Data'!J32*Impacts!$D28/1000))</f>
        <v>0.13312434141271245</v>
      </c>
      <c r="K28" s="102">
        <f>IF('Sorted Data'!K32="D","D",IF('Sorted Data'!K32="ND","ND",'Sorted Data'!K32*Impacts!$D28/1000))</f>
        <v>0.12957645565847453</v>
      </c>
      <c r="L28" s="103">
        <f>IF('Sorted Data'!L32="D","D",IF('Sorted Data'!L32="ND","ND",'Sorted Data'!L32*Impacts!$D28/1000))</f>
        <v>0.13526964990561327</v>
      </c>
    </row>
    <row r="29" spans="1:12" x14ac:dyDescent="0.25">
      <c r="A29" s="76" t="s">
        <v>145</v>
      </c>
      <c r="B29" s="52" t="str">
        <f>'Sorted Data'!B33</f>
        <v>Ce</v>
      </c>
      <c r="C29" s="52" t="str">
        <f>Impacts!B29</f>
        <v>Ce</v>
      </c>
      <c r="D29" s="52" t="s">
        <v>295</v>
      </c>
      <c r="E29" s="83" t="str">
        <f>IF('Sorted Data'!E33="D","D",IF('Sorted Data'!E33="ND","ND",'Sorted Data'!E33*Impacts!$D29/1000))</f>
        <v>ND</v>
      </c>
      <c r="F29" s="83" t="str">
        <f>IF('Sorted Data'!F33="D","D",IF('Sorted Data'!F33="ND","ND",'Sorted Data'!F33*Impacts!$D29/1000))</f>
        <v>ND</v>
      </c>
      <c r="G29" s="83" t="str">
        <f>IF('Sorted Data'!G33="D","D",IF('Sorted Data'!G33="ND","ND",'Sorted Data'!G33*Impacts!$D29/1000))</f>
        <v>ND</v>
      </c>
      <c r="H29" s="83" t="str">
        <f>IF('Sorted Data'!H33="D","D",IF('Sorted Data'!H33="ND","ND",'Sorted Data'!H33*Impacts!$D29/1000))</f>
        <v>ND</v>
      </c>
      <c r="I29" s="83" t="str">
        <f>IF('Sorted Data'!I33="D","D",IF('Sorted Data'!I33="ND","ND",'Sorted Data'!I33*Impacts!$D29/1000))</f>
        <v>ND</v>
      </c>
      <c r="J29" s="83" t="str">
        <f>IF('Sorted Data'!J33="D","D",IF('Sorted Data'!J33="ND","ND",'Sorted Data'!J33*Impacts!$D29/1000))</f>
        <v>ND</v>
      </c>
      <c r="K29" s="83" t="str">
        <f>IF('Sorted Data'!K33="D","D",IF('Sorted Data'!K33="ND","ND",'Sorted Data'!K33*Impacts!$D29/1000))</f>
        <v>ND</v>
      </c>
      <c r="L29" s="84" t="str">
        <f>IF('Sorted Data'!L33="D","D",IF('Sorted Data'!L33="ND","ND",'Sorted Data'!L33*Impacts!$D29/1000))</f>
        <v>ND</v>
      </c>
    </row>
    <row r="30" spans="1:12" x14ac:dyDescent="0.25">
      <c r="A30" s="77"/>
      <c r="B30" s="47" t="str">
        <f>'Sorted Data'!B34</f>
        <v>Dy</v>
      </c>
      <c r="C30" s="47" t="str">
        <f>Impacts!B30</f>
        <v>Dy</v>
      </c>
      <c r="D30" s="47" t="s">
        <v>295</v>
      </c>
      <c r="E30" s="94">
        <f>IF('Sorted Data'!E34="D","D",IF('Sorted Data'!E34="ND","ND",'Sorted Data'!E34*Impacts!$D30/1000))</f>
        <v>1.7512174164342569E-3</v>
      </c>
      <c r="F30" s="94">
        <f>IF('Sorted Data'!F34="D","D",IF('Sorted Data'!F34="ND","ND",'Sorted Data'!F34*Impacts!$D30/1000))</f>
        <v>2.0618122306128896E-3</v>
      </c>
      <c r="G30" s="94">
        <f>IF('Sorted Data'!G34="D","D",IF('Sorted Data'!G34="ND","ND",'Sorted Data'!G34*Impacts!$D30/1000))</f>
        <v>5.3989050660415859E-4</v>
      </c>
      <c r="H30" s="94">
        <f>IF('Sorted Data'!H34="D","D",IF('Sorted Data'!H34="ND","ND",'Sorted Data'!H34*Impacts!$D30/1000))</f>
        <v>1.531102739185198E-3</v>
      </c>
      <c r="I30" s="94">
        <f>IF('Sorted Data'!I34="D","D",IF('Sorted Data'!I34="ND","ND",'Sorted Data'!I34*Impacts!$D30/1000))</f>
        <v>1.4226026378111212E-3</v>
      </c>
      <c r="J30" s="94">
        <f>IF('Sorted Data'!J34="D","D",IF('Sorted Data'!J34="ND","ND",'Sorted Data'!J34*Impacts!$D30/1000))</f>
        <v>7.8916178854929501E-4</v>
      </c>
      <c r="K30" s="94">
        <f>IF('Sorted Data'!K34="D","D",IF('Sorted Data'!K34="ND","ND",'Sorted Data'!K34*Impacts!$D30/1000))</f>
        <v>2.1063097922085451E-3</v>
      </c>
      <c r="L30" s="95">
        <f>IF('Sorted Data'!L34="D","D",IF('Sorted Data'!L34="ND","ND",'Sorted Data'!L34*Impacts!$D30/1000))</f>
        <v>1.8122107963278828E-4</v>
      </c>
    </row>
    <row r="31" spans="1:12" x14ac:dyDescent="0.25">
      <c r="A31" s="77"/>
      <c r="B31" s="47" t="str">
        <f>'Sorted Data'!B35</f>
        <v>Er</v>
      </c>
      <c r="C31" s="47" t="str">
        <f>Impacts!B31</f>
        <v>Er</v>
      </c>
      <c r="D31" s="47" t="s">
        <v>295</v>
      </c>
      <c r="E31" s="94" t="str">
        <f>IF('Sorted Data'!E35="D","D",IF('Sorted Data'!E35="ND","ND",'Sorted Data'!E35*Impacts!$D31/1000))</f>
        <v>ND</v>
      </c>
      <c r="F31" s="94" t="str">
        <f>IF('Sorted Data'!F35="D","D",IF('Sorted Data'!F35="ND","ND",'Sorted Data'!F35*Impacts!$D31/1000))</f>
        <v>ND</v>
      </c>
      <c r="G31" s="94" t="str">
        <f>IF('Sorted Data'!G35="D","D",IF('Sorted Data'!G35="ND","ND",'Sorted Data'!G35*Impacts!$D31/1000))</f>
        <v>ND</v>
      </c>
      <c r="H31" s="94" t="str">
        <f>IF('Sorted Data'!H35="D","D",IF('Sorted Data'!H35="ND","ND",'Sorted Data'!H35*Impacts!$D31/1000))</f>
        <v>ND</v>
      </c>
      <c r="I31" s="94" t="str">
        <f>IF('Sorted Data'!I35="D","D",IF('Sorted Data'!I35="ND","ND",'Sorted Data'!I35*Impacts!$D31/1000))</f>
        <v>ND</v>
      </c>
      <c r="J31" s="94" t="str">
        <f>IF('Sorted Data'!J35="D","D",IF('Sorted Data'!J35="ND","ND",'Sorted Data'!J35*Impacts!$D31/1000))</f>
        <v>ND</v>
      </c>
      <c r="K31" s="94" t="str">
        <f>IF('Sorted Data'!K35="D","D",IF('Sorted Data'!K35="ND","ND",'Sorted Data'!K35*Impacts!$D31/1000))</f>
        <v>ND</v>
      </c>
      <c r="L31" s="95" t="str">
        <f>IF('Sorted Data'!L35="D","D",IF('Sorted Data'!L35="ND","ND",'Sorted Data'!L35*Impacts!$D31/1000))</f>
        <v>ND</v>
      </c>
    </row>
    <row r="32" spans="1:12" x14ac:dyDescent="0.25">
      <c r="A32" s="77"/>
      <c r="B32" s="47" t="str">
        <f>'Sorted Data'!B36</f>
        <v>Eu</v>
      </c>
      <c r="C32" s="47" t="str">
        <f>Impacts!B32</f>
        <v>Eu</v>
      </c>
      <c r="D32" s="47" t="s">
        <v>295</v>
      </c>
      <c r="E32" s="94" t="str">
        <f>IF('Sorted Data'!E36="D","D",IF('Sorted Data'!E36="ND","ND",'Sorted Data'!E36*Impacts!$D32/1000))</f>
        <v>ND</v>
      </c>
      <c r="F32" s="94">
        <f>IF('Sorted Data'!F36="D","D",IF('Sorted Data'!F36="ND","ND",'Sorted Data'!F36*Impacts!$D32/1000))</f>
        <v>4.5262338676088334E-4</v>
      </c>
      <c r="G32" s="94" t="str">
        <f>IF('Sorted Data'!G36="D","D",IF('Sorted Data'!G36="ND","ND",'Sorted Data'!G36*Impacts!$D32/1000))</f>
        <v>ND</v>
      </c>
      <c r="H32" s="94" t="str">
        <f>IF('Sorted Data'!H36="D","D",IF('Sorted Data'!H36="ND","ND",'Sorted Data'!H36*Impacts!$D32/1000))</f>
        <v>D</v>
      </c>
      <c r="I32" s="94">
        <f>IF('Sorted Data'!I36="D","D",IF('Sorted Data'!I36="ND","ND",'Sorted Data'!I36*Impacts!$D32/1000))</f>
        <v>2.2925500774879879E-4</v>
      </c>
      <c r="J32" s="94" t="str">
        <f>IF('Sorted Data'!J36="D","D",IF('Sorted Data'!J36="ND","ND",'Sorted Data'!J36*Impacts!$D32/1000))</f>
        <v>D</v>
      </c>
      <c r="K32" s="94" t="str">
        <f>IF('Sorted Data'!K36="D","D",IF('Sorted Data'!K36="ND","ND",'Sorted Data'!K36*Impacts!$D32/1000))</f>
        <v>D</v>
      </c>
      <c r="L32" s="95" t="str">
        <f>IF('Sorted Data'!L36="D","D",IF('Sorted Data'!L36="ND","ND",'Sorted Data'!L36*Impacts!$D32/1000))</f>
        <v>D</v>
      </c>
    </row>
    <row r="33" spans="1:12" x14ac:dyDescent="0.25">
      <c r="A33" s="77"/>
      <c r="B33" s="47" t="str">
        <f>'Sorted Data'!B37</f>
        <v>Gd</v>
      </c>
      <c r="C33" s="47" t="str">
        <f>Impacts!B33</f>
        <v>Gd</v>
      </c>
      <c r="D33" s="47" t="s">
        <v>295</v>
      </c>
      <c r="E33" s="94">
        <f>IF('Sorted Data'!E37="D","D",IF('Sorted Data'!E37="ND","ND",'Sorted Data'!E37*Impacts!$D33/1000))</f>
        <v>2.1181587150022546E-3</v>
      </c>
      <c r="F33" s="94" t="str">
        <f>IF('Sorted Data'!F37="D","D",IF('Sorted Data'!F37="ND","ND",'Sorted Data'!F37*Impacts!$D33/1000))</f>
        <v>ND</v>
      </c>
      <c r="G33" s="94" t="str">
        <f>IF('Sorted Data'!G37="D","D",IF('Sorted Data'!G37="ND","ND",'Sorted Data'!G37*Impacts!$D33/1000))</f>
        <v>ND</v>
      </c>
      <c r="H33" s="94" t="str">
        <f>IF('Sorted Data'!H37="D","D",IF('Sorted Data'!H37="ND","ND",'Sorted Data'!H37*Impacts!$D33/1000))</f>
        <v>D</v>
      </c>
      <c r="I33" s="94" t="str">
        <f>IF('Sorted Data'!I37="D","D",IF('Sorted Data'!I37="ND","ND",'Sorted Data'!I37*Impacts!$D33/1000))</f>
        <v>D</v>
      </c>
      <c r="J33" s="94" t="str">
        <f>IF('Sorted Data'!J37="D","D",IF('Sorted Data'!J37="ND","ND",'Sorted Data'!J37*Impacts!$D33/1000))</f>
        <v>ND</v>
      </c>
      <c r="K33" s="94" t="str">
        <f>IF('Sorted Data'!K37="D","D",IF('Sorted Data'!K37="ND","ND",'Sorted Data'!K37*Impacts!$D33/1000))</f>
        <v>ND</v>
      </c>
      <c r="L33" s="95" t="str">
        <f>IF('Sorted Data'!L37="D","D",IF('Sorted Data'!L37="ND","ND",'Sorted Data'!L37*Impacts!$D33/1000))</f>
        <v>ND</v>
      </c>
    </row>
    <row r="34" spans="1:12" x14ac:dyDescent="0.25">
      <c r="A34" s="77"/>
      <c r="B34" s="47" t="str">
        <f>'Sorted Data'!B38</f>
        <v>Ho</v>
      </c>
      <c r="C34" s="47" t="str">
        <f>Impacts!B34</f>
        <v>Ho</v>
      </c>
      <c r="D34" s="47" t="s">
        <v>295</v>
      </c>
      <c r="E34" s="94" t="str">
        <f>IF('Sorted Data'!E38="D","D",IF('Sorted Data'!E38="ND","ND",'Sorted Data'!E38*Impacts!$D34/1000))</f>
        <v>ND</v>
      </c>
      <c r="F34" s="94" t="str">
        <f>IF('Sorted Data'!F38="D","D",IF('Sorted Data'!F38="ND","ND",'Sorted Data'!F38*Impacts!$D34/1000))</f>
        <v>ND</v>
      </c>
      <c r="G34" s="94" t="str">
        <f>IF('Sorted Data'!G38="D","D",IF('Sorted Data'!G38="ND","ND",'Sorted Data'!G38*Impacts!$D34/1000))</f>
        <v>ND</v>
      </c>
      <c r="H34" s="94" t="str">
        <f>IF('Sorted Data'!H38="D","D",IF('Sorted Data'!H38="ND","ND",'Sorted Data'!H38*Impacts!$D34/1000))</f>
        <v>ND</v>
      </c>
      <c r="I34" s="94" t="str">
        <f>IF('Sorted Data'!I38="D","D",IF('Sorted Data'!I38="ND","ND",'Sorted Data'!I38*Impacts!$D34/1000))</f>
        <v>ND</v>
      </c>
      <c r="J34" s="94" t="str">
        <f>IF('Sorted Data'!J38="D","D",IF('Sorted Data'!J38="ND","ND",'Sorted Data'!J38*Impacts!$D34/1000))</f>
        <v>ND</v>
      </c>
      <c r="K34" s="94" t="str">
        <f>IF('Sorted Data'!K38="D","D",IF('Sorted Data'!K38="ND","ND",'Sorted Data'!K38*Impacts!$D34/1000))</f>
        <v>ND</v>
      </c>
      <c r="L34" s="95" t="str">
        <f>IF('Sorted Data'!L38="D","D",IF('Sorted Data'!L38="ND","ND",'Sorted Data'!L38*Impacts!$D34/1000))</f>
        <v>ND</v>
      </c>
    </row>
    <row r="35" spans="1:12" x14ac:dyDescent="0.25">
      <c r="A35" s="77"/>
      <c r="B35" s="47" t="str">
        <f>'Sorted Data'!B39</f>
        <v>La</v>
      </c>
      <c r="C35" s="47" t="str">
        <f>Impacts!B35</f>
        <v>La</v>
      </c>
      <c r="D35" s="47" t="s">
        <v>295</v>
      </c>
      <c r="E35" s="94" t="str">
        <f>IF('Sorted Data'!E39="D","D",IF('Sorted Data'!E39="ND","ND",'Sorted Data'!E39*Impacts!$D35/1000))</f>
        <v>ND</v>
      </c>
      <c r="F35" s="94" t="str">
        <f>IF('Sorted Data'!F39="D","D",IF('Sorted Data'!F39="ND","ND",'Sorted Data'!F39*Impacts!$D35/1000))</f>
        <v>ND</v>
      </c>
      <c r="G35" s="94" t="str">
        <f>IF('Sorted Data'!G39="D","D",IF('Sorted Data'!G39="ND","ND",'Sorted Data'!G39*Impacts!$D35/1000))</f>
        <v>ND</v>
      </c>
      <c r="H35" s="94" t="str">
        <f>IF('Sorted Data'!H39="D","D",IF('Sorted Data'!H39="ND","ND",'Sorted Data'!H39*Impacts!$D35/1000))</f>
        <v>ND</v>
      </c>
      <c r="I35" s="94" t="str">
        <f>IF('Sorted Data'!I39="D","D",IF('Sorted Data'!I39="ND","ND",'Sorted Data'!I39*Impacts!$D35/1000))</f>
        <v>ND</v>
      </c>
      <c r="J35" s="94" t="str">
        <f>IF('Sorted Data'!J39="D","D",IF('Sorted Data'!J39="ND","ND",'Sorted Data'!J39*Impacts!$D35/1000))</f>
        <v>ND</v>
      </c>
      <c r="K35" s="94" t="str">
        <f>IF('Sorted Data'!K39="D","D",IF('Sorted Data'!K39="ND","ND",'Sorted Data'!K39*Impacts!$D35/1000))</f>
        <v>ND</v>
      </c>
      <c r="L35" s="95" t="str">
        <f>IF('Sorted Data'!L39="D","D",IF('Sorted Data'!L39="ND","ND",'Sorted Data'!L39*Impacts!$D35/1000))</f>
        <v>ND</v>
      </c>
    </row>
    <row r="36" spans="1:12" x14ac:dyDescent="0.25">
      <c r="A36" s="77"/>
      <c r="B36" s="47" t="str">
        <f>'Sorted Data'!B40</f>
        <v>Lu</v>
      </c>
      <c r="C36" s="47" t="str">
        <f>Impacts!B36</f>
        <v>Lu</v>
      </c>
      <c r="D36" s="47" t="s">
        <v>295</v>
      </c>
      <c r="E36" s="94">
        <f>IF('Sorted Data'!E40="D","D",IF('Sorted Data'!E40="ND","ND",'Sorted Data'!E40*Impacts!$D36/1000))</f>
        <v>4.8593407744264806E-3</v>
      </c>
      <c r="F36" s="94">
        <f>IF('Sorted Data'!F40="D","D",IF('Sorted Data'!F40="ND","ND",'Sorted Data'!F40*Impacts!$D36/1000))</f>
        <v>3.4251250218614304E-3</v>
      </c>
      <c r="G36" s="94">
        <f>IF('Sorted Data'!G40="D","D",IF('Sorted Data'!G40="ND","ND",'Sorted Data'!G40*Impacts!$D36/1000))</f>
        <v>2.4284468058065321E-3</v>
      </c>
      <c r="H36" s="94">
        <f>IF('Sorted Data'!H40="D","D",IF('Sorted Data'!H40="ND","ND",'Sorted Data'!H40*Impacts!$D36/1000))</f>
        <v>5.532546061847686E-3</v>
      </c>
      <c r="I36" s="94">
        <f>IF('Sorted Data'!I40="D","D",IF('Sorted Data'!I40="ND","ND",'Sorted Data'!I40*Impacts!$D36/1000))</f>
        <v>3.5823200602746025E-3</v>
      </c>
      <c r="J36" s="94">
        <f>IF('Sorted Data'!J40="D","D",IF('Sorted Data'!J40="ND","ND",'Sorted Data'!J40*Impacts!$D36/1000))</f>
        <v>8.9546870794607724E-3</v>
      </c>
      <c r="K36" s="94">
        <f>IF('Sorted Data'!K40="D","D",IF('Sorted Data'!K40="ND","ND",'Sorted Data'!K40*Impacts!$D36/1000))</f>
        <v>8.447134599168753E-3</v>
      </c>
      <c r="L36" s="95">
        <f>IF('Sorted Data'!L40="D","D",IF('Sorted Data'!L40="ND","ND",'Sorted Data'!L40*Impacts!$D36/1000))</f>
        <v>8.837928106844679E-3</v>
      </c>
    </row>
    <row r="37" spans="1:12" x14ac:dyDescent="0.25">
      <c r="A37" s="77"/>
      <c r="B37" s="47" t="str">
        <f>'Sorted Data'!B41</f>
        <v>Nd</v>
      </c>
      <c r="C37" s="47" t="str">
        <f>Impacts!B37</f>
        <v>Nd</v>
      </c>
      <c r="D37" s="47" t="s">
        <v>295</v>
      </c>
      <c r="E37" s="94">
        <f>IF('Sorted Data'!E41="D","D",IF('Sorted Data'!E41="ND","ND",'Sorted Data'!E41*Impacts!$D37/1000))</f>
        <v>4.2947073708861465E-3</v>
      </c>
      <c r="F37" s="94">
        <f>IF('Sorted Data'!F41="D","D",IF('Sorted Data'!F41="ND","ND",'Sorted Data'!F41*Impacts!$D37/1000))</f>
        <v>3.5410325216896086E-3</v>
      </c>
      <c r="G37" s="94">
        <f>IF('Sorted Data'!G41="D","D",IF('Sorted Data'!G41="ND","ND",'Sorted Data'!G41*Impacts!$D37/1000))</f>
        <v>2.4842567939024878E-3</v>
      </c>
      <c r="H37" s="94">
        <f>IF('Sorted Data'!H41="D","D",IF('Sorted Data'!H41="ND","ND",'Sorted Data'!H41*Impacts!$D37/1000))</f>
        <v>1.5934951754440884E-3</v>
      </c>
      <c r="I37" s="94">
        <f>IF('Sorted Data'!I41="D","D",IF('Sorted Data'!I41="ND","ND",'Sorted Data'!I41*Impacts!$D37/1000))</f>
        <v>3.565368999349517E-3</v>
      </c>
      <c r="J37" s="94">
        <f>IF('Sorted Data'!J41="D","D",IF('Sorted Data'!J41="ND","ND",'Sorted Data'!J41*Impacts!$D37/1000))</f>
        <v>6.6224811991309534E-3</v>
      </c>
      <c r="K37" s="94">
        <f>IF('Sorted Data'!K41="D","D",IF('Sorted Data'!K41="ND","ND",'Sorted Data'!K41*Impacts!$D37/1000))</f>
        <v>7.9176260456349217E-3</v>
      </c>
      <c r="L37" s="95">
        <f>IF('Sorted Data'!L41="D","D",IF('Sorted Data'!L41="ND","ND",'Sorted Data'!L41*Impacts!$D37/1000))</f>
        <v>7.1851263431918838E-3</v>
      </c>
    </row>
    <row r="38" spans="1:12" x14ac:dyDescent="0.25">
      <c r="A38" s="77"/>
      <c r="B38" s="47" t="str">
        <f>'Sorted Data'!B42</f>
        <v>Pr</v>
      </c>
      <c r="C38" s="47" t="str">
        <f>Impacts!B38</f>
        <v>Pr</v>
      </c>
      <c r="D38" s="47" t="s">
        <v>295</v>
      </c>
      <c r="E38" s="94" t="str">
        <f>IF('Sorted Data'!E42="D","D",IF('Sorted Data'!E42="ND","ND",'Sorted Data'!E42*Impacts!$D38/1000))</f>
        <v>ND</v>
      </c>
      <c r="F38" s="94" t="str">
        <f>IF('Sorted Data'!F42="D","D",IF('Sorted Data'!F42="ND","ND",'Sorted Data'!F42*Impacts!$D38/1000))</f>
        <v>ND</v>
      </c>
      <c r="G38" s="94" t="str">
        <f>IF('Sorted Data'!G42="D","D",IF('Sorted Data'!G42="ND","ND",'Sorted Data'!G42*Impacts!$D38/1000))</f>
        <v>ND</v>
      </c>
      <c r="H38" s="94" t="str">
        <f>IF('Sorted Data'!H42="D","D",IF('Sorted Data'!H42="ND","ND",'Sorted Data'!H42*Impacts!$D38/1000))</f>
        <v>D</v>
      </c>
      <c r="I38" s="94" t="str">
        <f>IF('Sorted Data'!I42="D","D",IF('Sorted Data'!I42="ND","ND",'Sorted Data'!I42*Impacts!$D38/1000))</f>
        <v>ND</v>
      </c>
      <c r="J38" s="94" t="str">
        <f>IF('Sorted Data'!J42="D","D",IF('Sorted Data'!J42="ND","ND",'Sorted Data'!J42*Impacts!$D38/1000))</f>
        <v>ND</v>
      </c>
      <c r="K38" s="94" t="str">
        <f>IF('Sorted Data'!K42="D","D",IF('Sorted Data'!K42="ND","ND",'Sorted Data'!K42*Impacts!$D38/1000))</f>
        <v>ND</v>
      </c>
      <c r="L38" s="95" t="str">
        <f>IF('Sorted Data'!L42="D","D",IF('Sorted Data'!L42="ND","ND",'Sorted Data'!L42*Impacts!$D38/1000))</f>
        <v>ND</v>
      </c>
    </row>
    <row r="39" spans="1:12" x14ac:dyDescent="0.25">
      <c r="A39" s="77"/>
      <c r="B39" s="47" t="str">
        <f>'Sorted Data'!B43</f>
        <v>Sm</v>
      </c>
      <c r="C39" s="47" t="str">
        <f>Impacts!B39</f>
        <v>Sm</v>
      </c>
      <c r="D39" s="47" t="s">
        <v>295</v>
      </c>
      <c r="E39" s="94" t="str">
        <f>IF('Sorted Data'!E43="D","D",IF('Sorted Data'!E43="ND","ND",'Sorted Data'!E43*Impacts!$D39/1000))</f>
        <v>ND</v>
      </c>
      <c r="F39" s="94">
        <f>IF('Sorted Data'!F43="D","D",IF('Sorted Data'!F43="ND","ND",'Sorted Data'!F43*Impacts!$D39/1000))</f>
        <v>1.3006463491704514E-3</v>
      </c>
      <c r="G39" s="94" t="str">
        <f>IF('Sorted Data'!G43="D","D",IF('Sorted Data'!G43="ND","ND",'Sorted Data'!G43*Impacts!$D39/1000))</f>
        <v>D</v>
      </c>
      <c r="H39" s="94">
        <f>IF('Sorted Data'!H43="D","D",IF('Sorted Data'!H43="ND","ND",'Sorted Data'!H43*Impacts!$D39/1000))</f>
        <v>2.2700207627244554E-3</v>
      </c>
      <c r="I39" s="94">
        <f>IF('Sorted Data'!I43="D","D",IF('Sorted Data'!I43="ND","ND",'Sorted Data'!I43*Impacts!$D39/1000))</f>
        <v>1.2468340615767485E-3</v>
      </c>
      <c r="J39" s="94">
        <f>IF('Sorted Data'!J43="D","D",IF('Sorted Data'!J43="ND","ND",'Sorted Data'!J43*Impacts!$D39/1000))</f>
        <v>2.1894326759151384E-3</v>
      </c>
      <c r="K39" s="94">
        <f>IF('Sorted Data'!K43="D","D",IF('Sorted Data'!K43="ND","ND",'Sorted Data'!K43*Impacts!$D39/1000))</f>
        <v>2.0567885512915323E-3</v>
      </c>
      <c r="L39" s="95">
        <f>IF('Sorted Data'!L43="D","D",IF('Sorted Data'!L43="ND","ND",'Sorted Data'!L43*Impacts!$D39/1000))</f>
        <v>2.3092805287700533E-3</v>
      </c>
    </row>
    <row r="40" spans="1:12" x14ac:dyDescent="0.25">
      <c r="A40" s="77"/>
      <c r="B40" s="47" t="str">
        <f>'Sorted Data'!B44</f>
        <v>Tb</v>
      </c>
      <c r="C40" s="47" t="str">
        <f>Impacts!B40</f>
        <v>Tb</v>
      </c>
      <c r="D40" s="47" t="s">
        <v>295</v>
      </c>
      <c r="E40" s="94" t="str">
        <f>IF('Sorted Data'!E44="D","D",IF('Sorted Data'!E44="ND","ND",'Sorted Data'!E44*Impacts!$D40/1000))</f>
        <v>ND</v>
      </c>
      <c r="F40" s="94" t="str">
        <f>IF('Sorted Data'!F44="D","D",IF('Sorted Data'!F44="ND","ND",'Sorted Data'!F44*Impacts!$D40/1000))</f>
        <v>ND</v>
      </c>
      <c r="G40" s="94" t="str">
        <f>IF('Sorted Data'!G44="D","D",IF('Sorted Data'!G44="ND","ND",'Sorted Data'!G44*Impacts!$D40/1000))</f>
        <v>D</v>
      </c>
      <c r="H40" s="94" t="str">
        <f>IF('Sorted Data'!H44="D","D",IF('Sorted Data'!H44="ND","ND",'Sorted Data'!H44*Impacts!$D40/1000))</f>
        <v>ND</v>
      </c>
      <c r="I40" s="94" t="str">
        <f>IF('Sorted Data'!I44="D","D",IF('Sorted Data'!I44="ND","ND",'Sorted Data'!I44*Impacts!$D40/1000))</f>
        <v>ND</v>
      </c>
      <c r="J40" s="94">
        <f>IF('Sorted Data'!J44="D","D",IF('Sorted Data'!J44="ND","ND",'Sorted Data'!J44*Impacts!$D40/1000))</f>
        <v>5.4771160320027101E-3</v>
      </c>
      <c r="K40" s="94" t="str">
        <f>IF('Sorted Data'!K44="D","D",IF('Sorted Data'!K44="ND","ND",'Sorted Data'!K44*Impacts!$D40/1000))</f>
        <v>ND</v>
      </c>
      <c r="L40" s="95">
        <f>IF('Sorted Data'!L44="D","D",IF('Sorted Data'!L44="ND","ND",'Sorted Data'!L44*Impacts!$D40/1000))</f>
        <v>7.9439409754958126E-3</v>
      </c>
    </row>
    <row r="41" spans="1:12" x14ac:dyDescent="0.25">
      <c r="A41" s="77"/>
      <c r="B41" s="47" t="str">
        <f>'Sorted Data'!B45</f>
        <v>Tm</v>
      </c>
      <c r="C41" s="47" t="str">
        <f>Impacts!B41</f>
        <v>Tm</v>
      </c>
      <c r="D41" s="47" t="s">
        <v>295</v>
      </c>
      <c r="E41" s="94" t="str">
        <f>IF('Sorted Data'!E45="D","D",IF('Sorted Data'!E45="ND","ND",'Sorted Data'!E45*Impacts!$D41/1000))</f>
        <v>ND</v>
      </c>
      <c r="F41" s="94" t="str">
        <f>IF('Sorted Data'!F45="D","D",IF('Sorted Data'!F45="ND","ND",'Sorted Data'!F45*Impacts!$D41/1000))</f>
        <v>ND</v>
      </c>
      <c r="G41" s="94" t="str">
        <f>IF('Sorted Data'!G45="D","D",IF('Sorted Data'!G45="ND","ND",'Sorted Data'!G45*Impacts!$D41/1000))</f>
        <v>ND</v>
      </c>
      <c r="H41" s="94" t="str">
        <f>IF('Sorted Data'!H45="D","D",IF('Sorted Data'!H45="ND","ND",'Sorted Data'!H45*Impacts!$D41/1000))</f>
        <v>ND</v>
      </c>
      <c r="I41" s="94" t="str">
        <f>IF('Sorted Data'!I45="D","D",IF('Sorted Data'!I45="ND","ND",'Sorted Data'!I45*Impacts!$D41/1000))</f>
        <v>ND</v>
      </c>
      <c r="J41" s="94" t="str">
        <f>IF('Sorted Data'!J45="D","D",IF('Sorted Data'!J45="ND","ND",'Sorted Data'!J45*Impacts!$D41/1000))</f>
        <v>ND</v>
      </c>
      <c r="K41" s="94" t="str">
        <f>IF('Sorted Data'!K45="D","D",IF('Sorted Data'!K45="ND","ND",'Sorted Data'!K45*Impacts!$D41/1000))</f>
        <v>ND</v>
      </c>
      <c r="L41" s="95" t="str">
        <f>IF('Sorted Data'!L45="D","D",IF('Sorted Data'!L45="ND","ND",'Sorted Data'!L45*Impacts!$D41/1000))</f>
        <v>ND</v>
      </c>
    </row>
    <row r="42" spans="1:12" x14ac:dyDescent="0.25">
      <c r="A42" s="77"/>
      <c r="B42" s="47" t="str">
        <f>'Sorted Data'!B46</f>
        <v>Y</v>
      </c>
      <c r="C42" s="47" t="str">
        <f>Impacts!B42</f>
        <v>Y</v>
      </c>
      <c r="D42" s="47" t="s">
        <v>295</v>
      </c>
      <c r="E42" s="94" t="str">
        <f>IF('Sorted Data'!E46="D","D",IF('Sorted Data'!E46="ND","ND",'Sorted Data'!E46*Impacts!$D42/1000))</f>
        <v>ND</v>
      </c>
      <c r="F42" s="94">
        <f>IF('Sorted Data'!F46="D","D",IF('Sorted Data'!F46="ND","ND",'Sorted Data'!F46*Impacts!$D42/1000))</f>
        <v>1.1672896746968841E-4</v>
      </c>
      <c r="G42" s="94" t="str">
        <f>IF('Sorted Data'!G46="D","D",IF('Sorted Data'!G46="ND","ND",'Sorted Data'!G46*Impacts!$D42/1000))</f>
        <v>D</v>
      </c>
      <c r="H42" s="94">
        <f>IF('Sorted Data'!H46="D","D",IF('Sorted Data'!H46="ND","ND",'Sorted Data'!H46*Impacts!$D42/1000))</f>
        <v>2.9093004825965227E-5</v>
      </c>
      <c r="I42" s="94">
        <f>IF('Sorted Data'!I46="D","D",IF('Sorted Data'!I46="ND","ND",'Sorted Data'!I46*Impacts!$D42/1000))</f>
        <v>8.8678030665424349E-5</v>
      </c>
      <c r="J42" s="94">
        <f>IF('Sorted Data'!J46="D","D",IF('Sorted Data'!J46="ND","ND",'Sorted Data'!J46*Impacts!$D42/1000))</f>
        <v>3.7463396940717414E-5</v>
      </c>
      <c r="K42" s="94">
        <f>IF('Sorted Data'!K46="D","D",IF('Sorted Data'!K46="ND","ND",'Sorted Data'!K46*Impacts!$D42/1000))</f>
        <v>4.1092928508792604E-5</v>
      </c>
      <c r="L42" s="95">
        <f>IF('Sorted Data'!L46="D","D",IF('Sorted Data'!L46="ND","ND",'Sorted Data'!L46*Impacts!$D42/1000))</f>
        <v>7.0295307758593719E-5</v>
      </c>
    </row>
    <row r="43" spans="1:12" ht="15.75" thickBot="1" x14ac:dyDescent="0.3">
      <c r="A43" s="78"/>
      <c r="B43" s="48" t="str">
        <f>'Sorted Data'!B47</f>
        <v>Yb</v>
      </c>
      <c r="C43" s="48" t="str">
        <f>Impacts!B43</f>
        <v>Yb</v>
      </c>
      <c r="D43" s="48" t="s">
        <v>295</v>
      </c>
      <c r="E43" s="102">
        <f>IF('Sorted Data'!E47="D","D",IF('Sorted Data'!E47="ND","ND",'Sorted Data'!E47*Impacts!$D43/1000))</f>
        <v>2.3216041203555091E-4</v>
      </c>
      <c r="F43" s="102">
        <f>IF('Sorted Data'!F47="D","D",IF('Sorted Data'!F47="ND","ND",'Sorted Data'!F47*Impacts!$D43/1000))</f>
        <v>1.714203957931542E-4</v>
      </c>
      <c r="G43" s="102">
        <f>IF('Sorted Data'!G47="D","D",IF('Sorted Data'!G47="ND","ND",'Sorted Data'!G47*Impacts!$D43/1000))</f>
        <v>1.181173441798622E-4</v>
      </c>
      <c r="H43" s="102">
        <f>IF('Sorted Data'!H47="D","D",IF('Sorted Data'!H47="ND","ND",'Sorted Data'!H47*Impacts!$D43/1000))</f>
        <v>3.1775137356242943E-4</v>
      </c>
      <c r="I43" s="102">
        <f>IF('Sorted Data'!I47="D","D",IF('Sorted Data'!I47="ND","ND",'Sorted Data'!I47*Impacts!$D43/1000))</f>
        <v>2.2093890036591405E-4</v>
      </c>
      <c r="J43" s="102">
        <f>IF('Sorted Data'!J47="D","D",IF('Sorted Data'!J47="ND","ND",'Sorted Data'!J47*Impacts!$D43/1000))</f>
        <v>3.8320592737313696E-4</v>
      </c>
      <c r="K43" s="102">
        <f>IF('Sorted Data'!K47="D","D",IF('Sorted Data'!K47="ND","ND",'Sorted Data'!K47*Impacts!$D43/1000))</f>
        <v>3.531944825231146E-4</v>
      </c>
      <c r="L43" s="103">
        <f>IF('Sorted Data'!L47="D","D",IF('Sorted Data'!L47="ND","ND",'Sorted Data'!L47*Impacts!$D43/1000))</f>
        <v>3.7007198608508368E-4</v>
      </c>
    </row>
    <row r="44" spans="1:12" x14ac:dyDescent="0.25">
      <c r="A44" s="76" t="s">
        <v>172</v>
      </c>
      <c r="B44" s="52" t="str">
        <f>'Sorted Data'!B48</f>
        <v>Ba</v>
      </c>
      <c r="C44" s="52" t="str">
        <f>Impacts!B44</f>
        <v>Ba</v>
      </c>
      <c r="D44" s="52" t="s">
        <v>295</v>
      </c>
      <c r="E44" s="83">
        <f>IF('Sorted Data'!E48="D","D",IF('Sorted Data'!E48="ND","ND",'Sorted Data'!E48*Impacts!$D44/1000))</f>
        <v>3.2273141434407179E-4</v>
      </c>
      <c r="F44" s="83">
        <f>IF('Sorted Data'!F48="D","D",IF('Sorted Data'!F48="ND","ND",'Sorted Data'!F48*Impacts!$D44/1000))</f>
        <v>5.3675044657601088E-4</v>
      </c>
      <c r="G44" s="83">
        <f>IF('Sorted Data'!G48="D","D",IF('Sorted Data'!G48="ND","ND",'Sorted Data'!G48*Impacts!$D44/1000))</f>
        <v>4.2939419580734873E-4</v>
      </c>
      <c r="H44" s="83">
        <f>IF('Sorted Data'!H48="D","D",IF('Sorted Data'!H48="ND","ND",'Sorted Data'!H48*Impacts!$D44/1000))</f>
        <v>5.378528567493143E-4</v>
      </c>
      <c r="I44" s="83">
        <f>IF('Sorted Data'!I48="D","D",IF('Sorted Data'!I48="ND","ND",'Sorted Data'!I48*Impacts!$D44/1000))</f>
        <v>1.3501950416587394E-3</v>
      </c>
      <c r="J44" s="83">
        <f>IF('Sorted Data'!J48="D","D",IF('Sorted Data'!J48="ND","ND",'Sorted Data'!J48*Impacts!$D44/1000))</f>
        <v>6.4235750416167191E-4</v>
      </c>
      <c r="K44" s="83">
        <f>IF('Sorted Data'!K48="D","D",IF('Sorted Data'!K48="ND","ND",'Sorted Data'!K48*Impacts!$D44/1000))</f>
        <v>6.4063687432866815E-4</v>
      </c>
      <c r="L44" s="84">
        <f>IF('Sorted Data'!L48="D","D",IF('Sorted Data'!L48="ND","ND",'Sorted Data'!L48*Impacts!$D44/1000))</f>
        <v>5.6783650513659483E-4</v>
      </c>
    </row>
    <row r="45" spans="1:12" x14ac:dyDescent="0.25">
      <c r="A45" s="77"/>
      <c r="B45" s="47" t="str">
        <f>'Sorted Data'!B49</f>
        <v>Bi</v>
      </c>
      <c r="C45" s="47" t="str">
        <f>Impacts!B45</f>
        <v>Bi</v>
      </c>
      <c r="D45" s="47" t="s">
        <v>295</v>
      </c>
      <c r="E45" s="94">
        <f>IF('Sorted Data'!E49="D","D",IF('Sorted Data'!E49="ND","ND",'Sorted Data'!E49*Impacts!$D45/1000))</f>
        <v>3.023675576655711E-2</v>
      </c>
      <c r="F45" s="94">
        <f>IF('Sorted Data'!F49="D","D",IF('Sorted Data'!F49="ND","ND",'Sorted Data'!F49*Impacts!$D45/1000))</f>
        <v>2.9018618444457914E-2</v>
      </c>
      <c r="G45" s="94">
        <f>IF('Sorted Data'!G49="D","D",IF('Sorted Data'!G49="ND","ND",'Sorted Data'!G49*Impacts!$D45/1000))</f>
        <v>3.1472256787139247E-2</v>
      </c>
      <c r="H45" s="94" t="str">
        <f>IF('Sorted Data'!H49="D","D",IF('Sorted Data'!H49="ND","ND",'Sorted Data'!H49*Impacts!$D45/1000))</f>
        <v>ND</v>
      </c>
      <c r="I45" s="94">
        <f>IF('Sorted Data'!I49="D","D",IF('Sorted Data'!I49="ND","ND",'Sorted Data'!I49*Impacts!$D45/1000))</f>
        <v>2.0408112859515631E-2</v>
      </c>
      <c r="J45" s="94">
        <f>IF('Sorted Data'!J49="D","D",IF('Sorted Data'!J49="ND","ND",'Sorted Data'!J49*Impacts!$D45/1000))</f>
        <v>6.62449299244359E-3</v>
      </c>
      <c r="K45" s="94">
        <f>IF('Sorted Data'!K49="D","D",IF('Sorted Data'!K49="ND","ND",'Sorted Data'!K49*Impacts!$D45/1000))</f>
        <v>2.6053934232670269E-2</v>
      </c>
      <c r="L45" s="95">
        <f>IF('Sorted Data'!L49="D","D",IF('Sorted Data'!L49="ND","ND",'Sorted Data'!L49*Impacts!$D45/1000))</f>
        <v>4.8202917127815473E-3</v>
      </c>
    </row>
    <row r="46" spans="1:12" x14ac:dyDescent="0.25">
      <c r="A46" s="77"/>
      <c r="B46" s="47" t="str">
        <f>'Sorted Data'!B50</f>
        <v>Hg</v>
      </c>
      <c r="C46" s="47" t="str">
        <f>Impacts!B46</f>
        <v>Hg</v>
      </c>
      <c r="D46" s="47" t="s">
        <v>295</v>
      </c>
      <c r="E46" s="94" t="str">
        <f>IF('Sorted Data'!E50="D","D",IF('Sorted Data'!E50="ND","ND",'Sorted Data'!E50*Impacts!$D46/1000))</f>
        <v>ND</v>
      </c>
      <c r="F46" s="94" t="str">
        <f>IF('Sorted Data'!F50="D","D",IF('Sorted Data'!F50="ND","ND",'Sorted Data'!F50*Impacts!$D46/1000))</f>
        <v>D</v>
      </c>
      <c r="G46" s="94" t="str">
        <f>IF('Sorted Data'!G50="D","D",IF('Sorted Data'!G50="ND","ND",'Sorted Data'!G50*Impacts!$D46/1000))</f>
        <v>ND</v>
      </c>
      <c r="H46" s="94" t="str">
        <f>IF('Sorted Data'!H50="D","D",IF('Sorted Data'!H50="ND","ND",'Sorted Data'!H50*Impacts!$D46/1000))</f>
        <v>D</v>
      </c>
      <c r="I46" s="94" t="str">
        <f>IF('Sorted Data'!I50="D","D",IF('Sorted Data'!I50="ND","ND",'Sorted Data'!I50*Impacts!$D46/1000))</f>
        <v>ND</v>
      </c>
      <c r="J46" s="94" t="str">
        <f>IF('Sorted Data'!J50="D","D",IF('Sorted Data'!J50="ND","ND",'Sorted Data'!J50*Impacts!$D46/1000))</f>
        <v>ND</v>
      </c>
      <c r="K46" s="94" t="str">
        <f>IF('Sorted Data'!K50="D","D",IF('Sorted Data'!K50="ND","ND",'Sorted Data'!K50*Impacts!$D46/1000))</f>
        <v>ND</v>
      </c>
      <c r="L46" s="95" t="str">
        <f>IF('Sorted Data'!L50="D","D",IF('Sorted Data'!L50="ND","ND",'Sorted Data'!L50*Impacts!$D46/1000))</f>
        <v>ND</v>
      </c>
    </row>
    <row r="47" spans="1:12" x14ac:dyDescent="0.25">
      <c r="A47" s="77"/>
      <c r="B47" s="47" t="str">
        <f>'Sorted Data'!B51</f>
        <v>Sb</v>
      </c>
      <c r="C47" s="47" t="str">
        <f>Impacts!B47</f>
        <v>Sb</v>
      </c>
      <c r="D47" s="47" t="s">
        <v>295</v>
      </c>
      <c r="E47" s="94" t="str">
        <f>IF('Sorted Data'!E51="D","D",IF('Sorted Data'!E51="ND","ND",'Sorted Data'!E51*Impacts!$D47/1000))</f>
        <v>ND</v>
      </c>
      <c r="F47" s="94" t="str">
        <f>IF('Sorted Data'!F51="D","D",IF('Sorted Data'!F51="ND","ND",'Sorted Data'!F51*Impacts!$D47/1000))</f>
        <v>ND</v>
      </c>
      <c r="G47" s="94">
        <f>IF('Sorted Data'!G51="D","D",IF('Sorted Data'!G51="ND","ND",'Sorted Data'!G51*Impacts!$D47/1000))</f>
        <v>1.571824402035275E-3</v>
      </c>
      <c r="H47" s="94">
        <f>IF('Sorted Data'!H51="D","D",IF('Sorted Data'!H51="ND","ND",'Sorted Data'!H51*Impacts!$D47/1000))</f>
        <v>7.8027540392118103E-3</v>
      </c>
      <c r="I47" s="94">
        <f>IF('Sorted Data'!I51="D","D",IF('Sorted Data'!I51="ND","ND",'Sorted Data'!I51*Impacts!$D47/1000))</f>
        <v>2.4266957170922168E-3</v>
      </c>
      <c r="J47" s="94">
        <f>IF('Sorted Data'!J51="D","D",IF('Sorted Data'!J51="ND","ND",'Sorted Data'!J51*Impacts!$D47/1000))</f>
        <v>5.9434883441176279E-3</v>
      </c>
      <c r="K47" s="94">
        <f>IF('Sorted Data'!K51="D","D",IF('Sorted Data'!K51="ND","ND",'Sorted Data'!K51*Impacts!$D47/1000))</f>
        <v>5.8564808314066335E-3</v>
      </c>
      <c r="L47" s="95">
        <f>IF('Sorted Data'!L51="D","D",IF('Sorted Data'!L51="ND","ND",'Sorted Data'!L51*Impacts!$D47/1000))</f>
        <v>5.4664989376044734E-3</v>
      </c>
    </row>
    <row r="48" spans="1:12" x14ac:dyDescent="0.25">
      <c r="A48" s="77"/>
      <c r="B48" s="47" t="str">
        <f>'Sorted Data'!B52</f>
        <v>Sc</v>
      </c>
      <c r="C48" s="47" t="str">
        <f>Impacts!B48</f>
        <v>Sc</v>
      </c>
      <c r="D48" s="47" t="s">
        <v>295</v>
      </c>
      <c r="E48" s="94" t="str">
        <f>IF('Sorted Data'!E52="D","D",IF('Sorted Data'!E52="ND","ND",'Sorted Data'!E52*Impacts!$D48/1000))</f>
        <v>D</v>
      </c>
      <c r="F48" s="94" t="str">
        <f>IF('Sorted Data'!F52="D","D",IF('Sorted Data'!F52="ND","ND",'Sorted Data'!F52*Impacts!$D48/1000))</f>
        <v>D</v>
      </c>
      <c r="G48" s="94" t="str">
        <f>IF('Sorted Data'!G52="D","D",IF('Sorted Data'!G52="ND","ND",'Sorted Data'!G52*Impacts!$D48/1000))</f>
        <v>ND</v>
      </c>
      <c r="H48" s="94">
        <f>IF('Sorted Data'!H52="D","D",IF('Sorted Data'!H52="ND","ND",'Sorted Data'!H52*Impacts!$D48/1000))</f>
        <v>1.1311728089960569E-2</v>
      </c>
      <c r="I48" s="94">
        <f>IF('Sorted Data'!I52="D","D",IF('Sorted Data'!I52="ND","ND",'Sorted Data'!I52*Impacts!$D48/1000))</f>
        <v>1.3845660332872116E-2</v>
      </c>
      <c r="J48" s="94" t="str">
        <f>IF('Sorted Data'!J52="D","D",IF('Sorted Data'!J52="ND","ND",'Sorted Data'!J52*Impacts!$D48/1000))</f>
        <v>ND</v>
      </c>
      <c r="K48" s="94" t="str">
        <f>IF('Sorted Data'!K52="D","D",IF('Sorted Data'!K52="ND","ND",'Sorted Data'!K52*Impacts!$D48/1000))</f>
        <v>D</v>
      </c>
      <c r="L48" s="95" t="str">
        <f>IF('Sorted Data'!L52="D","D",IF('Sorted Data'!L52="ND","ND",'Sorted Data'!L52*Impacts!$D48/1000))</f>
        <v>D</v>
      </c>
    </row>
    <row r="49" spans="1:12" x14ac:dyDescent="0.25">
      <c r="A49" s="77"/>
      <c r="B49" s="47" t="str">
        <f>'Sorted Data'!B53</f>
        <v>Sr</v>
      </c>
      <c r="C49" s="47" t="str">
        <f>Impacts!B49</f>
        <v>Sr</v>
      </c>
      <c r="D49" s="47" t="s">
        <v>295</v>
      </c>
      <c r="E49" s="94">
        <f>IF('Sorted Data'!E53="D","D",IF('Sorted Data'!E53="ND","ND",'Sorted Data'!E53*Impacts!$D49/1000))</f>
        <v>2.7133853168346932E-4</v>
      </c>
      <c r="F49" s="94">
        <f>IF('Sorted Data'!F53="D","D",IF('Sorted Data'!F53="ND","ND",'Sorted Data'!F53*Impacts!$D49/1000))</f>
        <v>2.8741618742781098E-4</v>
      </c>
      <c r="G49" s="94">
        <f>IF('Sorted Data'!G53="D","D",IF('Sorted Data'!G53="ND","ND",'Sorted Data'!G53*Impacts!$D49/1000))</f>
        <v>3.1953518844896354E-4</v>
      </c>
      <c r="H49" s="94">
        <f>IF('Sorted Data'!H53="D","D",IF('Sorted Data'!H53="ND","ND",'Sorted Data'!H53*Impacts!$D49/1000))</f>
        <v>2.7893431570263731E-4</v>
      </c>
      <c r="I49" s="94">
        <f>IF('Sorted Data'!I53="D","D",IF('Sorted Data'!I53="ND","ND",'Sorted Data'!I53*Impacts!$D49/1000))</f>
        <v>2.5389025203856842E-3</v>
      </c>
      <c r="J49" s="94">
        <f>IF('Sorted Data'!J53="D","D",IF('Sorted Data'!J53="ND","ND",'Sorted Data'!J53*Impacts!$D49/1000))</f>
        <v>5.3023573564389291E-4</v>
      </c>
      <c r="K49" s="94">
        <f>IF('Sorted Data'!K53="D","D",IF('Sorted Data'!K53="ND","ND",'Sorted Data'!K53*Impacts!$D49/1000))</f>
        <v>4.5652716505872036E-4</v>
      </c>
      <c r="L49" s="95">
        <f>IF('Sorted Data'!L53="D","D",IF('Sorted Data'!L53="ND","ND",'Sorted Data'!L53*Impacts!$D49/1000))</f>
        <v>6.1874323651629596E-4</v>
      </c>
    </row>
    <row r="50" spans="1:12" ht="15.75" thickBot="1" x14ac:dyDescent="0.3">
      <c r="A50" s="78"/>
      <c r="B50" s="48" t="str">
        <f>'Sorted Data'!B54</f>
        <v>Tl</v>
      </c>
      <c r="C50" s="48" t="str">
        <f>Impacts!B50</f>
        <v>Tl</v>
      </c>
      <c r="D50" s="48" t="s">
        <v>295</v>
      </c>
      <c r="E50" s="102" t="str">
        <f>IF('Sorted Data'!E54="D","D",IF('Sorted Data'!E54="ND","ND",'Sorted Data'!E54*Impacts!$D50/1000))</f>
        <v>ND</v>
      </c>
      <c r="F50" s="102" t="str">
        <f>IF('Sorted Data'!F54="D","D",IF('Sorted Data'!F54="ND","ND",'Sorted Data'!F54*Impacts!$D50/1000))</f>
        <v>ND</v>
      </c>
      <c r="G50" s="102" t="str">
        <f>IF('Sorted Data'!G54="D","D",IF('Sorted Data'!G54="ND","ND",'Sorted Data'!G54*Impacts!$D50/1000))</f>
        <v>ND</v>
      </c>
      <c r="H50" s="102" t="str">
        <f>IF('Sorted Data'!H54="D","D",IF('Sorted Data'!H54="ND","ND",'Sorted Data'!H54*Impacts!$D50/1000))</f>
        <v>ND</v>
      </c>
      <c r="I50" s="102" t="str">
        <f>IF('Sorted Data'!I54="D","D",IF('Sorted Data'!I54="ND","ND",'Sorted Data'!I54*Impacts!$D50/1000))</f>
        <v>ND</v>
      </c>
      <c r="J50" s="102" t="str">
        <f>IF('Sorted Data'!J54="D","D",IF('Sorted Data'!J54="ND","ND",'Sorted Data'!J54*Impacts!$D50/1000))</f>
        <v>ND</v>
      </c>
      <c r="K50" s="102" t="str">
        <f>IF('Sorted Data'!K54="D","D",IF('Sorted Data'!K54="ND","ND",'Sorted Data'!K54*Impacts!$D50/1000))</f>
        <v>ND</v>
      </c>
      <c r="L50" s="103" t="str">
        <f>IF('Sorted Data'!L54="D","D",IF('Sorted Data'!L54="ND","ND",'Sorted Data'!L54*Impacts!$D50/1000))</f>
        <v>ND</v>
      </c>
    </row>
    <row r="51" spans="1:12" x14ac:dyDescent="0.25">
      <c r="A51" s="76" t="s">
        <v>150</v>
      </c>
      <c r="B51" s="52" t="str">
        <f>'Sorted Data'!B55</f>
        <v>Co</v>
      </c>
      <c r="C51" s="52" t="str">
        <f>Impacts!B51</f>
        <v>Co</v>
      </c>
      <c r="D51" s="52" t="s">
        <v>295</v>
      </c>
      <c r="E51" s="83">
        <f>IF('Sorted Data'!E55="D","D",IF('Sorted Data'!E55="ND","ND",'Sorted Data'!E55*Impacts!$D51/1000))</f>
        <v>1.3773299122240814E-2</v>
      </c>
      <c r="F51" s="83">
        <f>IF('Sorted Data'!F55="D","D",IF('Sorted Data'!F55="ND","ND",'Sorted Data'!F55*Impacts!$D51/1000))</f>
        <v>7.7735266204711556E-3</v>
      </c>
      <c r="G51" s="83">
        <f>IF('Sorted Data'!G55="D","D",IF('Sorted Data'!G55="ND","ND",'Sorted Data'!G55*Impacts!$D51/1000))</f>
        <v>1.0905939873095412E-2</v>
      </c>
      <c r="H51" s="83">
        <f>IF('Sorted Data'!H55="D","D",IF('Sorted Data'!H55="ND","ND",'Sorted Data'!H55*Impacts!$D51/1000))</f>
        <v>1.2705038250891644E-2</v>
      </c>
      <c r="I51" s="83">
        <f>IF('Sorted Data'!I55="D","D",IF('Sorted Data'!I55="ND","ND",'Sorted Data'!I55*Impacts!$D51/1000))</f>
        <v>1.309031705193194E-2</v>
      </c>
      <c r="J51" s="83">
        <f>IF('Sorted Data'!J55="D","D",IF('Sorted Data'!J55="ND","ND",'Sorted Data'!J55*Impacts!$D51/1000))</f>
        <v>2.3410364017449638E-2</v>
      </c>
      <c r="K51" s="83">
        <f>IF('Sorted Data'!K55="D","D",IF('Sorted Data'!K55="ND","ND",'Sorted Data'!K55*Impacts!$D51/1000))</f>
        <v>2.8338333701220735E-2</v>
      </c>
      <c r="L51" s="84">
        <f>IF('Sorted Data'!L55="D","D",IF('Sorted Data'!L55="ND","ND",'Sorted Data'!L55*Impacts!$D51/1000))</f>
        <v>2.0617412029603068E-2</v>
      </c>
    </row>
    <row r="52" spans="1:12" x14ac:dyDescent="0.25">
      <c r="A52" s="77"/>
      <c r="B52" s="47" t="str">
        <f>'Sorted Data'!B56</f>
        <v>Mo</v>
      </c>
      <c r="C52" s="47" t="str">
        <f>Impacts!B52</f>
        <v>Mo</v>
      </c>
      <c r="D52" s="47" t="s">
        <v>295</v>
      </c>
      <c r="E52" s="94">
        <f>IF('Sorted Data'!E56="D","D",IF('Sorted Data'!E56="ND","ND",'Sorted Data'!E56*Impacts!$D52/1000))</f>
        <v>1.7617973418193435E-4</v>
      </c>
      <c r="F52" s="94">
        <f>IF('Sorted Data'!F56="D","D",IF('Sorted Data'!F56="ND","ND",'Sorted Data'!F56*Impacts!$D52/1000))</f>
        <v>4.6440107430159306E-4</v>
      </c>
      <c r="G52" s="94">
        <f>IF('Sorted Data'!G56="D","D",IF('Sorted Data'!G56="ND","ND",'Sorted Data'!G56*Impacts!$D52/1000))</f>
        <v>9.4491231822368942E-3</v>
      </c>
      <c r="H52" s="94">
        <f>IF('Sorted Data'!H56="D","D",IF('Sorted Data'!H56="ND","ND",'Sorted Data'!H56*Impacts!$D52/1000))</f>
        <v>2.2130319903058511E-3</v>
      </c>
      <c r="I52" s="94">
        <f>IF('Sorted Data'!I56="D","D",IF('Sorted Data'!I56="ND","ND",'Sorted Data'!I56*Impacts!$D52/1000))</f>
        <v>1.1226934250833094E-3</v>
      </c>
      <c r="J52" s="94">
        <f>IF('Sorted Data'!J56="D","D",IF('Sorted Data'!J56="ND","ND",'Sorted Data'!J56*Impacts!$D52/1000))</f>
        <v>3.3156082156019444E-2</v>
      </c>
      <c r="K52" s="94">
        <f>IF('Sorted Data'!K56="D","D",IF('Sorted Data'!K56="ND","ND",'Sorted Data'!K56*Impacts!$D52/1000))</f>
        <v>3.1853565697751655E-2</v>
      </c>
      <c r="L52" s="95">
        <f>IF('Sorted Data'!L56="D","D",IF('Sorted Data'!L56="ND","ND",'Sorted Data'!L56*Impacts!$D52/1000))</f>
        <v>3.3418516416934253E-2</v>
      </c>
    </row>
    <row r="53" spans="1:12" x14ac:dyDescent="0.25">
      <c r="A53" s="77"/>
      <c r="B53" s="47" t="str">
        <f>'Sorted Data'!B57</f>
        <v>Ni</v>
      </c>
      <c r="C53" s="47" t="str">
        <f>Impacts!B53</f>
        <v>Ni</v>
      </c>
      <c r="D53" s="47" t="s">
        <v>295</v>
      </c>
      <c r="E53" s="94">
        <f>IF('Sorted Data'!E57="D","D",IF('Sorted Data'!E57="ND","ND",'Sorted Data'!E57*Impacts!$D53/1000))</f>
        <v>0.17629018476568226</v>
      </c>
      <c r="F53" s="94">
        <f>IF('Sorted Data'!F57="D","D",IF('Sorted Data'!F57="ND","ND",'Sorted Data'!F57*Impacts!$D53/1000))</f>
        <v>0.23047017121033292</v>
      </c>
      <c r="G53" s="94">
        <f>IF('Sorted Data'!G57="D","D",IF('Sorted Data'!G57="ND","ND",'Sorted Data'!G57*Impacts!$D53/1000))</f>
        <v>0.22535649203362107</v>
      </c>
      <c r="H53" s="94">
        <f>IF('Sorted Data'!H57="D","D",IF('Sorted Data'!H57="ND","ND",'Sorted Data'!H57*Impacts!$D53/1000))</f>
        <v>0.2811395578985047</v>
      </c>
      <c r="I53" s="94">
        <f>IF('Sorted Data'!I57="D","D",IF('Sorted Data'!I57="ND","ND",'Sorted Data'!I57*Impacts!$D53/1000))</f>
        <v>0.23691259465958153</v>
      </c>
      <c r="J53" s="94">
        <f>IF('Sorted Data'!J57="D","D",IF('Sorted Data'!J57="ND","ND",'Sorted Data'!J57*Impacts!$D53/1000))</f>
        <v>0.41767395474265828</v>
      </c>
      <c r="K53" s="94">
        <f>IF('Sorted Data'!K57="D","D",IF('Sorted Data'!K57="ND","ND",'Sorted Data'!K57*Impacts!$D53/1000))</f>
        <v>0.4281996927925632</v>
      </c>
      <c r="L53" s="95">
        <f>IF('Sorted Data'!L57="D","D",IF('Sorted Data'!L57="ND","ND",'Sorted Data'!L57*Impacts!$D53/1000))</f>
        <v>0.46035130825422871</v>
      </c>
    </row>
    <row r="54" spans="1:12" x14ac:dyDescent="0.25">
      <c r="A54" s="77"/>
      <c r="B54" s="47" t="str">
        <f>'Sorted Data'!B58</f>
        <v>Re</v>
      </c>
      <c r="C54" s="47" t="str">
        <f>Impacts!B54</f>
        <v>Re</v>
      </c>
      <c r="D54" s="47" t="s">
        <v>295</v>
      </c>
      <c r="E54" s="94" t="str">
        <f>IF('Sorted Data'!E58="D","D",IF('Sorted Data'!E58="ND","ND",'Sorted Data'!E58*Impacts!$D54/1000))</f>
        <v>ND</v>
      </c>
      <c r="F54" s="94" t="str">
        <f>IF('Sorted Data'!F58="D","D",IF('Sorted Data'!F58="ND","ND",'Sorted Data'!F58*Impacts!$D54/1000))</f>
        <v>ND</v>
      </c>
      <c r="G54" s="94" t="str">
        <f>IF('Sorted Data'!G58="D","D",IF('Sorted Data'!G58="ND","ND",'Sorted Data'!G58*Impacts!$D54/1000))</f>
        <v>ND</v>
      </c>
      <c r="H54" s="94" t="str">
        <f>IF('Sorted Data'!H58="D","D",IF('Sorted Data'!H58="ND","ND",'Sorted Data'!H58*Impacts!$D54/1000))</f>
        <v>ND</v>
      </c>
      <c r="I54" s="94" t="str">
        <f>IF('Sorted Data'!I58="D","D",IF('Sorted Data'!I58="ND","ND",'Sorted Data'!I58*Impacts!$D54/1000))</f>
        <v>ND</v>
      </c>
      <c r="J54" s="94" t="str">
        <f>IF('Sorted Data'!J58="D","D",IF('Sorted Data'!J58="ND","ND",'Sorted Data'!J58*Impacts!$D54/1000))</f>
        <v>ND</v>
      </c>
      <c r="K54" s="94" t="str">
        <f>IF('Sorted Data'!K58="D","D",IF('Sorted Data'!K58="ND","ND",'Sorted Data'!K58*Impacts!$D54/1000))</f>
        <v>ND</v>
      </c>
      <c r="L54" s="95" t="str">
        <f>IF('Sorted Data'!L58="D","D",IF('Sorted Data'!L58="ND","ND",'Sorted Data'!L58*Impacts!$D54/1000))</f>
        <v>ND</v>
      </c>
    </row>
    <row r="55" spans="1:12" x14ac:dyDescent="0.25">
      <c r="A55" s="77"/>
      <c r="B55" s="47" t="str">
        <f>'Sorted Data'!B59</f>
        <v>Ta</v>
      </c>
      <c r="C55" s="47" t="str">
        <f>Impacts!B55</f>
        <v>Ta</v>
      </c>
      <c r="D55" s="47" t="s">
        <v>295</v>
      </c>
      <c r="E55" s="94" t="str">
        <f>IF('Sorted Data'!E59="D","D",IF('Sorted Data'!E59="ND","ND",'Sorted Data'!E59*Impacts!$D55/1000))</f>
        <v>ND</v>
      </c>
      <c r="F55" s="94" t="str">
        <f>IF('Sorted Data'!F59="D","D",IF('Sorted Data'!F59="ND","ND",'Sorted Data'!F59*Impacts!$D55/1000))</f>
        <v>D</v>
      </c>
      <c r="G55" s="94" t="str">
        <f>IF('Sorted Data'!G59="D","D",IF('Sorted Data'!G59="ND","ND",'Sorted Data'!G59*Impacts!$D55/1000))</f>
        <v>ND</v>
      </c>
      <c r="H55" s="94" t="str">
        <f>IF('Sorted Data'!H59="D","D",IF('Sorted Data'!H59="ND","ND",'Sorted Data'!H59*Impacts!$D55/1000))</f>
        <v>ND</v>
      </c>
      <c r="I55" s="94" t="str">
        <f>IF('Sorted Data'!I59="D","D",IF('Sorted Data'!I59="ND","ND",'Sorted Data'!I59*Impacts!$D55/1000))</f>
        <v>ND</v>
      </c>
      <c r="J55" s="94" t="str">
        <f>IF('Sorted Data'!J59="D","D",IF('Sorted Data'!J59="ND","ND",'Sorted Data'!J59*Impacts!$D55/1000))</f>
        <v>ND</v>
      </c>
      <c r="K55" s="94" t="str">
        <f>IF('Sorted Data'!K59="D","D",IF('Sorted Data'!K59="ND","ND",'Sorted Data'!K59*Impacts!$D55/1000))</f>
        <v>ND</v>
      </c>
      <c r="L55" s="95" t="str">
        <f>IF('Sorted Data'!L59="D","D",IF('Sorted Data'!L59="ND","ND",'Sorted Data'!L59*Impacts!$D55/1000))</f>
        <v>ND</v>
      </c>
    </row>
    <row r="56" spans="1:12" ht="15.75" thickBot="1" x14ac:dyDescent="0.3">
      <c r="A56" s="78"/>
      <c r="B56" s="48" t="str">
        <f>'Sorted Data'!B60</f>
        <v>W</v>
      </c>
      <c r="C56" s="48" t="str">
        <f>Impacts!B56</f>
        <v>W</v>
      </c>
      <c r="D56" s="48" t="s">
        <v>295</v>
      </c>
      <c r="E56" s="102" t="str">
        <f>IF('Sorted Data'!E60="D","D",IF('Sorted Data'!E60="ND","ND",'Sorted Data'!E60*Impacts!$D56/1000))</f>
        <v>D</v>
      </c>
      <c r="F56" s="102">
        <f>IF('Sorted Data'!F60="D","D",IF('Sorted Data'!F60="ND","ND",'Sorted Data'!F60*Impacts!$D56/1000))</f>
        <v>1.4909181907231004E-3</v>
      </c>
      <c r="G56" s="102">
        <f>IF('Sorted Data'!G60="D","D",IF('Sorted Data'!G60="ND","ND",'Sorted Data'!G60*Impacts!$D56/1000))</f>
        <v>6.0620787199352187E-4</v>
      </c>
      <c r="H56" s="102">
        <f>IF('Sorted Data'!H60="D","D",IF('Sorted Data'!H60="ND","ND",'Sorted Data'!H60*Impacts!$D56/1000))</f>
        <v>7.0034166043635366E-4</v>
      </c>
      <c r="I56" s="102">
        <f>IF('Sorted Data'!I60="D","D",IF('Sorted Data'!I60="ND","ND",'Sorted Data'!I60*Impacts!$D56/1000))</f>
        <v>1.295370950232727E-3</v>
      </c>
      <c r="J56" s="102">
        <f>IF('Sorted Data'!J60="D","D",IF('Sorted Data'!J60="ND","ND",'Sorted Data'!J60*Impacts!$D56/1000))</f>
        <v>1.8514811468662148E-3</v>
      </c>
      <c r="K56" s="102">
        <f>IF('Sorted Data'!K60="D","D",IF('Sorted Data'!K60="ND","ND",'Sorted Data'!K60*Impacts!$D56/1000))</f>
        <v>1.136367228636858E-3</v>
      </c>
      <c r="L56" s="103">
        <f>IF('Sorted Data'!L60="D","D",IF('Sorted Data'!L60="ND","ND",'Sorted Data'!L60*Impacts!$D56/1000))</f>
        <v>9.0656242913435649E-4</v>
      </c>
    </row>
    <row r="57" spans="1:12" x14ac:dyDescent="0.25">
      <c r="A57" s="76" t="s">
        <v>152</v>
      </c>
      <c r="B57" s="52" t="str">
        <f>'Sorted Data'!B61</f>
        <v>Cd</v>
      </c>
      <c r="C57" s="52" t="str">
        <f>Impacts!B57</f>
        <v>Cd</v>
      </c>
      <c r="D57" s="52" t="s">
        <v>295</v>
      </c>
      <c r="E57" s="83">
        <f>IF('Sorted Data'!E61="D","D",IF('Sorted Data'!E61="ND","ND",'Sorted Data'!E61*Impacts!$D57/1000))</f>
        <v>1.5957893222698558E-5</v>
      </c>
      <c r="F57" s="83" t="str">
        <f>IF('Sorted Data'!F61="D","D",IF('Sorted Data'!F61="ND","ND",'Sorted Data'!F61*Impacts!$D57/1000))</f>
        <v>ND</v>
      </c>
      <c r="G57" s="83" t="str">
        <f>IF('Sorted Data'!G61="D","D",IF('Sorted Data'!G61="ND","ND",'Sorted Data'!G61*Impacts!$D57/1000))</f>
        <v>ND</v>
      </c>
      <c r="H57" s="83">
        <f>IF('Sorted Data'!H61="D","D",IF('Sorted Data'!H61="ND","ND",'Sorted Data'!H61*Impacts!$D57/1000))</f>
        <v>1.1593916562664508E-5</v>
      </c>
      <c r="I57" s="83" t="str">
        <f>IF('Sorted Data'!I61="D","D",IF('Sorted Data'!I61="ND","ND",'Sorted Data'!I61*Impacts!$D57/1000))</f>
        <v>D</v>
      </c>
      <c r="J57" s="83">
        <f>IF('Sorted Data'!J61="D","D",IF('Sorted Data'!J61="ND","ND",'Sorted Data'!J61*Impacts!$D57/1000))</f>
        <v>2.784622629621931E-5</v>
      </c>
      <c r="K57" s="83">
        <f>IF('Sorted Data'!K61="D","D",IF('Sorted Data'!K61="ND","ND",'Sorted Data'!K61*Impacts!$D57/1000))</f>
        <v>2.5585756134594482E-5</v>
      </c>
      <c r="L57" s="84">
        <f>IF('Sorted Data'!L61="D","D",IF('Sorted Data'!L61="ND","ND",'Sorted Data'!L61*Impacts!$D57/1000))</f>
        <v>2.6014469528591587E-5</v>
      </c>
    </row>
    <row r="58" spans="1:12" x14ac:dyDescent="0.25">
      <c r="A58" s="77"/>
      <c r="B58" s="47" t="str">
        <f>'Sorted Data'!B62</f>
        <v>Ge</v>
      </c>
      <c r="C58" s="47" t="str">
        <f>Impacts!B58</f>
        <v>Ge</v>
      </c>
      <c r="D58" s="47" t="s">
        <v>295</v>
      </c>
      <c r="E58" s="94" t="str">
        <f>IF('Sorted Data'!E62="D","D",IF('Sorted Data'!E62="ND","ND",'Sorted Data'!E62*Impacts!$D58/1000))</f>
        <v>ND</v>
      </c>
      <c r="F58" s="94" t="str">
        <f>IF('Sorted Data'!F62="D","D",IF('Sorted Data'!F62="ND","ND",'Sorted Data'!F62*Impacts!$D58/1000))</f>
        <v>D</v>
      </c>
      <c r="G58" s="94" t="str">
        <f>IF('Sorted Data'!G62="D","D",IF('Sorted Data'!G62="ND","ND",'Sorted Data'!G62*Impacts!$D58/1000))</f>
        <v>ND</v>
      </c>
      <c r="H58" s="94" t="str">
        <f>IF('Sorted Data'!H62="D","D",IF('Sorted Data'!H62="ND","ND",'Sorted Data'!H62*Impacts!$D58/1000))</f>
        <v>ND</v>
      </c>
      <c r="I58" s="94" t="str">
        <f>IF('Sorted Data'!I62="D","D",IF('Sorted Data'!I62="ND","ND",'Sorted Data'!I62*Impacts!$D58/1000))</f>
        <v>D</v>
      </c>
      <c r="J58" s="94" t="str">
        <f>IF('Sorted Data'!J62="D","D",IF('Sorted Data'!J62="ND","ND",'Sorted Data'!J62*Impacts!$D58/1000))</f>
        <v>D</v>
      </c>
      <c r="K58" s="94" t="str">
        <f>IF('Sorted Data'!K62="D","D",IF('Sorted Data'!K62="ND","ND",'Sorted Data'!K62*Impacts!$D58/1000))</f>
        <v>D</v>
      </c>
      <c r="L58" s="95" t="str">
        <f>IF('Sorted Data'!L62="D","D",IF('Sorted Data'!L62="ND","ND",'Sorted Data'!L62*Impacts!$D58/1000))</f>
        <v>D</v>
      </c>
    </row>
    <row r="59" spans="1:12" x14ac:dyDescent="0.25">
      <c r="A59" s="77"/>
      <c r="B59" s="47" t="str">
        <f>'Sorted Data'!B63</f>
        <v>In</v>
      </c>
      <c r="C59" s="47" t="str">
        <f>Impacts!B59</f>
        <v>In</v>
      </c>
      <c r="D59" s="47" t="s">
        <v>295</v>
      </c>
      <c r="E59" s="94" t="str">
        <f>IF('Sorted Data'!E63="D","D",IF('Sorted Data'!E63="ND","ND",'Sorted Data'!E63*Impacts!$D59/1000))</f>
        <v>ND</v>
      </c>
      <c r="F59" s="94" t="str">
        <f>IF('Sorted Data'!F63="D","D",IF('Sorted Data'!F63="ND","ND",'Sorted Data'!F63*Impacts!$D59/1000))</f>
        <v>ND</v>
      </c>
      <c r="G59" s="94" t="str">
        <f>IF('Sorted Data'!G63="D","D",IF('Sorted Data'!G63="ND","ND",'Sorted Data'!G63*Impacts!$D59/1000))</f>
        <v>D</v>
      </c>
      <c r="H59" s="94">
        <f>IF('Sorted Data'!H63="D","D",IF('Sorted Data'!H63="ND","ND",'Sorted Data'!H63*Impacts!$D59/1000))</f>
        <v>1.0929245004632115E-2</v>
      </c>
      <c r="I59" s="94">
        <f>IF('Sorted Data'!I63="D","D",IF('Sorted Data'!I63="ND","ND",'Sorted Data'!I63*Impacts!$D59/1000))</f>
        <v>2.9810183012865489E-3</v>
      </c>
      <c r="J59" s="94">
        <f>IF('Sorted Data'!J63="D","D",IF('Sorted Data'!J63="ND","ND",'Sorted Data'!J63*Impacts!$D59/1000))</f>
        <v>2.3924656171624453E-2</v>
      </c>
      <c r="K59" s="94">
        <f>IF('Sorted Data'!K63="D","D",IF('Sorted Data'!K63="ND","ND",'Sorted Data'!K63*Impacts!$D59/1000))</f>
        <v>2.6265187306688267E-2</v>
      </c>
      <c r="L59" s="95">
        <f>IF('Sorted Data'!L63="D","D",IF('Sorted Data'!L63="ND","ND",'Sorted Data'!L63*Impacts!$D59/1000))</f>
        <v>2.4065562739801139E-2</v>
      </c>
    </row>
    <row r="60" spans="1:12" x14ac:dyDescent="0.25">
      <c r="A60" s="77"/>
      <c r="B60" s="47" t="str">
        <f>'Sorted Data'!B64</f>
        <v>Pb</v>
      </c>
      <c r="C60" s="47" t="str">
        <f>Impacts!B60</f>
        <v>Pb</v>
      </c>
      <c r="D60" s="47" t="s">
        <v>295</v>
      </c>
      <c r="E60" s="94">
        <f>IF('Sorted Data'!E64="D","D",IF('Sorted Data'!E64="ND","ND",'Sorted Data'!E64*Impacts!$D60/1000))</f>
        <v>1.5089590285770097E-4</v>
      </c>
      <c r="F60" s="94">
        <f>IF('Sorted Data'!F64="D","D",IF('Sorted Data'!F64="ND","ND",'Sorted Data'!F64*Impacts!$D60/1000))</f>
        <v>1.0014238310443714E-4</v>
      </c>
      <c r="G60" s="94">
        <f>IF('Sorted Data'!G64="D","D",IF('Sorted Data'!G64="ND","ND",'Sorted Data'!G64*Impacts!$D60/1000))</f>
        <v>8.3722413202410095E-5</v>
      </c>
      <c r="H60" s="94">
        <f>IF('Sorted Data'!H64="D","D",IF('Sorted Data'!H64="ND","ND",'Sorted Data'!H64*Impacts!$D60/1000))</f>
        <v>1.1750760999449299E-4</v>
      </c>
      <c r="I60" s="94">
        <f>IF('Sorted Data'!I64="D","D",IF('Sorted Data'!I64="ND","ND",'Sorted Data'!I64*Impacts!$D60/1000))</f>
        <v>1.084109679581514E-4</v>
      </c>
      <c r="J60" s="94">
        <f>IF('Sorted Data'!J64="D","D",IF('Sorted Data'!J64="ND","ND",'Sorted Data'!J64*Impacts!$D60/1000))</f>
        <v>2.4131638320391103E-4</v>
      </c>
      <c r="K60" s="94">
        <f>IF('Sorted Data'!K64="D","D",IF('Sorted Data'!K64="ND","ND",'Sorted Data'!K64*Impacts!$D60/1000))</f>
        <v>2.2939262777301502E-4</v>
      </c>
      <c r="L60" s="95">
        <f>IF('Sorted Data'!L64="D","D",IF('Sorted Data'!L64="ND","ND",'Sorted Data'!L64*Impacts!$D60/1000))</f>
        <v>2.4298401849686015E-4</v>
      </c>
    </row>
    <row r="61" spans="1:12" x14ac:dyDescent="0.25">
      <c r="A61" s="77"/>
      <c r="B61" s="47" t="str">
        <f>'Sorted Data'!B65</f>
        <v>Sn</v>
      </c>
      <c r="C61" s="47" t="str">
        <f>Impacts!B61</f>
        <v>Sn</v>
      </c>
      <c r="D61" s="47" t="s">
        <v>295</v>
      </c>
      <c r="E61" s="94">
        <f>IF('Sorted Data'!E65="D","D",IF('Sorted Data'!E65="ND","ND",'Sorted Data'!E65*Impacts!$D61/1000))</f>
        <v>0.60611055525426116</v>
      </c>
      <c r="F61" s="94">
        <f>IF('Sorted Data'!F65="D","D",IF('Sorted Data'!F65="ND","ND",'Sorted Data'!F65*Impacts!$D61/1000))</f>
        <v>0.56689388239625482</v>
      </c>
      <c r="G61" s="94">
        <f>IF('Sorted Data'!G65="D","D",IF('Sorted Data'!G65="ND","ND",'Sorted Data'!G65*Impacts!$D61/1000))</f>
        <v>0.12650774854109187</v>
      </c>
      <c r="H61" s="94">
        <f>IF('Sorted Data'!H65="D","D",IF('Sorted Data'!H65="ND","ND",'Sorted Data'!H65*Impacts!$D61/1000))</f>
        <v>0.24058047476861938</v>
      </c>
      <c r="I61" s="94">
        <f>IF('Sorted Data'!I65="D","D",IF('Sorted Data'!I65="ND","ND",'Sorted Data'!I65*Impacts!$D61/1000))</f>
        <v>0.30777554512651573</v>
      </c>
      <c r="J61" s="94">
        <f>IF('Sorted Data'!J65="D","D",IF('Sorted Data'!J65="ND","ND",'Sorted Data'!J65*Impacts!$D61/1000))</f>
        <v>0.47340387489718899</v>
      </c>
      <c r="K61" s="94">
        <f>IF('Sorted Data'!K65="D","D",IF('Sorted Data'!K65="ND","ND",'Sorted Data'!K65*Impacts!$D61/1000))</f>
        <v>0.52356905061457071</v>
      </c>
      <c r="L61" s="95">
        <f>IF('Sorted Data'!L65="D","D",IF('Sorted Data'!L65="ND","ND",'Sorted Data'!L65*Impacts!$D61/1000))</f>
        <v>0.57094670130609593</v>
      </c>
    </row>
    <row r="62" spans="1:12" ht="15.75" thickBot="1" x14ac:dyDescent="0.3">
      <c r="A62" s="78"/>
      <c r="B62" s="48" t="str">
        <f>'Sorted Data'!B66</f>
        <v>Zn</v>
      </c>
      <c r="C62" s="48" t="str">
        <f>Impacts!B62</f>
        <v>Zn</v>
      </c>
      <c r="D62" s="48" t="s">
        <v>295</v>
      </c>
      <c r="E62" s="102">
        <f>IF('Sorted Data'!E66="D","D",IF('Sorted Data'!E66="ND","ND",'Sorted Data'!E66*Impacts!$D62/1000))</f>
        <v>9.3892531679473298E-2</v>
      </c>
      <c r="F62" s="102">
        <f>IF('Sorted Data'!F66="D","D",IF('Sorted Data'!F66="ND","ND",'Sorted Data'!F66*Impacts!$D62/1000))</f>
        <v>0.10132380266739992</v>
      </c>
      <c r="G62" s="102">
        <f>IF('Sorted Data'!G66="D","D",IF('Sorted Data'!G66="ND","ND",'Sorted Data'!G66*Impacts!$D62/1000))</f>
        <v>0.15059308833089721</v>
      </c>
      <c r="H62" s="102">
        <f>IF('Sorted Data'!H66="D","D",IF('Sorted Data'!H66="ND","ND",'Sorted Data'!H66*Impacts!$D62/1000))</f>
        <v>4.4201960054301914E-3</v>
      </c>
      <c r="I62" s="102">
        <f>IF('Sorted Data'!I66="D","D",IF('Sorted Data'!I66="ND","ND",'Sorted Data'!I66*Impacts!$D62/1000))</f>
        <v>9.3030345508153769E-2</v>
      </c>
      <c r="J62" s="102">
        <f>IF('Sorted Data'!J66="D","D",IF('Sorted Data'!J66="ND","ND",'Sorted Data'!J66*Impacts!$D62/1000))</f>
        <v>4.9561591616662154E-2</v>
      </c>
      <c r="K62" s="102">
        <f>IF('Sorted Data'!K66="D","D",IF('Sorted Data'!K66="ND","ND",'Sorted Data'!K66*Impacts!$D62/1000))</f>
        <v>9.5808655638335377E-2</v>
      </c>
      <c r="L62" s="103">
        <f>IF('Sorted Data'!L66="D","D",IF('Sorted Data'!L66="ND","ND",'Sorted Data'!L66*Impacts!$D62/1000))</f>
        <v>5.0000183897216555E-2</v>
      </c>
    </row>
    <row r="64" spans="1:12" ht="15.75" thickBot="1" x14ac:dyDescent="0.3"/>
    <row r="65" spans="1:12" ht="15.75" thickBot="1" x14ac:dyDescent="0.3">
      <c r="A65" s="41" t="s">
        <v>287</v>
      </c>
      <c r="B65" s="53" t="s">
        <v>290</v>
      </c>
      <c r="C65" s="53" t="s">
        <v>288</v>
      </c>
      <c r="D65" s="53" t="str">
        <f t="shared" ref="D65:L65" si="0">D2</f>
        <v>Unit</v>
      </c>
      <c r="E65" s="104" t="str">
        <f t="shared" si="0"/>
        <v>S1 Back camera</v>
      </c>
      <c r="F65" s="104" t="str">
        <f t="shared" si="0"/>
        <v>S2 back Camera</v>
      </c>
      <c r="G65" s="104" t="str">
        <f t="shared" si="0"/>
        <v>S3 Back camera</v>
      </c>
      <c r="H65" s="104" t="str">
        <f t="shared" si="0"/>
        <v>S4 Back camera</v>
      </c>
      <c r="I65" s="104" t="str">
        <f t="shared" si="0"/>
        <v>S5 Back Camera</v>
      </c>
      <c r="J65" s="104" t="str">
        <f t="shared" si="0"/>
        <v>S6 Back Camera</v>
      </c>
      <c r="K65" s="104" t="str">
        <f t="shared" si="0"/>
        <v>S7 Back Camera</v>
      </c>
      <c r="L65" s="105" t="str">
        <f t="shared" si="0"/>
        <v>S8 Back Camera</v>
      </c>
    </row>
    <row r="66" spans="1:12" x14ac:dyDescent="0.25">
      <c r="A66" s="44" t="str">
        <f>A3</f>
        <v>Copper group</v>
      </c>
      <c r="B66" s="46" t="s">
        <v>304</v>
      </c>
      <c r="C66" s="46" t="s">
        <v>286</v>
      </c>
      <c r="D66" s="46" t="s">
        <v>159</v>
      </c>
      <c r="E66" s="91">
        <f>SUM(E3:E7)/1000</f>
        <v>2.0497228194879809E-2</v>
      </c>
      <c r="F66" s="91">
        <f t="shared" ref="F66:L66" si="1">SUM(F3:F7)/1000</f>
        <v>2.8155178077580827E-2</v>
      </c>
      <c r="G66" s="91">
        <f t="shared" si="1"/>
        <v>1.2890158736246922E-2</v>
      </c>
      <c r="H66" s="91">
        <f t="shared" si="1"/>
        <v>1.8981878063020045E-2</v>
      </c>
      <c r="I66" s="91">
        <f t="shared" si="1"/>
        <v>1.6966349010411625E-2</v>
      </c>
      <c r="J66" s="91">
        <f t="shared" si="1"/>
        <v>1.8534297299761436E-2</v>
      </c>
      <c r="K66" s="91">
        <f t="shared" si="1"/>
        <v>1.0266752589351573E-2</v>
      </c>
      <c r="L66" s="91">
        <f t="shared" si="1"/>
        <v>1.2984842279723409E-2</v>
      </c>
    </row>
    <row r="67" spans="1:12" x14ac:dyDescent="0.25">
      <c r="A67" s="42" t="str">
        <f>A8</f>
        <v>Iron &amp; Its principal alloying elements</v>
      </c>
      <c r="B67" s="46" t="s">
        <v>304</v>
      </c>
      <c r="C67" s="47" t="s">
        <v>286</v>
      </c>
      <c r="D67" s="47" t="s">
        <v>159</v>
      </c>
      <c r="E67" s="94">
        <f>SUM(E8:E12)/1000</f>
        <v>3.3894025798037304E-4</v>
      </c>
      <c r="F67" s="94">
        <f t="shared" ref="F67:L67" si="2">SUM(F8:F12)/1000</f>
        <v>3.2225646920925618E-4</v>
      </c>
      <c r="G67" s="94">
        <f t="shared" si="2"/>
        <v>2.2977657197088339E-4</v>
      </c>
      <c r="H67" s="94">
        <f t="shared" si="2"/>
        <v>5.2511077393594785E-4</v>
      </c>
      <c r="I67" s="94">
        <f t="shared" si="2"/>
        <v>3.2799898953344409E-4</v>
      </c>
      <c r="J67" s="94">
        <f t="shared" si="2"/>
        <v>8.0277368792534257E-4</v>
      </c>
      <c r="K67" s="94">
        <f t="shared" si="2"/>
        <v>7.7450563525387336E-4</v>
      </c>
      <c r="L67" s="94">
        <f t="shared" si="2"/>
        <v>8.1767049420107833E-4</v>
      </c>
    </row>
    <row r="68" spans="1:12" x14ac:dyDescent="0.25">
      <c r="A68" s="42" t="str">
        <f>A13</f>
        <v>Light metals</v>
      </c>
      <c r="B68" s="46" t="s">
        <v>304</v>
      </c>
      <c r="C68" s="47" t="s">
        <v>286</v>
      </c>
      <c r="D68" s="47" t="s">
        <v>159</v>
      </c>
      <c r="E68" s="94">
        <f>SUM(E13:E19)/1000</f>
        <v>8.7267204774692459E-5</v>
      </c>
      <c r="F68" s="94">
        <f t="shared" ref="F68:L68" si="3">SUM(F13:F19)/1000</f>
        <v>9.7657563916630247E-5</v>
      </c>
      <c r="G68" s="94">
        <f t="shared" si="3"/>
        <v>2.7969256770311132E-5</v>
      </c>
      <c r="H68" s="94">
        <f t="shared" si="3"/>
        <v>9.488202512190349E-5</v>
      </c>
      <c r="I68" s="94">
        <f t="shared" si="3"/>
        <v>6.0020860556475734E-5</v>
      </c>
      <c r="J68" s="94">
        <f t="shared" si="3"/>
        <v>9.6447925647795006E-5</v>
      </c>
      <c r="K68" s="94">
        <f t="shared" si="3"/>
        <v>9.9892549058916807E-5</v>
      </c>
      <c r="L68" s="94">
        <f t="shared" si="3"/>
        <v>1.0015205253504181E-4</v>
      </c>
    </row>
    <row r="69" spans="1:12" x14ac:dyDescent="0.25">
      <c r="A69" s="42" t="str">
        <f>A20</f>
        <v>Nuclear energy metals</v>
      </c>
      <c r="B69" s="46" t="s">
        <v>304</v>
      </c>
      <c r="C69" s="47" t="s">
        <v>286</v>
      </c>
      <c r="D69" s="47" t="s">
        <v>159</v>
      </c>
      <c r="E69" s="94">
        <f>SUM(E20:E23)/1000</f>
        <v>5.2008526302870379E-5</v>
      </c>
      <c r="F69" s="94">
        <f t="shared" ref="F69:L69" si="4">SUM(F20:F23)/1000</f>
        <v>8.8478876256087671E-5</v>
      </c>
      <c r="G69" s="94">
        <f t="shared" si="4"/>
        <v>5.2569619560175913E-5</v>
      </c>
      <c r="H69" s="94">
        <f t="shared" si="4"/>
        <v>1.2051040155806638E-4</v>
      </c>
      <c r="I69" s="94">
        <f t="shared" si="4"/>
        <v>9.0669725511712036E-5</v>
      </c>
      <c r="J69" s="94">
        <f t="shared" si="4"/>
        <v>2.059793153041755E-4</v>
      </c>
      <c r="K69" s="94">
        <f t="shared" si="4"/>
        <v>2.0913997264624632E-4</v>
      </c>
      <c r="L69" s="94">
        <f t="shared" si="4"/>
        <v>2.2469058477052391E-4</v>
      </c>
    </row>
    <row r="70" spans="1:12" x14ac:dyDescent="0.25">
      <c r="A70" s="42" t="str">
        <f>A24</f>
        <v>Platinum- group metals</v>
      </c>
      <c r="B70" s="46" t="s">
        <v>304</v>
      </c>
      <c r="C70" s="47" t="s">
        <v>286</v>
      </c>
      <c r="D70" s="47" t="s">
        <v>159</v>
      </c>
      <c r="E70" s="94">
        <f>SUM(E24:E28)/1000</f>
        <v>3.385314824903931E-2</v>
      </c>
      <c r="F70" s="94">
        <f t="shared" ref="F70:L70" si="5">SUM(F24:F28)/1000</f>
        <v>2.3905615032404556E-2</v>
      </c>
      <c r="G70" s="94">
        <f t="shared" si="5"/>
        <v>1.7407758100878735E-2</v>
      </c>
      <c r="H70" s="94">
        <f t="shared" si="5"/>
        <v>3.9375819677093297E-2</v>
      </c>
      <c r="I70" s="94">
        <f t="shared" si="5"/>
        <v>2.364972576346884E-2</v>
      </c>
      <c r="J70" s="94">
        <f t="shared" si="5"/>
        <v>5.8652813380597989E-2</v>
      </c>
      <c r="K70" s="94">
        <f t="shared" si="5"/>
        <v>5.5611822662750193E-2</v>
      </c>
      <c r="L70" s="94">
        <f t="shared" si="5"/>
        <v>5.8955251553486264E-2</v>
      </c>
    </row>
    <row r="71" spans="1:12" x14ac:dyDescent="0.25">
      <c r="A71" s="42" t="str">
        <f>A29</f>
        <v>Rare earth elements</v>
      </c>
      <c r="B71" s="46" t="s">
        <v>304</v>
      </c>
      <c r="C71" s="47" t="s">
        <v>286</v>
      </c>
      <c r="D71" s="47" t="s">
        <v>159</v>
      </c>
      <c r="E71" s="94">
        <f>SUM(E29:E43)/1000</f>
        <v>1.3255584688784691E-5</v>
      </c>
      <c r="F71" s="94">
        <f t="shared" ref="F71:L71" si="6">SUM(F29:F43)/1000</f>
        <v>1.1069388873358104E-5</v>
      </c>
      <c r="G71" s="94">
        <f t="shared" si="6"/>
        <v>5.5707114504930415E-6</v>
      </c>
      <c r="H71" s="94">
        <f t="shared" si="6"/>
        <v>1.1274009117589822E-5</v>
      </c>
      <c r="I71" s="94">
        <f t="shared" si="6"/>
        <v>1.0355997697792127E-5</v>
      </c>
      <c r="J71" s="94">
        <f t="shared" si="6"/>
        <v>2.4453548099372723E-5</v>
      </c>
      <c r="K71" s="94">
        <f t="shared" si="6"/>
        <v>2.0922146399335658E-5</v>
      </c>
      <c r="L71" s="94">
        <f t="shared" si="6"/>
        <v>2.6897864327778895E-5</v>
      </c>
    </row>
    <row r="72" spans="1:12" x14ac:dyDescent="0.25">
      <c r="A72" s="42" t="str">
        <f>A44</f>
        <v>Specialty metals</v>
      </c>
      <c r="B72" s="46" t="s">
        <v>304</v>
      </c>
      <c r="C72" s="47" t="s">
        <v>286</v>
      </c>
      <c r="D72" s="47" t="s">
        <v>159</v>
      </c>
      <c r="E72" s="94">
        <f>SUM(E44:E50)/1000</f>
        <v>3.0830825712584652E-5</v>
      </c>
      <c r="F72" s="94">
        <f t="shared" ref="F72:L72" si="7">SUM(F44:F50)/1000</f>
        <v>2.9842785078461737E-5</v>
      </c>
      <c r="G72" s="94">
        <f t="shared" si="7"/>
        <v>3.379301057343083E-5</v>
      </c>
      <c r="H72" s="94">
        <f t="shared" si="7"/>
        <v>1.9931269301624328E-5</v>
      </c>
      <c r="I72" s="94">
        <f t="shared" si="7"/>
        <v>4.0569566471524382E-5</v>
      </c>
      <c r="J72" s="94">
        <f t="shared" si="7"/>
        <v>1.3740574576366783E-5</v>
      </c>
      <c r="K72" s="94">
        <f t="shared" si="7"/>
        <v>3.3007579103464297E-5</v>
      </c>
      <c r="L72" s="94">
        <f t="shared" si="7"/>
        <v>1.1473370392038912E-5</v>
      </c>
    </row>
    <row r="73" spans="1:12" x14ac:dyDescent="0.25">
      <c r="A73" s="42" t="str">
        <f>A51</f>
        <v>Superalloy metals</v>
      </c>
      <c r="B73" s="46" t="s">
        <v>304</v>
      </c>
      <c r="C73" s="47" t="s">
        <v>286</v>
      </c>
      <c r="D73" s="47" t="s">
        <v>159</v>
      </c>
      <c r="E73" s="94">
        <f>SUM(E51:E56)/1000</f>
        <v>1.90239663622105E-4</v>
      </c>
      <c r="F73" s="94">
        <f t="shared" ref="F73:L73" si="8">SUM(F51:F56)/1000</f>
        <v>2.4019901709582879E-4</v>
      </c>
      <c r="G73" s="94">
        <f t="shared" si="8"/>
        <v>2.4631776296094688E-4</v>
      </c>
      <c r="H73" s="94">
        <f t="shared" si="8"/>
        <v>2.9675796980013856E-4</v>
      </c>
      <c r="I73" s="94">
        <f t="shared" si="8"/>
        <v>2.5242097608682953E-4</v>
      </c>
      <c r="J73" s="94">
        <f t="shared" si="8"/>
        <v>4.760918820629936E-4</v>
      </c>
      <c r="K73" s="94">
        <f t="shared" si="8"/>
        <v>4.8952795942017245E-4</v>
      </c>
      <c r="L73" s="94">
        <f t="shared" si="8"/>
        <v>5.1529379912990038E-4</v>
      </c>
    </row>
    <row r="74" spans="1:12" ht="15.75" thickBot="1" x14ac:dyDescent="0.3">
      <c r="A74" s="43" t="str">
        <f>A57</f>
        <v>Zinc, tin, lead group</v>
      </c>
      <c r="B74" s="46" t="s">
        <v>304</v>
      </c>
      <c r="C74" s="48" t="s">
        <v>286</v>
      </c>
      <c r="D74" s="48" t="s">
        <v>159</v>
      </c>
      <c r="E74" s="102">
        <f>SUM(E57:E62)/1000</f>
        <v>7.0016994072981485E-4</v>
      </c>
      <c r="F74" s="102">
        <f t="shared" ref="F74:L74" si="9">SUM(F57:F62)/1000</f>
        <v>6.683178274467592E-4</v>
      </c>
      <c r="G74" s="102">
        <f t="shared" si="9"/>
        <v>2.7718455928519149E-4</v>
      </c>
      <c r="H74" s="102">
        <f t="shared" si="9"/>
        <v>2.5605901730523883E-4</v>
      </c>
      <c r="I74" s="102">
        <f t="shared" si="9"/>
        <v>4.0389531990391421E-4</v>
      </c>
      <c r="J74" s="102">
        <f t="shared" si="9"/>
        <v>5.4715928529497566E-4</v>
      </c>
      <c r="K74" s="102">
        <f t="shared" si="9"/>
        <v>6.4589787194350198E-4</v>
      </c>
      <c r="L74" s="102">
        <f t="shared" si="9"/>
        <v>6.4528144643113917E-4</v>
      </c>
    </row>
    <row r="75" spans="1:12" ht="15.75" thickBot="1" x14ac:dyDescent="0.3">
      <c r="A75" s="45" t="s">
        <v>289</v>
      </c>
      <c r="B75" s="46" t="s">
        <v>304</v>
      </c>
      <c r="C75" s="49" t="s">
        <v>286</v>
      </c>
      <c r="D75" s="49" t="s">
        <v>159</v>
      </c>
      <c r="E75" s="106">
        <f>SUM(E66:E74)</f>
        <v>5.5763088447730341E-2</v>
      </c>
      <c r="F75" s="106">
        <f t="shared" ref="F75:L75" si="10">SUM(F66:F74)</f>
        <v>5.3518615037861768E-2</v>
      </c>
      <c r="G75" s="106">
        <f t="shared" si="10"/>
        <v>3.117109832969709E-2</v>
      </c>
      <c r="H75" s="106">
        <f t="shared" si="10"/>
        <v>5.9682223206253847E-2</v>
      </c>
      <c r="I75" s="106">
        <f t="shared" si="10"/>
        <v>4.180200620964216E-2</v>
      </c>
      <c r="J75" s="106">
        <f t="shared" si="10"/>
        <v>7.9353756899270447E-2</v>
      </c>
      <c r="K75" s="106">
        <f t="shared" si="10"/>
        <v>6.8151468965927262E-2</v>
      </c>
      <c r="L75" s="106">
        <f t="shared" si="10"/>
        <v>7.4281553444997164E-2</v>
      </c>
    </row>
    <row r="77" spans="1:12" ht="15.75" thickBot="1" x14ac:dyDescent="0.3"/>
    <row r="78" spans="1:12" ht="15.75" thickBot="1" x14ac:dyDescent="0.3">
      <c r="A78" s="41" t="s">
        <v>291</v>
      </c>
      <c r="B78" s="53" t="str">
        <f>B65</f>
        <v>Part</v>
      </c>
      <c r="C78" s="53" t="str">
        <f t="shared" ref="C78:L78" si="11">C65</f>
        <v>Impact categorie</v>
      </c>
      <c r="D78" s="53" t="str">
        <f t="shared" si="11"/>
        <v>Unit</v>
      </c>
      <c r="E78" s="104" t="str">
        <f t="shared" si="11"/>
        <v>S1 Back camera</v>
      </c>
      <c r="F78" s="104" t="str">
        <f t="shared" si="11"/>
        <v>S2 back Camera</v>
      </c>
      <c r="G78" s="104" t="str">
        <f t="shared" si="11"/>
        <v>S3 Back camera</v>
      </c>
      <c r="H78" s="104" t="str">
        <f t="shared" si="11"/>
        <v>S4 Back camera</v>
      </c>
      <c r="I78" s="104" t="str">
        <f t="shared" si="11"/>
        <v>S5 Back Camera</v>
      </c>
      <c r="J78" s="104" t="str">
        <f t="shared" si="11"/>
        <v>S6 Back Camera</v>
      </c>
      <c r="K78" s="104" t="str">
        <f t="shared" si="11"/>
        <v>S7 Back Camera</v>
      </c>
      <c r="L78" s="105" t="str">
        <f t="shared" si="11"/>
        <v>S8 Back Camera</v>
      </c>
    </row>
    <row r="79" spans="1:12" x14ac:dyDescent="0.25">
      <c r="A79" s="44" t="str">
        <f>A66</f>
        <v>Copper group</v>
      </c>
      <c r="B79" s="46" t="str">
        <f>B66</f>
        <v>Back camera</v>
      </c>
      <c r="C79" s="46" t="str">
        <f t="shared" ref="C79" si="12">C66</f>
        <v>Climate Change</v>
      </c>
      <c r="D79" s="46" t="s">
        <v>292</v>
      </c>
      <c r="E79" s="91">
        <f>E66/E$75*100</f>
        <v>36.757698982352693</v>
      </c>
      <c r="F79" s="91">
        <f t="shared" ref="F79:L79" si="13">F66/F$75*100</f>
        <v>52.608196340025678</v>
      </c>
      <c r="G79" s="91">
        <f t="shared" si="13"/>
        <v>41.352918013691898</v>
      </c>
      <c r="H79" s="91">
        <f t="shared" si="13"/>
        <v>31.80491114987656</v>
      </c>
      <c r="I79" s="91">
        <f t="shared" si="13"/>
        <v>40.587403689007928</v>
      </c>
      <c r="J79" s="91">
        <f t="shared" si="13"/>
        <v>23.356546714339412</v>
      </c>
      <c r="K79" s="91">
        <f t="shared" si="13"/>
        <v>15.064609384259198</v>
      </c>
      <c r="L79" s="92">
        <f t="shared" si="13"/>
        <v>17.480574486555696</v>
      </c>
    </row>
    <row r="80" spans="1:12" x14ac:dyDescent="0.25">
      <c r="A80" s="42" t="str">
        <f t="shared" ref="A80:B88" si="14">A67</f>
        <v>Iron &amp; Its principal alloying elements</v>
      </c>
      <c r="B80" s="47" t="str">
        <f t="shared" si="14"/>
        <v>Back camera</v>
      </c>
      <c r="C80" s="47" t="str">
        <f t="shared" ref="C80" si="15">C67</f>
        <v>Climate Change</v>
      </c>
      <c r="D80" s="47" t="s">
        <v>292</v>
      </c>
      <c r="E80" s="94">
        <f t="shared" ref="E80:L88" si="16">E67/E$75*100</f>
        <v>0.60782188973998352</v>
      </c>
      <c r="F80" s="94">
        <f t="shared" si="16"/>
        <v>0.60213902953444454</v>
      </c>
      <c r="G80" s="94">
        <f t="shared" si="16"/>
        <v>0.73714621647442047</v>
      </c>
      <c r="H80" s="94">
        <f t="shared" si="16"/>
        <v>0.87984452610157404</v>
      </c>
      <c r="I80" s="94">
        <f t="shared" si="16"/>
        <v>0.78464891825643279</v>
      </c>
      <c r="J80" s="94">
        <f t="shared" si="16"/>
        <v>1.0116391703348868</v>
      </c>
      <c r="K80" s="94">
        <f t="shared" si="16"/>
        <v>1.1364474559471229</v>
      </c>
      <c r="L80" s="95">
        <f t="shared" si="16"/>
        <v>1.1007719363415496</v>
      </c>
    </row>
    <row r="81" spans="1:12" x14ac:dyDescent="0.25">
      <c r="A81" s="42" t="str">
        <f t="shared" si="14"/>
        <v>Light metals</v>
      </c>
      <c r="B81" s="47" t="str">
        <f t="shared" si="14"/>
        <v>Back camera</v>
      </c>
      <c r="C81" s="47" t="str">
        <f t="shared" ref="C81" si="17">C68</f>
        <v>Climate Change</v>
      </c>
      <c r="D81" s="47" t="s">
        <v>292</v>
      </c>
      <c r="E81" s="94">
        <f t="shared" si="16"/>
        <v>0.15649636202717246</v>
      </c>
      <c r="F81" s="94">
        <f t="shared" si="16"/>
        <v>0.18247401179485373</v>
      </c>
      <c r="G81" s="94">
        <f t="shared" si="16"/>
        <v>8.972817214998316E-2</v>
      </c>
      <c r="H81" s="94">
        <f t="shared" si="16"/>
        <v>0.15897870425168947</v>
      </c>
      <c r="I81" s="94">
        <f t="shared" si="16"/>
        <v>0.14358368413100508</v>
      </c>
      <c r="J81" s="94">
        <f t="shared" si="16"/>
        <v>0.12154172583186383</v>
      </c>
      <c r="K81" s="94">
        <f t="shared" si="16"/>
        <v>0.14657431538102089</v>
      </c>
      <c r="L81" s="95">
        <f t="shared" si="16"/>
        <v>0.13482762259300465</v>
      </c>
    </row>
    <row r="82" spans="1:12" x14ac:dyDescent="0.25">
      <c r="A82" s="42" t="str">
        <f t="shared" si="14"/>
        <v>Nuclear energy metals</v>
      </c>
      <c r="B82" s="47" t="str">
        <f t="shared" si="14"/>
        <v>Back camera</v>
      </c>
      <c r="C82" s="47" t="str">
        <f t="shared" ref="C82" si="18">C69</f>
        <v>Climate Change</v>
      </c>
      <c r="D82" s="47" t="s">
        <v>292</v>
      </c>
      <c r="E82" s="94">
        <f t="shared" si="16"/>
        <v>9.3266940104332091E-2</v>
      </c>
      <c r="F82" s="94">
        <f t="shared" si="16"/>
        <v>0.16532355367098578</v>
      </c>
      <c r="G82" s="94">
        <f t="shared" si="16"/>
        <v>0.16864859558090126</v>
      </c>
      <c r="H82" s="94">
        <f t="shared" si="16"/>
        <v>0.20192009460103122</v>
      </c>
      <c r="I82" s="94">
        <f t="shared" si="16"/>
        <v>0.21690280858050762</v>
      </c>
      <c r="J82" s="94">
        <f t="shared" si="16"/>
        <v>0.25957096847429695</v>
      </c>
      <c r="K82" s="94">
        <f t="shared" si="16"/>
        <v>0.30687522340979489</v>
      </c>
      <c r="L82" s="95">
        <f t="shared" si="16"/>
        <v>0.3024850374688236</v>
      </c>
    </row>
    <row r="83" spans="1:12" x14ac:dyDescent="0.25">
      <c r="A83" s="42" t="str">
        <f t="shared" si="14"/>
        <v>Platinum- group metals</v>
      </c>
      <c r="B83" s="47" t="str">
        <f t="shared" si="14"/>
        <v>Back camera</v>
      </c>
      <c r="C83" s="47" t="str">
        <f t="shared" ref="C83" si="19">C70</f>
        <v>Climate Change</v>
      </c>
      <c r="D83" s="47" t="s">
        <v>292</v>
      </c>
      <c r="E83" s="94">
        <f t="shared" si="16"/>
        <v>60.708883226171437</v>
      </c>
      <c r="F83" s="94">
        <f t="shared" si="16"/>
        <v>44.667850645037284</v>
      </c>
      <c r="G83" s="94">
        <f t="shared" si="16"/>
        <v>55.845828455438642</v>
      </c>
      <c r="H83" s="94">
        <f t="shared" si="16"/>
        <v>65.975792391338516</v>
      </c>
      <c r="I83" s="94">
        <f t="shared" si="16"/>
        <v>56.575575930166075</v>
      </c>
      <c r="J83" s="94">
        <f t="shared" si="16"/>
        <v>73.913089527758984</v>
      </c>
      <c r="K83" s="94">
        <f t="shared" si="16"/>
        <v>81.600328659905571</v>
      </c>
      <c r="L83" s="95">
        <f t="shared" si="16"/>
        <v>79.367284095829419</v>
      </c>
    </row>
    <row r="84" spans="1:12" x14ac:dyDescent="0.25">
      <c r="A84" s="42" t="str">
        <f t="shared" si="14"/>
        <v>Rare earth elements</v>
      </c>
      <c r="B84" s="47" t="str">
        <f t="shared" si="14"/>
        <v>Back camera</v>
      </c>
      <c r="C84" s="47" t="str">
        <f t="shared" ref="C84" si="20">C71</f>
        <v>Climate Change</v>
      </c>
      <c r="D84" s="47" t="s">
        <v>292</v>
      </c>
      <c r="E84" s="94">
        <f t="shared" si="16"/>
        <v>2.37712527368527E-2</v>
      </c>
      <c r="F84" s="94">
        <f t="shared" si="16"/>
        <v>2.0683249866475545E-2</v>
      </c>
      <c r="G84" s="94">
        <f t="shared" si="16"/>
        <v>1.7871399305765739E-2</v>
      </c>
      <c r="H84" s="94">
        <f t="shared" si="16"/>
        <v>1.8890062252923022E-2</v>
      </c>
      <c r="I84" s="94">
        <f t="shared" si="16"/>
        <v>2.4773925073967827E-2</v>
      </c>
      <c r="J84" s="94">
        <f t="shared" si="16"/>
        <v>3.0815866891360174E-2</v>
      </c>
      <c r="K84" s="94">
        <f t="shared" si="16"/>
        <v>3.0699479727716229E-2</v>
      </c>
      <c r="L84" s="95">
        <f t="shared" si="16"/>
        <v>3.6210691726709515E-2</v>
      </c>
    </row>
    <row r="85" spans="1:12" x14ac:dyDescent="0.25">
      <c r="A85" s="42" t="str">
        <f t="shared" si="14"/>
        <v>Specialty metals</v>
      </c>
      <c r="B85" s="47" t="str">
        <f t="shared" si="14"/>
        <v>Back camera</v>
      </c>
      <c r="C85" s="47" t="str">
        <f t="shared" ref="C85" si="21">C72</f>
        <v>Climate Change</v>
      </c>
      <c r="D85" s="47" t="s">
        <v>292</v>
      </c>
      <c r="E85" s="94">
        <f t="shared" si="16"/>
        <v>5.5288949322604322E-2</v>
      </c>
      <c r="F85" s="94">
        <f t="shared" si="16"/>
        <v>5.5761504772403853E-2</v>
      </c>
      <c r="G85" s="94">
        <f t="shared" si="16"/>
        <v>0.10841135662273348</v>
      </c>
      <c r="H85" s="94">
        <f t="shared" si="16"/>
        <v>3.3395654905053564E-2</v>
      </c>
      <c r="I85" s="94">
        <f t="shared" si="16"/>
        <v>9.705172107784267E-2</v>
      </c>
      <c r="J85" s="94">
        <f t="shared" si="16"/>
        <v>1.7315594262044459E-2</v>
      </c>
      <c r="K85" s="94">
        <f t="shared" si="16"/>
        <v>4.8432674459249932E-2</v>
      </c>
      <c r="L85" s="95">
        <f t="shared" si="16"/>
        <v>1.54457868204581E-2</v>
      </c>
    </row>
    <row r="86" spans="1:12" x14ac:dyDescent="0.25">
      <c r="A86" s="42" t="str">
        <f t="shared" si="14"/>
        <v>Superalloy metals</v>
      </c>
      <c r="B86" s="47" t="str">
        <f t="shared" si="14"/>
        <v>Back camera</v>
      </c>
      <c r="C86" s="47" t="str">
        <f t="shared" ref="C86" si="22">C73</f>
        <v>Climate Change</v>
      </c>
      <c r="D86" s="47" t="s">
        <v>292</v>
      </c>
      <c r="E86" s="94">
        <f t="shared" si="16"/>
        <v>0.34115697124707611</v>
      </c>
      <c r="F86" s="94">
        <f t="shared" si="16"/>
        <v>0.44881396300315302</v>
      </c>
      <c r="G86" s="94">
        <f t="shared" si="16"/>
        <v>0.79021201099698457</v>
      </c>
      <c r="H86" s="94">
        <f t="shared" si="16"/>
        <v>0.49723008604183927</v>
      </c>
      <c r="I86" s="94">
        <f t="shared" si="16"/>
        <v>0.60384895122235893</v>
      </c>
      <c r="J86" s="94">
        <f t="shared" si="16"/>
        <v>0.59996136372891828</v>
      </c>
      <c r="K86" s="94">
        <f t="shared" si="16"/>
        <v>0.7182940688555296</v>
      </c>
      <c r="L86" s="95">
        <f t="shared" si="16"/>
        <v>0.69370358484957784</v>
      </c>
    </row>
    <row r="87" spans="1:12" ht="15.75" thickBot="1" x14ac:dyDescent="0.3">
      <c r="A87" s="43" t="str">
        <f t="shared" si="14"/>
        <v>Zinc, tin, lead group</v>
      </c>
      <c r="B87" s="48" t="str">
        <f t="shared" si="14"/>
        <v>Back camera</v>
      </c>
      <c r="C87" s="48" t="str">
        <f t="shared" ref="C87" si="23">C74</f>
        <v>Climate Change</v>
      </c>
      <c r="D87" s="48" t="s">
        <v>292</v>
      </c>
      <c r="E87" s="102">
        <f t="shared" si="16"/>
        <v>1.2556154262978469</v>
      </c>
      <c r="F87" s="102">
        <f t="shared" si="16"/>
        <v>1.2487577022947201</v>
      </c>
      <c r="G87" s="102">
        <f t="shared" si="16"/>
        <v>0.8892357797386764</v>
      </c>
      <c r="H87" s="102">
        <f t="shared" si="16"/>
        <v>0.42903733063081922</v>
      </c>
      <c r="I87" s="102">
        <f t="shared" si="16"/>
        <v>0.96621037248387043</v>
      </c>
      <c r="J87" s="102">
        <f t="shared" si="16"/>
        <v>0.68951906837823085</v>
      </c>
      <c r="K87" s="102">
        <f t="shared" si="16"/>
        <v>0.94773873805482101</v>
      </c>
      <c r="L87" s="103">
        <f t="shared" si="16"/>
        <v>0.8686967578147744</v>
      </c>
    </row>
    <row r="88" spans="1:12" ht="15.75" thickBot="1" x14ac:dyDescent="0.3">
      <c r="A88" s="45" t="str">
        <f t="shared" si="14"/>
        <v>Total Impact</v>
      </c>
      <c r="B88" s="49" t="str">
        <f t="shared" si="14"/>
        <v>Back camera</v>
      </c>
      <c r="C88" s="49" t="str">
        <f t="shared" ref="C88" si="24">C75</f>
        <v>Climate Change</v>
      </c>
      <c r="D88" s="49" t="s">
        <v>292</v>
      </c>
      <c r="E88" s="106">
        <f t="shared" si="16"/>
        <v>100</v>
      </c>
      <c r="F88" s="106">
        <f t="shared" si="16"/>
        <v>100</v>
      </c>
      <c r="G88" s="106">
        <f t="shared" si="16"/>
        <v>100</v>
      </c>
      <c r="H88" s="106">
        <f t="shared" si="16"/>
        <v>100</v>
      </c>
      <c r="I88" s="106">
        <f t="shared" si="16"/>
        <v>100</v>
      </c>
      <c r="J88" s="106">
        <f t="shared" si="16"/>
        <v>100</v>
      </c>
      <c r="K88" s="106">
        <f t="shared" si="16"/>
        <v>100</v>
      </c>
      <c r="L88" s="107">
        <f t="shared" si="16"/>
        <v>100</v>
      </c>
    </row>
    <row r="92" spans="1:12" x14ac:dyDescent="0.25">
      <c r="E92" s="108"/>
      <c r="F92" s="108"/>
      <c r="G92" s="108"/>
      <c r="H92" s="108"/>
      <c r="I92" s="108"/>
      <c r="J92" s="108"/>
      <c r="K92" s="108"/>
      <c r="L92" s="108"/>
    </row>
    <row r="93" spans="1:12" x14ac:dyDescent="0.25">
      <c r="E93" s="108"/>
      <c r="F93" s="108"/>
      <c r="G93" s="108"/>
      <c r="H93" s="108"/>
      <c r="I93" s="108"/>
      <c r="J93" s="108"/>
      <c r="K93" s="108"/>
      <c r="L93" s="108"/>
    </row>
    <row r="94" spans="1:12" x14ac:dyDescent="0.25">
      <c r="E94" s="108"/>
      <c r="F94" s="108"/>
      <c r="G94" s="108"/>
      <c r="H94" s="108"/>
      <c r="I94" s="108"/>
      <c r="J94" s="108"/>
      <c r="K94" s="108"/>
      <c r="L94" s="108"/>
    </row>
    <row r="95" spans="1:12" x14ac:dyDescent="0.25">
      <c r="E95" s="108"/>
      <c r="F95" s="108"/>
      <c r="G95" s="108"/>
      <c r="H95" s="108"/>
      <c r="I95" s="108"/>
      <c r="J95" s="108"/>
      <c r="K95" s="108"/>
      <c r="L95" s="108"/>
    </row>
    <row r="96" spans="1:12" x14ac:dyDescent="0.25">
      <c r="E96" s="108"/>
      <c r="F96" s="108"/>
      <c r="G96" s="108"/>
      <c r="H96" s="108"/>
      <c r="I96" s="108"/>
      <c r="J96" s="108"/>
      <c r="K96" s="108"/>
      <c r="L96" s="108"/>
    </row>
    <row r="97" spans="5:12" x14ac:dyDescent="0.25">
      <c r="E97" s="108"/>
      <c r="F97" s="108"/>
      <c r="G97" s="108"/>
      <c r="H97" s="108"/>
      <c r="I97" s="108"/>
      <c r="J97" s="108"/>
      <c r="K97" s="108"/>
      <c r="L97" s="108"/>
    </row>
    <row r="98" spans="5:12" x14ac:dyDescent="0.25">
      <c r="E98" s="108"/>
      <c r="F98" s="108"/>
      <c r="G98" s="108"/>
      <c r="H98" s="108"/>
      <c r="I98" s="108"/>
      <c r="J98" s="108"/>
      <c r="K98" s="108"/>
      <c r="L98" s="108"/>
    </row>
    <row r="99" spans="5:12" x14ac:dyDescent="0.25">
      <c r="E99" s="108"/>
      <c r="F99" s="108"/>
      <c r="G99" s="108"/>
      <c r="H99" s="108"/>
      <c r="I99" s="108"/>
      <c r="J99" s="108"/>
      <c r="K99" s="108"/>
      <c r="L99" s="108"/>
    </row>
    <row r="100" spans="5:12" x14ac:dyDescent="0.25">
      <c r="E100" s="108"/>
      <c r="F100" s="108"/>
      <c r="G100" s="108"/>
      <c r="H100" s="108"/>
      <c r="I100" s="108"/>
      <c r="J100" s="108"/>
      <c r="K100" s="108"/>
      <c r="L100" s="108"/>
    </row>
    <row r="101" spans="5:12" x14ac:dyDescent="0.25">
      <c r="E101" s="108"/>
      <c r="F101" s="108"/>
      <c r="G101" s="108"/>
      <c r="H101" s="108"/>
      <c r="I101" s="108"/>
      <c r="J101" s="108"/>
      <c r="K101" s="108"/>
      <c r="L101" s="108"/>
    </row>
    <row r="102" spans="5:12" x14ac:dyDescent="0.25">
      <c r="E102" s="108"/>
      <c r="F102" s="108"/>
      <c r="G102" s="108"/>
      <c r="H102" s="108"/>
      <c r="I102" s="108"/>
      <c r="J102" s="108"/>
      <c r="K102" s="108"/>
      <c r="L102" s="108"/>
    </row>
    <row r="103" spans="5:12" x14ac:dyDescent="0.25">
      <c r="E103" s="108"/>
      <c r="F103" s="108"/>
      <c r="G103" s="108"/>
      <c r="H103" s="108"/>
      <c r="I103" s="108"/>
      <c r="J103" s="108"/>
      <c r="K103" s="108"/>
      <c r="L103" s="108"/>
    </row>
    <row r="104" spans="5:12" x14ac:dyDescent="0.25">
      <c r="E104" s="108"/>
      <c r="F104" s="108"/>
      <c r="G104" s="108"/>
      <c r="H104" s="108"/>
      <c r="I104" s="108"/>
      <c r="J104" s="108"/>
      <c r="K104" s="108"/>
      <c r="L104" s="108"/>
    </row>
    <row r="105" spans="5:12" x14ac:dyDescent="0.25">
      <c r="E105" s="108"/>
      <c r="F105" s="108"/>
      <c r="G105" s="108"/>
      <c r="H105" s="108"/>
      <c r="I105" s="108"/>
      <c r="J105" s="108"/>
      <c r="K105" s="108"/>
      <c r="L105" s="108"/>
    </row>
    <row r="106" spans="5:12" x14ac:dyDescent="0.25">
      <c r="E106" s="108"/>
      <c r="F106" s="108"/>
      <c r="G106" s="108"/>
      <c r="H106" s="108"/>
      <c r="I106" s="108"/>
      <c r="J106" s="108"/>
      <c r="K106" s="108"/>
      <c r="L106" s="108"/>
    </row>
    <row r="107" spans="5:12" x14ac:dyDescent="0.25">
      <c r="E107" s="108"/>
      <c r="F107" s="108"/>
      <c r="G107" s="108"/>
      <c r="H107" s="108"/>
      <c r="I107" s="108"/>
      <c r="J107" s="108"/>
      <c r="K107" s="108"/>
      <c r="L107" s="108"/>
    </row>
    <row r="108" spans="5:12" x14ac:dyDescent="0.25">
      <c r="E108" s="108"/>
      <c r="F108" s="108"/>
      <c r="G108" s="108"/>
      <c r="H108" s="108"/>
      <c r="I108" s="108"/>
      <c r="J108" s="108"/>
      <c r="K108" s="108"/>
      <c r="L108" s="108"/>
    </row>
    <row r="109" spans="5:12" x14ac:dyDescent="0.25">
      <c r="E109" s="108"/>
      <c r="F109" s="108"/>
      <c r="G109" s="108"/>
      <c r="H109" s="108"/>
      <c r="I109" s="108"/>
      <c r="J109" s="108"/>
      <c r="K109" s="108"/>
      <c r="L109" s="108"/>
    </row>
    <row r="110" spans="5:12" x14ac:dyDescent="0.25">
      <c r="E110" s="108"/>
      <c r="F110" s="108"/>
      <c r="G110" s="108"/>
      <c r="H110" s="108"/>
      <c r="I110" s="108"/>
      <c r="J110" s="108"/>
      <c r="K110" s="108"/>
      <c r="L110" s="108"/>
    </row>
  </sheetData>
  <mergeCells count="9">
    <mergeCell ref="A44:A50"/>
    <mergeCell ref="A51:A56"/>
    <mergeCell ref="A57:A62"/>
    <mergeCell ref="A3:A7"/>
    <mergeCell ref="A8:A12"/>
    <mergeCell ref="A13:A19"/>
    <mergeCell ref="A20:A23"/>
    <mergeCell ref="A24:A28"/>
    <mergeCell ref="A29:A43"/>
  </mergeCells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DFC656-87CF-4FB8-9167-B1D21A41777B}">
  <dimension ref="A1:L108"/>
  <sheetViews>
    <sheetView tabSelected="1" zoomScale="55" zoomScaleNormal="55" workbookViewId="0">
      <selection activeCell="N17" sqref="N17"/>
    </sheetView>
  </sheetViews>
  <sheetFormatPr defaultRowHeight="15" x14ac:dyDescent="0.25"/>
  <cols>
    <col min="1" max="1" width="35.5703125" bestFit="1" customWidth="1"/>
    <col min="2" max="2" width="15.5703125" style="50" bestFit="1" customWidth="1"/>
    <col min="3" max="3" width="18.28515625" style="50" bestFit="1" customWidth="1"/>
    <col min="4" max="4" width="11.7109375" style="50" bestFit="1" customWidth="1"/>
    <col min="5" max="5" width="16.28515625" style="99" customWidth="1"/>
    <col min="6" max="6" width="17.42578125" style="99" customWidth="1"/>
    <col min="7" max="7" width="17.5703125" style="99" customWidth="1"/>
    <col min="8" max="8" width="18.85546875" style="99" customWidth="1"/>
    <col min="9" max="9" width="18.28515625" style="99" customWidth="1"/>
    <col min="10" max="10" width="16.85546875" style="99" customWidth="1"/>
    <col min="11" max="11" width="17.7109375" style="99" customWidth="1"/>
    <col min="12" max="12" width="20.28515625" style="99" customWidth="1"/>
    <col min="13" max="14" width="17.140625" customWidth="1"/>
  </cols>
  <sheetData>
    <row r="1" spans="1:12" ht="15.75" thickBot="1" x14ac:dyDescent="0.3">
      <c r="A1" s="31"/>
    </row>
    <row r="2" spans="1:12" ht="15.75" thickBot="1" x14ac:dyDescent="0.3">
      <c r="A2" s="31"/>
      <c r="B2" s="54" t="s">
        <v>283</v>
      </c>
      <c r="C2" s="51" t="s">
        <v>284</v>
      </c>
      <c r="D2" s="51" t="s">
        <v>285</v>
      </c>
      <c r="E2" s="100" t="str">
        <f>'Raw Data'!D1:F1</f>
        <v>S1 Back camera</v>
      </c>
      <c r="F2" s="100" t="str">
        <f>'Raw Data'!E1:G1</f>
        <v>S2 back Camera</v>
      </c>
      <c r="G2" s="100" t="str">
        <f>'Raw Data'!F1:H1</f>
        <v>S3 Back camera</v>
      </c>
      <c r="H2" s="100" t="str">
        <f>'Raw Data'!G1:I1</f>
        <v>S4 Back camera</v>
      </c>
      <c r="I2" s="100" t="str">
        <f>'Raw Data'!H1:J1</f>
        <v>S5 Back Camera</v>
      </c>
      <c r="J2" s="100" t="str">
        <f>'Raw Data'!I1:K1</f>
        <v>S6 Back Camera</v>
      </c>
      <c r="K2" s="100" t="str">
        <f>'Raw Data'!J1:L1</f>
        <v>S7 Back Camera</v>
      </c>
      <c r="L2" s="101" t="str">
        <f>'Raw Data'!K1:M1</f>
        <v>S8 Back Camera</v>
      </c>
    </row>
    <row r="3" spans="1:12" x14ac:dyDescent="0.25">
      <c r="A3" s="76" t="s">
        <v>146</v>
      </c>
      <c r="B3" s="52" t="str">
        <f>'Sorted Data'!B2</f>
        <v>Ag</v>
      </c>
      <c r="C3" s="52" t="str">
        <f>Impacts!B3</f>
        <v>Ag</v>
      </c>
      <c r="D3" s="52" t="s">
        <v>296</v>
      </c>
      <c r="E3" s="83">
        <f>IF('Sorted Data'!E2="D","D",IF('Sorted Data'!E2="ND","ND",'Sorted Data'!E2*Impacts!$F3/1000))</f>
        <v>1.0044879433420744</v>
      </c>
      <c r="F3" s="83">
        <f>IF('Sorted Data'!F2="D","D",IF('Sorted Data'!F2="ND","ND",'Sorted Data'!F2*Impacts!$F3/1000))</f>
        <v>0.684637603914096</v>
      </c>
      <c r="G3" s="83">
        <f>IF('Sorted Data'!G2="D","D",IF('Sorted Data'!G2="ND","ND",'Sorted Data'!G2*Impacts!$F3/1000))</f>
        <v>0.28806395265020379</v>
      </c>
      <c r="H3" s="83">
        <f>IF('Sorted Data'!H2="D","D",IF('Sorted Data'!H2="ND","ND",'Sorted Data'!H2*Impacts!$F3/1000))</f>
        <v>1.0332838908449657</v>
      </c>
      <c r="I3" s="83">
        <f>IF('Sorted Data'!I2="D","D",IF('Sorted Data'!I2="ND","ND",'Sorted Data'!I2*Impacts!$F3/1000))</f>
        <v>0.32200104926924045</v>
      </c>
      <c r="J3" s="83">
        <f>IF('Sorted Data'!J2="D","D",IF('Sorted Data'!J2="ND","ND",'Sorted Data'!J2*Impacts!$F3/1000))</f>
        <v>0.73447066371680902</v>
      </c>
      <c r="K3" s="83">
        <f>IF('Sorted Data'!K2="D","D",IF('Sorted Data'!K2="ND","ND",'Sorted Data'!K2*Impacts!$F3/1000))</f>
        <v>0.64393784310628477</v>
      </c>
      <c r="L3" s="84">
        <f>IF('Sorted Data'!L2="D","D",IF('Sorted Data'!L2="ND","ND",'Sorted Data'!L2*Impacts!$F3/1000))</f>
        <v>0.65057308099022226</v>
      </c>
    </row>
    <row r="4" spans="1:12" x14ac:dyDescent="0.25">
      <c r="A4" s="77"/>
      <c r="B4" s="47" t="str">
        <f>'Sorted Data'!B3</f>
        <v>As</v>
      </c>
      <c r="C4" s="47" t="str">
        <f>Impacts!B4</f>
        <v>As</v>
      </c>
      <c r="D4" s="47" t="s">
        <v>296</v>
      </c>
      <c r="E4" s="94" t="str">
        <f>IF('Sorted Data'!E3="D","D",IF('Sorted Data'!E3="ND","ND",'Sorted Data'!E3*Impacts!$F4/1000))</f>
        <v>D</v>
      </c>
      <c r="F4" s="94">
        <f>IF('Sorted Data'!F3="D","D",IF('Sorted Data'!F3="ND","ND",'Sorted Data'!F3*Impacts!$F4/1000))</f>
        <v>2.6087416668972872E-4</v>
      </c>
      <c r="G4" s="94">
        <f>IF('Sorted Data'!G3="D","D",IF('Sorted Data'!G3="ND","ND",'Sorted Data'!G3*Impacts!$F4/1000))</f>
        <v>7.0526441608607696E-5</v>
      </c>
      <c r="H4" s="94">
        <f>IF('Sorted Data'!H3="D","D",IF('Sorted Data'!H3="ND","ND",'Sorted Data'!H3*Impacts!$F4/1000))</f>
        <v>2.9885895616241665E-4</v>
      </c>
      <c r="I4" s="94">
        <f>IF('Sorted Data'!I3="D","D",IF('Sorted Data'!I3="ND","ND",'Sorted Data'!I3*Impacts!$F4/1000))</f>
        <v>6.4485233987120752E-5</v>
      </c>
      <c r="J4" s="94">
        <f>IF('Sorted Data'!J3="D","D",IF('Sorted Data'!J3="ND","ND",'Sorted Data'!J3*Impacts!$F4/1000))</f>
        <v>2.8656818770614106E-4</v>
      </c>
      <c r="K4" s="94">
        <f>IF('Sorted Data'!K3="D","D",IF('Sorted Data'!K3="ND","ND",'Sorted Data'!K3*Impacts!$F4/1000))</f>
        <v>2.806010265034591E-4</v>
      </c>
      <c r="L4" s="95">
        <f>IF('Sorted Data'!L3="D","D",IF('Sorted Data'!L3="ND","ND",'Sorted Data'!L3*Impacts!$F4/1000))</f>
        <v>3.2729792205075898E-4</v>
      </c>
    </row>
    <row r="5" spans="1:12" x14ac:dyDescent="0.25">
      <c r="A5" s="77"/>
      <c r="B5" s="47" t="str">
        <f>'Sorted Data'!B4</f>
        <v>Au</v>
      </c>
      <c r="C5" s="47" t="str">
        <f>Impacts!B5</f>
        <v>Au</v>
      </c>
      <c r="D5" s="47" t="s">
        <v>296</v>
      </c>
      <c r="E5" s="94">
        <f>IF('Sorted Data'!E4="D","D",IF('Sorted Data'!E4="ND","ND",'Sorted Data'!E4*Impacts!$F5/1000))</f>
        <v>97.130464562394252</v>
      </c>
      <c r="F5" s="94">
        <f>IF('Sorted Data'!F4="D","D",IF('Sorted Data'!F4="ND","ND",'Sorted Data'!F4*Impacts!$F5/1000))</f>
        <v>134.53946916507616</v>
      </c>
      <c r="G5" s="94">
        <f>IF('Sorted Data'!G4="D","D",IF('Sorted Data'!G4="ND","ND",'Sorted Data'!G4*Impacts!$F5/1000))</f>
        <v>60.324937830026805</v>
      </c>
      <c r="H5" s="94">
        <f>IF('Sorted Data'!H4="D","D",IF('Sorted Data'!H4="ND","ND",'Sorted Data'!H4*Impacts!$F5/1000))</f>
        <v>90.716530719353642</v>
      </c>
      <c r="I5" s="94">
        <f>IF('Sorted Data'!I4="D","D",IF('Sorted Data'!I4="ND","ND",'Sorted Data'!I4*Impacts!$F5/1000))</f>
        <v>77.771241544741301</v>
      </c>
      <c r="J5" s="94">
        <f>IF('Sorted Data'!J4="D","D",IF('Sorted Data'!J4="ND","ND",'Sorted Data'!J4*Impacts!$F5/1000))</f>
        <v>85.696467337741964</v>
      </c>
      <c r="K5" s="94">
        <f>IF('Sorted Data'!K4="D","D",IF('Sorted Data'!K4="ND","ND",'Sorted Data'!K4*Impacts!$F5/1000))</f>
        <v>44.713984122665273</v>
      </c>
      <c r="L5" s="95">
        <f>IF('Sorted Data'!L4="D","D",IF('Sorted Data'!L4="ND","ND",'Sorted Data'!L4*Impacts!$F5/1000))</f>
        <v>58.204155891431277</v>
      </c>
    </row>
    <row r="6" spans="1:12" x14ac:dyDescent="0.25">
      <c r="A6" s="77"/>
      <c r="B6" s="47" t="str">
        <f>'Sorted Data'!B5</f>
        <v>Cu</v>
      </c>
      <c r="C6" s="47" t="str">
        <f>Impacts!B6</f>
        <v>Cu</v>
      </c>
      <c r="D6" s="47" t="s">
        <v>296</v>
      </c>
      <c r="E6" s="94">
        <f>IF('Sorted Data'!E5="D","D",IF('Sorted Data'!E5="ND","ND",'Sorted Data'!E5*Impacts!$F6/1000))</f>
        <v>24.365642810325539</v>
      </c>
      <c r="F6" s="94">
        <f>IF('Sorted Data'!F5="D","D",IF('Sorted Data'!F5="ND","ND",'Sorted Data'!F5*Impacts!$F6/1000))</f>
        <v>26.805422709591927</v>
      </c>
      <c r="G6" s="94">
        <f>IF('Sorted Data'!G5="D","D",IF('Sorted Data'!G5="ND","ND",'Sorted Data'!G5*Impacts!$F6/1000))</f>
        <v>21.556132795935049</v>
      </c>
      <c r="H6" s="94">
        <f>IF('Sorted Data'!H5="D","D",IF('Sorted Data'!H5="ND","ND",'Sorted Data'!H5*Impacts!$F6/1000))</f>
        <v>16.774594048377899</v>
      </c>
      <c r="I6" s="94">
        <f>IF('Sorted Data'!I5="D","D",IF('Sorted Data'!I5="ND","ND",'Sorted Data'!I5*Impacts!$F6/1000))</f>
        <v>40.333806913235797</v>
      </c>
      <c r="J6" s="94">
        <f>IF('Sorted Data'!J5="D","D",IF('Sorted Data'!J5="ND","ND",'Sorted Data'!J5*Impacts!$F6/1000))</f>
        <v>37.888589362124549</v>
      </c>
      <c r="K6" s="94">
        <f>IF('Sorted Data'!K5="D","D",IF('Sorted Data'!K5="ND","ND",'Sorted Data'!K5*Impacts!$F6/1000))</f>
        <v>40.504709289076722</v>
      </c>
      <c r="L6" s="95">
        <f>IF('Sorted Data'!L5="D","D",IF('Sorted Data'!L5="ND","ND",'Sorted Data'!L5*Impacts!$F6/1000))</f>
        <v>39.573605713642401</v>
      </c>
    </row>
    <row r="7" spans="1:12" ht="15.75" thickBot="1" x14ac:dyDescent="0.3">
      <c r="A7" s="78"/>
      <c r="B7" s="48" t="str">
        <f>'Sorted Data'!B6</f>
        <v>Se</v>
      </c>
      <c r="C7" s="48" t="str">
        <f>Impacts!B7</f>
        <v>Se</v>
      </c>
      <c r="D7" s="48" t="s">
        <v>296</v>
      </c>
      <c r="E7" s="102" t="str">
        <f>IF('Sorted Data'!E6="D","D",IF('Sorted Data'!E6="ND","ND",'Sorted Data'!E6*Impacts!$F7/1000))</f>
        <v>ND</v>
      </c>
      <c r="F7" s="102" t="str">
        <f>IF('Sorted Data'!F6="D","D",IF('Sorted Data'!F6="ND","ND",'Sorted Data'!F6*Impacts!$F7/1000))</f>
        <v>ND</v>
      </c>
      <c r="G7" s="102" t="str">
        <f>IF('Sorted Data'!G6="D","D",IF('Sorted Data'!G6="ND","ND",'Sorted Data'!G6*Impacts!$F7/1000))</f>
        <v>ND</v>
      </c>
      <c r="H7" s="102" t="str">
        <f>IF('Sorted Data'!H6="D","D",IF('Sorted Data'!H6="ND","ND",'Sorted Data'!H6*Impacts!$F7/1000))</f>
        <v>ND</v>
      </c>
      <c r="I7" s="102" t="str">
        <f>IF('Sorted Data'!I6="D","D",IF('Sorted Data'!I6="ND","ND",'Sorted Data'!I6*Impacts!$F7/1000))</f>
        <v>ND</v>
      </c>
      <c r="J7" s="102" t="str">
        <f>IF('Sorted Data'!J6="D","D",IF('Sorted Data'!J6="ND","ND",'Sorted Data'!J6*Impacts!$F7/1000))</f>
        <v>ND</v>
      </c>
      <c r="K7" s="102" t="str">
        <f>IF('Sorted Data'!K6="D","D",IF('Sorted Data'!K6="ND","ND",'Sorted Data'!K6*Impacts!$F7/1000))</f>
        <v>ND</v>
      </c>
      <c r="L7" s="103" t="str">
        <f>IF('Sorted Data'!L6="D","D",IF('Sorted Data'!L6="ND","ND",'Sorted Data'!L6*Impacts!$F7/1000))</f>
        <v>ND</v>
      </c>
    </row>
    <row r="8" spans="1:12" x14ac:dyDescent="0.25">
      <c r="A8" s="76" t="s">
        <v>177</v>
      </c>
      <c r="B8" s="52" t="str">
        <f>'Sorted Data'!B7</f>
        <v>Cr</v>
      </c>
      <c r="C8" s="52" t="str">
        <f>Impacts!B8</f>
        <v>Cr</v>
      </c>
      <c r="D8" s="52" t="s">
        <v>296</v>
      </c>
      <c r="E8" s="83">
        <f>IF('Sorted Data'!E7="D","D",IF('Sorted Data'!E7="ND","ND",'Sorted Data'!E7*Impacts!$F8/1000))</f>
        <v>9.7967369311200616E-3</v>
      </c>
      <c r="F8" s="83">
        <f>IF('Sorted Data'!F7="D","D",IF('Sorted Data'!F7="ND","ND",'Sorted Data'!F7*Impacts!$F8/1000))</f>
        <v>2.5549554152587541</v>
      </c>
      <c r="G8" s="83">
        <f>IF('Sorted Data'!G7="D","D",IF('Sorted Data'!G7="ND","ND",'Sorted Data'!G7*Impacts!$F8/1000))</f>
        <v>1.6941462885558694</v>
      </c>
      <c r="H8" s="83">
        <f>IF('Sorted Data'!H7="D","D",IF('Sorted Data'!H7="ND","ND",'Sorted Data'!H7*Impacts!$F8/1000))</f>
        <v>4.601850133951328</v>
      </c>
      <c r="I8" s="83">
        <f>IF('Sorted Data'!I7="D","D",IF('Sorted Data'!I7="ND","ND",'Sorted Data'!I7*Impacts!$F8/1000))</f>
        <v>2.4157595100776796</v>
      </c>
      <c r="J8" s="83">
        <f>IF('Sorted Data'!J7="D","D",IF('Sorted Data'!J7="ND","ND",'Sorted Data'!J7*Impacts!$F8/1000))</f>
        <v>5.6665042479049017</v>
      </c>
      <c r="K8" s="83">
        <f>IF('Sorted Data'!K7="D","D",IF('Sorted Data'!K7="ND","ND",'Sorted Data'!K7*Impacts!$F8/1000))</f>
        <v>5.50598227411826</v>
      </c>
      <c r="L8" s="84">
        <f>IF('Sorted Data'!L7="D","D",IF('Sorted Data'!L7="ND","ND",'Sorted Data'!L7*Impacts!$F8/1000))</f>
        <v>5.8599359170463616</v>
      </c>
    </row>
    <row r="9" spans="1:12" x14ac:dyDescent="0.25">
      <c r="A9" s="77"/>
      <c r="B9" s="47" t="str">
        <f>'Sorted Data'!B8</f>
        <v>Fe</v>
      </c>
      <c r="C9" s="47" t="str">
        <f>Impacts!B9</f>
        <v>Fe</v>
      </c>
      <c r="D9" s="47" t="s">
        <v>296</v>
      </c>
      <c r="E9" s="94">
        <f>IF('Sorted Data'!E8="D","D",IF('Sorted Data'!E8="ND","ND",'Sorted Data'!E8*Impacts!$F9/1000))</f>
        <v>0.22076434831205616</v>
      </c>
      <c r="F9" s="94">
        <f>IF('Sorted Data'!F8="D","D",IF('Sorted Data'!F8="ND","ND",'Sorted Data'!F8*Impacts!$F9/1000))</f>
        <v>0.15932653852181344</v>
      </c>
      <c r="G9" s="94">
        <f>IF('Sorted Data'!G8="D","D",IF('Sorted Data'!G8="ND","ND",'Sorted Data'!G8*Impacts!$F9/1000))</f>
        <v>0.11583120013267256</v>
      </c>
      <c r="H9" s="94">
        <f>IF('Sorted Data'!H8="D","D",IF('Sorted Data'!H8="ND","ND",'Sorted Data'!H8*Impacts!$F9/1000))</f>
        <v>0.2491197944407722</v>
      </c>
      <c r="I9" s="94">
        <f>IF('Sorted Data'!I8="D","D",IF('Sorted Data'!I8="ND","ND",'Sorted Data'!I8*Impacts!$F9/1000))</f>
        <v>0.16542082520690543</v>
      </c>
      <c r="J9" s="94">
        <f>IF('Sorted Data'!J8="D","D",IF('Sorted Data'!J8="ND","ND",'Sorted Data'!J8*Impacts!$F9/1000))</f>
        <v>0.4076603175322549</v>
      </c>
      <c r="K9" s="94">
        <f>IF('Sorted Data'!K8="D","D",IF('Sorted Data'!K8="ND","ND",'Sorted Data'!K8*Impacts!$F9/1000))</f>
        <v>0.39136707270747223</v>
      </c>
      <c r="L9" s="95">
        <f>IF('Sorted Data'!L8="D","D",IF('Sorted Data'!L8="ND","ND",'Sorted Data'!L8*Impacts!$F9/1000))</f>
        <v>0.41255830176932229</v>
      </c>
    </row>
    <row r="10" spans="1:12" x14ac:dyDescent="0.25">
      <c r="A10" s="77"/>
      <c r="B10" s="47" t="str">
        <f>'Sorted Data'!B9</f>
        <v>Mn</v>
      </c>
      <c r="C10" s="47" t="str">
        <f>Impacts!B10</f>
        <v>Mn</v>
      </c>
      <c r="D10" s="47" t="s">
        <v>296</v>
      </c>
      <c r="E10" s="94">
        <f>IF('Sorted Data'!E9="D","D",IF('Sorted Data'!E9="ND","ND",'Sorted Data'!E9*Impacts!$F10/1000))</f>
        <v>2.4305733674475982E-2</v>
      </c>
      <c r="F10" s="94">
        <f>IF('Sorted Data'!F9="D","D",IF('Sorted Data'!F9="ND","ND",'Sorted Data'!F9*Impacts!$F10/1000))</f>
        <v>0.11428162811627303</v>
      </c>
      <c r="G10" s="94">
        <f>IF('Sorted Data'!G9="D","D",IF('Sorted Data'!G9="ND","ND",'Sorted Data'!G9*Impacts!$F10/1000))</f>
        <v>0.11025811142302577</v>
      </c>
      <c r="H10" s="94">
        <f>IF('Sorted Data'!H9="D","D",IF('Sorted Data'!H9="ND","ND",'Sorted Data'!H9*Impacts!$F10/1000))</f>
        <v>0.28890181286608785</v>
      </c>
      <c r="I10" s="94">
        <f>IF('Sorted Data'!I9="D","D",IF('Sorted Data'!I9="ND","ND",'Sorted Data'!I9*Impacts!$F10/1000))</f>
        <v>0.13808606857338543</v>
      </c>
      <c r="J10" s="94">
        <f>IF('Sorted Data'!J9="D","D",IF('Sorted Data'!J9="ND","ND",'Sorted Data'!J9*Impacts!$F10/1000))</f>
        <v>0.61653796638363167</v>
      </c>
      <c r="K10" s="94">
        <f>IF('Sorted Data'!K9="D","D",IF('Sorted Data'!K9="ND","ND",'Sorted Data'!K9*Impacts!$F10/1000))</f>
        <v>0.68435496278159735</v>
      </c>
      <c r="L10" s="95">
        <f>IF('Sorted Data'!L9="D","D",IF('Sorted Data'!L9="ND","ND",'Sorted Data'!L9*Impacts!$F10/1000))</f>
        <v>0.65885371509197999</v>
      </c>
    </row>
    <row r="11" spans="1:12" x14ac:dyDescent="0.25">
      <c r="A11" s="77"/>
      <c r="B11" s="47" t="str">
        <f>'Sorted Data'!B10</f>
        <v>Nb</v>
      </c>
      <c r="C11" s="47" t="str">
        <f>Impacts!B11</f>
        <v>Nb</v>
      </c>
      <c r="D11" s="47" t="s">
        <v>296</v>
      </c>
      <c r="E11" s="94" t="str">
        <f>IF('Sorted Data'!E10="D","D",IF('Sorted Data'!E10="ND","ND",'Sorted Data'!E10*Impacts!$F11/1000))</f>
        <v>ND</v>
      </c>
      <c r="F11" s="94" t="str">
        <f>IF('Sorted Data'!F10="D","D",IF('Sorted Data'!F10="ND","ND",'Sorted Data'!F10*Impacts!$F11/1000))</f>
        <v>ND</v>
      </c>
      <c r="G11" s="94" t="str">
        <f>IF('Sorted Data'!G10="D","D",IF('Sorted Data'!G10="ND","ND",'Sorted Data'!G10*Impacts!$F11/1000))</f>
        <v>ND</v>
      </c>
      <c r="H11" s="94" t="str">
        <f>IF('Sorted Data'!H10="D","D",IF('Sorted Data'!H10="ND","ND",'Sorted Data'!H10*Impacts!$F11/1000))</f>
        <v>ND</v>
      </c>
      <c r="I11" s="94" t="str">
        <f>IF('Sorted Data'!I10="D","D",IF('Sorted Data'!I10="ND","ND",'Sorted Data'!I10*Impacts!$F11/1000))</f>
        <v>ND</v>
      </c>
      <c r="J11" s="94" t="str">
        <f>IF('Sorted Data'!J10="D","D",IF('Sorted Data'!J10="ND","ND",'Sorted Data'!J10*Impacts!$F11/1000))</f>
        <v>ND</v>
      </c>
      <c r="K11" s="94" t="str">
        <f>IF('Sorted Data'!K10="D","D",IF('Sorted Data'!K10="ND","ND",'Sorted Data'!K10*Impacts!$F11/1000))</f>
        <v>ND</v>
      </c>
      <c r="L11" s="95" t="str">
        <f>IF('Sorted Data'!L10="D","D",IF('Sorted Data'!L10="ND","ND",'Sorted Data'!L10*Impacts!$F11/1000))</f>
        <v>ND</v>
      </c>
    </row>
    <row r="12" spans="1:12" ht="15.75" thickBot="1" x14ac:dyDescent="0.3">
      <c r="A12" s="77"/>
      <c r="B12" s="55" t="str">
        <f>'Sorted Data'!B11</f>
        <v>V</v>
      </c>
      <c r="C12" s="55" t="str">
        <f>Impacts!B12</f>
        <v>V</v>
      </c>
      <c r="D12" s="55" t="s">
        <v>296</v>
      </c>
      <c r="E12" s="86">
        <f>IF('Sorted Data'!E11="D","D",IF('Sorted Data'!E11="ND","ND",'Sorted Data'!E11*Impacts!$F12/1000))</f>
        <v>1.2741017961158851E-8</v>
      </c>
      <c r="F12" s="86">
        <f>IF('Sorted Data'!F11="D","D",IF('Sorted Data'!F11="ND","ND",'Sorted Data'!F11*Impacts!$F12/1000))</f>
        <v>6.2599672698319074E-8</v>
      </c>
      <c r="G12" s="86">
        <f>IF('Sorted Data'!G11="D","D",IF('Sorted Data'!G11="ND","ND",'Sorted Data'!G11*Impacts!$F12/1000))</f>
        <v>4.2702266871263582E-8</v>
      </c>
      <c r="H12" s="86">
        <f>IF('Sorted Data'!H11="D","D",IF('Sorted Data'!H11="ND","ND",'Sorted Data'!H11*Impacts!$F12/1000))</f>
        <v>1.5795730190125674E-7</v>
      </c>
      <c r="I12" s="86">
        <f>IF('Sorted Data'!I11="D","D",IF('Sorted Data'!I11="ND","ND",'Sorted Data'!I11*Impacts!$F12/1000))</f>
        <v>6.7656501952056587E-8</v>
      </c>
      <c r="J12" s="86">
        <f>IF('Sorted Data'!J11="D","D",IF('Sorted Data'!J11="ND","ND",'Sorted Data'!J11*Impacts!$F12/1000))</f>
        <v>1.4010046043741636E-7</v>
      </c>
      <c r="K12" s="86">
        <f>IF('Sorted Data'!K11="D","D",IF('Sorted Data'!K11="ND","ND",'Sorted Data'!K11*Impacts!$F12/1000))</f>
        <v>1.5380790225627118E-7</v>
      </c>
      <c r="L12" s="87">
        <f>IF('Sorted Data'!L11="D","D",IF('Sorted Data'!L11="ND","ND",'Sorted Data'!L11*Impacts!$F12/1000))</f>
        <v>1.7545326281860877E-7</v>
      </c>
    </row>
    <row r="13" spans="1:12" x14ac:dyDescent="0.25">
      <c r="A13" s="76" t="s">
        <v>147</v>
      </c>
      <c r="B13" s="52" t="str">
        <f>'Sorted Data'!B12</f>
        <v>Al</v>
      </c>
      <c r="C13" s="52" t="str">
        <f>Impacts!B13</f>
        <v>Al</v>
      </c>
      <c r="D13" s="52" t="s">
        <v>296</v>
      </c>
      <c r="E13" s="83">
        <f>IF('Sorted Data'!E12="D","D",IF('Sorted Data'!E12="ND","ND",'Sorted Data'!E12*Impacts!$F13/1000))</f>
        <v>0.29746017371482264</v>
      </c>
      <c r="F13" s="83">
        <f>IF('Sorted Data'!F12="D","D",IF('Sorted Data'!F12="ND","ND",'Sorted Data'!F12*Impacts!$F13/1000))</f>
        <v>0.40728716662308734</v>
      </c>
      <c r="G13" s="83">
        <f>IF('Sorted Data'!G12="D","D",IF('Sorted Data'!G12="ND","ND",'Sorted Data'!G12*Impacts!$F13/1000))</f>
        <v>0.18830851637782253</v>
      </c>
      <c r="H13" s="83">
        <f>IF('Sorted Data'!H12="D","D",IF('Sorted Data'!H12="ND","ND",'Sorted Data'!H12*Impacts!$F13/1000))</f>
        <v>0.16841157664613207</v>
      </c>
      <c r="I13" s="83">
        <f>IF('Sorted Data'!I12="D","D",IF('Sorted Data'!I12="ND","ND",'Sorted Data'!I12*Impacts!$F13/1000))</f>
        <v>0.63636008905982999</v>
      </c>
      <c r="J13" s="83">
        <f>IF('Sorted Data'!J12="D","D",IF('Sorted Data'!J12="ND","ND",'Sorted Data'!J12*Impacts!$F13/1000))</f>
        <v>0.75022388630143755</v>
      </c>
      <c r="K13" s="83">
        <f>IF('Sorted Data'!K12="D","D",IF('Sorted Data'!K12="ND","ND",'Sorted Data'!K12*Impacts!$F13/1000))</f>
        <v>0.72527913608668393</v>
      </c>
      <c r="L13" s="84">
        <f>IF('Sorted Data'!L12="D","D",IF('Sorted Data'!L12="ND","ND",'Sorted Data'!L12*Impacts!$F13/1000))</f>
        <v>0.77024412554930655</v>
      </c>
    </row>
    <row r="14" spans="1:12" x14ac:dyDescent="0.25">
      <c r="A14" s="77"/>
      <c r="B14" s="47" t="str">
        <f>'Sorted Data'!B13</f>
        <v>B</v>
      </c>
      <c r="C14" s="47" t="str">
        <f>Impacts!B14</f>
        <v>B</v>
      </c>
      <c r="D14" s="47" t="s">
        <v>296</v>
      </c>
      <c r="E14" s="94">
        <f>IF('Sorted Data'!E13="D","D",IF('Sorted Data'!E13="ND","ND",'Sorted Data'!E13*Impacts!$F14/1000))</f>
        <v>1.2602811760816776E-2</v>
      </c>
      <c r="F14" s="94">
        <f>IF('Sorted Data'!F13="D","D",IF('Sorted Data'!F13="ND","ND",'Sorted Data'!F13*Impacts!$F14/1000))</f>
        <v>1.1048735016928267E-2</v>
      </c>
      <c r="G14" s="94">
        <f>IF('Sorted Data'!G13="D","D",IF('Sorted Data'!G13="ND","ND",'Sorted Data'!G13*Impacts!$F14/1000))</f>
        <v>7.7250541767989941E-3</v>
      </c>
      <c r="H14" s="94">
        <f>IF('Sorted Data'!H13="D","D",IF('Sorted Data'!H13="ND","ND",'Sorted Data'!H13*Impacts!$F14/1000))</f>
        <v>9.3107293014934624E-3</v>
      </c>
      <c r="I14" s="94">
        <f>IF('Sorted Data'!I13="D","D",IF('Sorted Data'!I13="ND","ND",'Sorted Data'!I13*Impacts!$F14/1000))</f>
        <v>1.0962344306973957E-2</v>
      </c>
      <c r="J14" s="94">
        <f>IF('Sorted Data'!J13="D","D",IF('Sorted Data'!J13="ND","ND",'Sorted Data'!J13*Impacts!$F14/1000))</f>
        <v>1.6897742575155961E-2</v>
      </c>
      <c r="K14" s="94">
        <f>IF('Sorted Data'!K13="D","D",IF('Sorted Data'!K13="ND","ND",'Sorted Data'!K13*Impacts!$F14/1000))</f>
        <v>1.6174461673260837E-2</v>
      </c>
      <c r="L14" s="95">
        <f>IF('Sorted Data'!L13="D","D",IF('Sorted Data'!L13="ND","ND",'Sorted Data'!L13*Impacts!$F14/1000))</f>
        <v>1.6749347314750262E-2</v>
      </c>
    </row>
    <row r="15" spans="1:12" x14ac:dyDescent="0.25">
      <c r="A15" s="77"/>
      <c r="B15" s="47" t="str">
        <f>'Sorted Data'!B14</f>
        <v>Be</v>
      </c>
      <c r="C15" s="47" t="str">
        <f>Impacts!B15</f>
        <v>Be</v>
      </c>
      <c r="D15" s="47" t="s">
        <v>296</v>
      </c>
      <c r="E15" s="94">
        <f>IF('Sorted Data'!E14="D","D",IF('Sorted Data'!E14="ND","ND",'Sorted Data'!E14*Impacts!$F15/1000))</f>
        <v>7.4813670793828313E-4</v>
      </c>
      <c r="F15" s="94">
        <f>IF('Sorted Data'!F14="D","D",IF('Sorted Data'!F14="ND","ND",'Sorted Data'!F14*Impacts!$F15/1000))</f>
        <v>3.7899598423345605E-4</v>
      </c>
      <c r="G15" s="94" t="str">
        <f>IF('Sorted Data'!G14="D","D",IF('Sorted Data'!G14="ND","ND",'Sorted Data'!G14*Impacts!$F15/1000))</f>
        <v>ND</v>
      </c>
      <c r="H15" s="94">
        <f>IF('Sorted Data'!H14="D","D",IF('Sorted Data'!H14="ND","ND",'Sorted Data'!H14*Impacts!$F15/1000))</f>
        <v>3.8875654565041925E-4</v>
      </c>
      <c r="I15" s="94">
        <f>IF('Sorted Data'!I14="D","D",IF('Sorted Data'!I14="ND","ND",'Sorted Data'!I14*Impacts!$F15/1000))</f>
        <v>2.1734445825030192E-4</v>
      </c>
      <c r="J15" s="94">
        <f>IF('Sorted Data'!J14="D","D",IF('Sorted Data'!J14="ND","ND",'Sorted Data'!J14*Impacts!$F15/1000))</f>
        <v>8.3729163946870617E-4</v>
      </c>
      <c r="K15" s="94">
        <f>IF('Sorted Data'!K14="D","D",IF('Sorted Data'!K14="ND","ND",'Sorted Data'!K14*Impacts!$F15/1000))</f>
        <v>7.2348050862209928E-4</v>
      </c>
      <c r="L15" s="95">
        <f>IF('Sorted Data'!L14="D","D",IF('Sorted Data'!L14="ND","ND",'Sorted Data'!L14*Impacts!$F15/1000))</f>
        <v>8.0551224812528256E-4</v>
      </c>
    </row>
    <row r="16" spans="1:12" x14ac:dyDescent="0.25">
      <c r="A16" s="77"/>
      <c r="B16" s="47" t="str">
        <f>'Sorted Data'!B15</f>
        <v>Ga</v>
      </c>
      <c r="C16" s="47" t="str">
        <f>Impacts!B16</f>
        <v>Ga</v>
      </c>
      <c r="D16" s="47" t="s">
        <v>296</v>
      </c>
      <c r="E16" s="94">
        <f>IF('Sorted Data'!E15="D","D",IF('Sorted Data'!E15="ND","ND",'Sorted Data'!E15*Impacts!$F16/1000))</f>
        <v>3.5748965173761797E-2</v>
      </c>
      <c r="F16" s="94">
        <f>IF('Sorted Data'!F15="D","D",IF('Sorted Data'!F15="ND","ND",'Sorted Data'!F15*Impacts!$F16/1000))</f>
        <v>2.3302694286507532E-2</v>
      </c>
      <c r="G16" s="94" t="str">
        <f>IF('Sorted Data'!G15="D","D",IF('Sorted Data'!G15="ND","ND",'Sorted Data'!G15*Impacts!$F16/1000))</f>
        <v>ND</v>
      </c>
      <c r="H16" s="94">
        <f>IF('Sorted Data'!H15="D","D",IF('Sorted Data'!H15="ND","ND",'Sorted Data'!H15*Impacts!$F16/1000))</f>
        <v>2.1482242291516039E-2</v>
      </c>
      <c r="I16" s="94" t="str">
        <f>IF('Sorted Data'!I15="D","D",IF('Sorted Data'!I15="ND","ND",'Sorted Data'!I15*Impacts!$F16/1000))</f>
        <v>D</v>
      </c>
      <c r="J16" s="94">
        <f>IF('Sorted Data'!J15="D","D",IF('Sorted Data'!J15="ND","ND",'Sorted Data'!J15*Impacts!$F16/1000))</f>
        <v>7.1232414147991821E-2</v>
      </c>
      <c r="K16" s="94">
        <f>IF('Sorted Data'!K15="D","D",IF('Sorted Data'!K15="ND","ND",'Sorted Data'!K15*Impacts!$F16/1000))</f>
        <v>7.4129274721965246E-2</v>
      </c>
      <c r="L16" s="95">
        <f>IF('Sorted Data'!L15="D","D",IF('Sorted Data'!L15="ND","ND",'Sorted Data'!L15*Impacts!$F16/1000))</f>
        <v>7.3422489320360537E-2</v>
      </c>
    </row>
    <row r="17" spans="1:12" x14ac:dyDescent="0.25">
      <c r="A17" s="77"/>
      <c r="B17" s="47" t="str">
        <f>'Sorted Data'!B16</f>
        <v>Li</v>
      </c>
      <c r="C17" s="47" t="str">
        <f>Impacts!B17</f>
        <v>Li</v>
      </c>
      <c r="D17" s="47" t="s">
        <v>296</v>
      </c>
      <c r="E17" s="94">
        <f>IF('Sorted Data'!E16="D","D",IF('Sorted Data'!E16="ND","ND",'Sorted Data'!E16*Impacts!$F17/1000))</f>
        <v>3.3727144868221816E-4</v>
      </c>
      <c r="F17" s="94">
        <f>IF('Sorted Data'!F16="D","D",IF('Sorted Data'!F16="ND","ND",'Sorted Data'!F16*Impacts!$F17/1000))</f>
        <v>3.330307954229114E-4</v>
      </c>
      <c r="G17" s="94">
        <f>IF('Sorted Data'!G16="D","D",IF('Sorted Data'!G16="ND","ND",'Sorted Data'!G16*Impacts!$F17/1000))</f>
        <v>2.5580799310416497E-4</v>
      </c>
      <c r="H17" s="94">
        <f>IF('Sorted Data'!H16="D","D",IF('Sorted Data'!H16="ND","ND",'Sorted Data'!H16*Impacts!$F17/1000))</f>
        <v>2.7839727834814428E-4</v>
      </c>
      <c r="I17" s="94">
        <f>IF('Sorted Data'!I16="D","D",IF('Sorted Data'!I16="ND","ND",'Sorted Data'!I16*Impacts!$F17/1000))</f>
        <v>3.0402308374171884E-2</v>
      </c>
      <c r="J17" s="94">
        <f>IF('Sorted Data'!J16="D","D",IF('Sorted Data'!J16="ND","ND",'Sorted Data'!J16*Impacts!$F17/1000))</f>
        <v>5.2840714973899079E-4</v>
      </c>
      <c r="K17" s="94">
        <f>IF('Sorted Data'!K16="D","D",IF('Sorted Data'!K16="ND","ND",'Sorted Data'!K16*Impacts!$F17/1000))</f>
        <v>3.5506202580807091E-4</v>
      </c>
      <c r="L17" s="95">
        <f>IF('Sorted Data'!L16="D","D",IF('Sorted Data'!L16="ND","ND",'Sorted Data'!L16*Impacts!$F17/1000))</f>
        <v>3.4970830844907364E-4</v>
      </c>
    </row>
    <row r="18" spans="1:12" x14ac:dyDescent="0.25">
      <c r="A18" s="77"/>
      <c r="B18" s="47" t="str">
        <f>'Sorted Data'!B17</f>
        <v>Mg updated</v>
      </c>
      <c r="C18" s="47" t="str">
        <f>Impacts!B18</f>
        <v>Mg</v>
      </c>
      <c r="D18" s="47" t="s">
        <v>296</v>
      </c>
      <c r="E18" s="94">
        <f>IF('Sorted Data'!E17="D","D",IF('Sorted Data'!E17="ND","ND",'Sorted Data'!E17*Impacts!$F18/1000))</f>
        <v>2.3926140737683444E-2</v>
      </c>
      <c r="F18" s="94">
        <f>IF('Sorted Data'!F17="D","D",IF('Sorted Data'!F17="ND","ND",'Sorted Data'!F17*Impacts!$F18/1000))</f>
        <v>5.5146811048428335E-2</v>
      </c>
      <c r="G18" s="94">
        <f>IF('Sorted Data'!G17="D","D",IF('Sorted Data'!G17="ND","ND",'Sorted Data'!G17*Impacts!$F18/1000))</f>
        <v>1.1997778866818607E-2</v>
      </c>
      <c r="H18" s="94">
        <f>IF('Sorted Data'!H17="D","D",IF('Sorted Data'!H17="ND","ND",'Sorted Data'!H17*Impacts!$F18/1000))</f>
        <v>0.10510575247531533</v>
      </c>
      <c r="I18" s="94">
        <f>IF('Sorted Data'!I17="D","D",IF('Sorted Data'!I17="ND","ND",'Sorted Data'!I17*Impacts!$F18/1000))</f>
        <v>8.6408635454836239E-3</v>
      </c>
      <c r="J18" s="94">
        <f>IF('Sorted Data'!J17="D","D",IF('Sorted Data'!J17="ND","ND",'Sorted Data'!J17*Impacts!$F18/1000))</f>
        <v>1.6976652139647271E-2</v>
      </c>
      <c r="K18" s="94">
        <f>IF('Sorted Data'!K17="D","D",IF('Sorted Data'!K17="ND","ND",'Sorted Data'!K17*Impacts!$F18/1000))</f>
        <v>1.4979856497470313E-2</v>
      </c>
      <c r="L18" s="95">
        <f>IF('Sorted Data'!L17="D","D",IF('Sorted Data'!L17="ND","ND",'Sorted Data'!L17*Impacts!$F18/1000))</f>
        <v>1.6445821531327995E-2</v>
      </c>
    </row>
    <row r="19" spans="1:12" ht="15.75" thickBot="1" x14ac:dyDescent="0.3">
      <c r="A19" s="78"/>
      <c r="B19" s="48" t="str">
        <f>'Sorted Data'!B18</f>
        <v>Ti</v>
      </c>
      <c r="C19" s="48" t="str">
        <f>Impacts!B19</f>
        <v>Ti</v>
      </c>
      <c r="D19" s="48" t="s">
        <v>296</v>
      </c>
      <c r="E19" s="102">
        <f>IF('Sorted Data'!E18="D","D",IF('Sorted Data'!E18="ND","ND",'Sorted Data'!E18*Impacts!$F19/1000))</f>
        <v>5.9747223412603759E-2</v>
      </c>
      <c r="F19" s="102">
        <f>IF('Sorted Data'!F18="D","D",IF('Sorted Data'!F18="ND","ND",'Sorted Data'!F18*Impacts!$F19/1000))</f>
        <v>5.5017554822223765E-2</v>
      </c>
      <c r="G19" s="102">
        <f>IF('Sorted Data'!G18="D","D",IF('Sorted Data'!G18="ND","ND",'Sorted Data'!G18*Impacts!$F19/1000))</f>
        <v>1.7837909570481765E-2</v>
      </c>
      <c r="H19" s="102">
        <f>IF('Sorted Data'!H18="D","D",IF('Sorted Data'!H18="ND","ND",'Sorted Data'!H18*Impacts!$F19/1000))</f>
        <v>2.4977969639654245E-2</v>
      </c>
      <c r="I19" s="102">
        <f>IF('Sorted Data'!I18="D","D",IF('Sorted Data'!I18="ND","ND",'Sorted Data'!I18*Impacts!$F19/1000))</f>
        <v>3.2156380210641135E-2</v>
      </c>
      <c r="J19" s="102">
        <f>IF('Sorted Data'!J18="D","D",IF('Sorted Data'!J18="ND","ND",'Sorted Data'!J18*Impacts!$F19/1000))</f>
        <v>1.7037429852439903E-2</v>
      </c>
      <c r="K19" s="102">
        <f>IF('Sorted Data'!K18="D","D",IF('Sorted Data'!K18="ND","ND",'Sorted Data'!K18*Impacts!$F19/1000))</f>
        <v>2.3796845274768923E-2</v>
      </c>
      <c r="L19" s="103">
        <f>IF('Sorted Data'!L18="D","D",IF('Sorted Data'!L18="ND","ND",'Sorted Data'!L18*Impacts!$F19/1000))</f>
        <v>2.0362949091399699E-2</v>
      </c>
    </row>
    <row r="20" spans="1:12" x14ac:dyDescent="0.25">
      <c r="A20" s="76" t="s">
        <v>144</v>
      </c>
      <c r="B20" s="52" t="str">
        <f>'Sorted Data'!B24</f>
        <v>Hf</v>
      </c>
      <c r="C20" s="52" t="str">
        <f>Impacts!B20</f>
        <v>Hf</v>
      </c>
      <c r="D20" s="52" t="s">
        <v>296</v>
      </c>
      <c r="E20" s="83">
        <f>IF('Sorted Data'!E24="D","D",IF('Sorted Data'!E24="ND","ND",'Sorted Data'!E24*Impacts!$F20/1000))</f>
        <v>2.7499930473614265E-2</v>
      </c>
      <c r="F20" s="83">
        <f>IF('Sorted Data'!F24="D","D",IF('Sorted Data'!F24="ND","ND",'Sorted Data'!F24*Impacts!$F20/1000))</f>
        <v>0.38389163751474964</v>
      </c>
      <c r="G20" s="83">
        <f>IF('Sorted Data'!G24="D","D",IF('Sorted Data'!G24="ND","ND",'Sorted Data'!G24*Impacts!$F20/1000))</f>
        <v>0.21584122400998473</v>
      </c>
      <c r="H20" s="83">
        <f>IF('Sorted Data'!H24="D","D",IF('Sorted Data'!H24="ND","ND",'Sorted Data'!H24*Impacts!$F20/1000))</f>
        <v>0.51722068348760619</v>
      </c>
      <c r="I20" s="83">
        <f>IF('Sorted Data'!I24="D","D",IF('Sorted Data'!I24="ND","ND",'Sorted Data'!I24*Impacts!$F20/1000))</f>
        <v>0.40833943957843116</v>
      </c>
      <c r="J20" s="83">
        <f>IF('Sorted Data'!J24="D","D",IF('Sorted Data'!J24="ND","ND",'Sorted Data'!J24*Impacts!$F20/1000))</f>
        <v>0.71349855620949743</v>
      </c>
      <c r="K20" s="83">
        <f>IF('Sorted Data'!K24="D","D",IF('Sorted Data'!K24="ND","ND",'Sorted Data'!K24*Impacts!$F20/1000))</f>
        <v>0.80845804029313306</v>
      </c>
      <c r="L20" s="84">
        <f>IF('Sorted Data'!L24="D","D",IF('Sorted Data'!L24="ND","ND",'Sorted Data'!L24*Impacts!$F20/1000))</f>
        <v>0.82254114876069262</v>
      </c>
    </row>
    <row r="21" spans="1:12" x14ac:dyDescent="0.25">
      <c r="A21" s="77"/>
      <c r="B21" s="47" t="str">
        <f>'Sorted Data'!B25</f>
        <v>Th</v>
      </c>
      <c r="C21" s="47" t="str">
        <f>Impacts!B21</f>
        <v>Th</v>
      </c>
      <c r="D21" s="47" t="s">
        <v>296</v>
      </c>
      <c r="E21" s="94">
        <f>IF('Sorted Data'!E25="D","D",IF('Sorted Data'!E25="ND","ND",'Sorted Data'!E25*Impacts!$F21/1000))</f>
        <v>0.14220911380008139</v>
      </c>
      <c r="F21" s="94">
        <f>IF('Sorted Data'!F25="D","D",IF('Sorted Data'!F25="ND","ND",'Sorted Data'!F25*Impacts!$F21/1000))</f>
        <v>9.3338748744652408E-2</v>
      </c>
      <c r="G21" s="94">
        <f>IF('Sorted Data'!G25="D","D",IF('Sorted Data'!G25="ND","ND",'Sorted Data'!G25*Impacts!$F21/1000))</f>
        <v>6.8638417014630818E-2</v>
      </c>
      <c r="H21" s="94">
        <f>IF('Sorted Data'!H25="D","D",IF('Sorted Data'!H25="ND","ND",'Sorted Data'!H25*Impacts!$F21/1000))</f>
        <v>0.15164123447554381</v>
      </c>
      <c r="I21" s="94">
        <f>IF('Sorted Data'!I25="D","D",IF('Sorted Data'!I25="ND","ND",'Sorted Data'!I25*Impacts!$F21/1000))</f>
        <v>9.218590471733322E-2</v>
      </c>
      <c r="J21" s="94">
        <f>IF('Sorted Data'!J25="D","D",IF('Sorted Data'!J25="ND","ND",'Sorted Data'!J25*Impacts!$F21/1000))</f>
        <v>0.31000787560985588</v>
      </c>
      <c r="K21" s="94">
        <f>IF('Sorted Data'!K25="D","D",IF('Sorted Data'!K25="ND","ND",'Sorted Data'!K25*Impacts!$F21/1000))</f>
        <v>0.28189706422008132</v>
      </c>
      <c r="L21" s="95">
        <f>IF('Sorted Data'!L25="D","D",IF('Sorted Data'!L25="ND","ND",'Sorted Data'!L25*Impacts!$F21/1000))</f>
        <v>0.30505649825061182</v>
      </c>
    </row>
    <row r="22" spans="1:12" x14ac:dyDescent="0.25">
      <c r="A22" s="77"/>
      <c r="B22" s="47" t="str">
        <f>'Sorted Data'!B26</f>
        <v>U</v>
      </c>
      <c r="C22" s="47" t="str">
        <f>Impacts!B22</f>
        <v>U</v>
      </c>
      <c r="D22" s="47" t="s">
        <v>296</v>
      </c>
      <c r="E22" s="94" t="str">
        <f>IF('Sorted Data'!E26="D","D",IF('Sorted Data'!E26="ND","ND",'Sorted Data'!E26*Impacts!$F22/1000))</f>
        <v>D</v>
      </c>
      <c r="F22" s="94" t="str">
        <f>IF('Sorted Data'!F26="D","D",IF('Sorted Data'!F26="ND","ND",'Sorted Data'!F26*Impacts!$F22/1000))</f>
        <v>ND</v>
      </c>
      <c r="G22" s="94" t="str">
        <f>IF('Sorted Data'!G26="D","D",IF('Sorted Data'!G26="ND","ND",'Sorted Data'!G26*Impacts!$F22/1000))</f>
        <v>ND</v>
      </c>
      <c r="H22" s="94" t="str">
        <f>IF('Sorted Data'!H26="D","D",IF('Sorted Data'!H26="ND","ND",'Sorted Data'!H26*Impacts!$F22/1000))</f>
        <v>ND</v>
      </c>
      <c r="I22" s="94" t="str">
        <f>IF('Sorted Data'!I26="D","D",IF('Sorted Data'!I26="ND","ND",'Sorted Data'!I26*Impacts!$F22/1000))</f>
        <v>ND</v>
      </c>
      <c r="J22" s="94" t="str">
        <f>IF('Sorted Data'!J26="D","D",IF('Sorted Data'!J26="ND","ND",'Sorted Data'!J26*Impacts!$F22/1000))</f>
        <v>ND</v>
      </c>
      <c r="K22" s="94" t="str">
        <f>IF('Sorted Data'!K26="D","D",IF('Sorted Data'!K26="ND","ND",'Sorted Data'!K26*Impacts!$F22/1000))</f>
        <v>ND</v>
      </c>
      <c r="L22" s="95" t="str">
        <f>IF('Sorted Data'!L26="D","D",IF('Sorted Data'!L26="ND","ND",'Sorted Data'!L26*Impacts!$F22/1000))</f>
        <v>ND</v>
      </c>
    </row>
    <row r="23" spans="1:12" ht="15.75" thickBot="1" x14ac:dyDescent="0.3">
      <c r="A23" s="78"/>
      <c r="B23" s="48" t="str">
        <f>'Sorted Data'!B27</f>
        <v>Zr</v>
      </c>
      <c r="C23" s="48" t="str">
        <f>Impacts!B23</f>
        <v>Zr</v>
      </c>
      <c r="D23" s="48" t="s">
        <v>296</v>
      </c>
      <c r="E23" s="102">
        <f>IF('Sorted Data'!E27="D","D",IF('Sorted Data'!E27="ND","ND",'Sorted Data'!E27*Impacts!$F23/1000))</f>
        <v>7.6637645584770123E-5</v>
      </c>
      <c r="F23" s="102">
        <f>IF('Sorted Data'!F27="D","D",IF('Sorted Data'!F27="ND","ND",'Sorted Data'!F27*Impacts!$F23/1000))</f>
        <v>3.3474897697355101E-2</v>
      </c>
      <c r="G23" s="102">
        <f>IF('Sorted Data'!G27="D","D",IF('Sorted Data'!G27="ND","ND",'Sorted Data'!G27*Impacts!$F23/1000))</f>
        <v>7.0698267696601815E-3</v>
      </c>
      <c r="H23" s="102">
        <f>IF('Sorted Data'!H27="D","D",IF('Sorted Data'!H27="ND","ND",'Sorted Data'!H27*Impacts!$F23/1000))</f>
        <v>1.2190297912434674E-2</v>
      </c>
      <c r="I23" s="102">
        <f>IF('Sorted Data'!I27="D","D",IF('Sorted Data'!I27="ND","ND",'Sorted Data'!I27*Impacts!$F23/1000))</f>
        <v>3.1124946320890749E-2</v>
      </c>
      <c r="J23" s="102">
        <f>IF('Sorted Data'!J27="D","D",IF('Sorted Data'!J27="ND","ND",'Sorted Data'!J27*Impacts!$F23/1000))</f>
        <v>4.0293269564027449E-2</v>
      </c>
      <c r="K23" s="102">
        <f>IF('Sorted Data'!K27="D","D",IF('Sorted Data'!K27="ND","ND",'Sorted Data'!K27*Impacts!$F23/1000))</f>
        <v>4.3011899673371372E-2</v>
      </c>
      <c r="L23" s="103">
        <f>IF('Sorted Data'!L27="D","D",IF('Sorted Data'!L27="ND","ND",'Sorted Data'!L27*Impacts!$F23/1000))</f>
        <v>6.8638492311887969E-2</v>
      </c>
    </row>
    <row r="24" spans="1:12" x14ac:dyDescent="0.25">
      <c r="A24" s="76" t="s">
        <v>210</v>
      </c>
      <c r="B24" s="52" t="str">
        <f>'Sorted Data'!B28</f>
        <v>Ir</v>
      </c>
      <c r="C24" s="52" t="str">
        <f>Impacts!B24</f>
        <v>Ir</v>
      </c>
      <c r="D24" s="52" t="s">
        <v>296</v>
      </c>
      <c r="E24" s="83">
        <f>IF('Sorted Data'!E28="D","D",IF('Sorted Data'!E28="ND","ND",'Sorted Data'!E28*Impacts!$F24/1000))</f>
        <v>0.49219696101736848</v>
      </c>
      <c r="F24" s="83">
        <f>IF('Sorted Data'!F28="D","D",IF('Sorted Data'!F28="ND","ND",'Sorted Data'!F28*Impacts!$F24/1000))</f>
        <v>0.52968660001969659</v>
      </c>
      <c r="G24" s="83">
        <f>IF('Sorted Data'!G28="D","D",IF('Sorted Data'!G28="ND","ND",'Sorted Data'!G28*Impacts!$F24/1000))</f>
        <v>0.51868871914150172</v>
      </c>
      <c r="H24" s="83">
        <f>IF('Sorted Data'!H28="D","D",IF('Sorted Data'!H28="ND","ND",'Sorted Data'!H28*Impacts!$F24/1000))</f>
        <v>0.63895776266672399</v>
      </c>
      <c r="I24" s="83">
        <f>IF('Sorted Data'!I28="D","D",IF('Sorted Data'!I28="ND","ND",'Sorted Data'!I28*Impacts!$F24/1000))</f>
        <v>0.24063137961492764</v>
      </c>
      <c r="J24" s="83">
        <f>IF('Sorted Data'!J28="D","D",IF('Sorted Data'!J28="ND","ND",'Sorted Data'!J28*Impacts!$F24/1000))</f>
        <v>0.67537275904998217</v>
      </c>
      <c r="K24" s="83">
        <f>IF('Sorted Data'!K28="D","D",IF('Sorted Data'!K28="ND","ND",'Sorted Data'!K28*Impacts!$F24/1000))</f>
        <v>0.68467496480752621</v>
      </c>
      <c r="L24" s="84">
        <f>IF('Sorted Data'!L28="D","D",IF('Sorted Data'!L28="ND","ND",'Sorted Data'!L28*Impacts!$F24/1000))</f>
        <v>0.74748572504881283</v>
      </c>
    </row>
    <row r="25" spans="1:12" x14ac:dyDescent="0.25">
      <c r="A25" s="77"/>
      <c r="B25" s="47" t="str">
        <f>'Sorted Data'!B29</f>
        <v>Pd</v>
      </c>
      <c r="C25" s="47" t="str">
        <f>Impacts!B25</f>
        <v>Pd</v>
      </c>
      <c r="D25" s="47" t="s">
        <v>296</v>
      </c>
      <c r="E25" s="94" t="str">
        <f>IF('Sorted Data'!E29="D","D",IF('Sorted Data'!E29="ND","ND",'Sorted Data'!E29*Impacts!$F25/1000))</f>
        <v>D</v>
      </c>
      <c r="F25" s="94" t="str">
        <f>IF('Sorted Data'!F29="D","D",IF('Sorted Data'!F29="ND","ND",'Sorted Data'!F29*Impacts!$F25/1000))</f>
        <v>D</v>
      </c>
      <c r="G25" s="94" t="str">
        <f>IF('Sorted Data'!G29="D","D",IF('Sorted Data'!G29="ND","ND",'Sorted Data'!G29*Impacts!$F25/1000))</f>
        <v>ND</v>
      </c>
      <c r="H25" s="94" t="str">
        <f>IF('Sorted Data'!H29="D","D",IF('Sorted Data'!H29="ND","ND",'Sorted Data'!H29*Impacts!$F25/1000))</f>
        <v>ND</v>
      </c>
      <c r="I25" s="94" t="str">
        <f>IF('Sorted Data'!I29="D","D",IF('Sorted Data'!I29="ND","ND",'Sorted Data'!I29*Impacts!$F25/1000))</f>
        <v>ND</v>
      </c>
      <c r="J25" s="94">
        <f>IF('Sorted Data'!J29="D","D",IF('Sorted Data'!J29="ND","ND",'Sorted Data'!J29*Impacts!$F25/1000))</f>
        <v>0.87734065752962631</v>
      </c>
      <c r="K25" s="94">
        <f>IF('Sorted Data'!K29="D","D",IF('Sorted Data'!K29="ND","ND",'Sorted Data'!K29*Impacts!$F25/1000))</f>
        <v>0.70605934532531134</v>
      </c>
      <c r="L25" s="95">
        <f>IF('Sorted Data'!L29="D","D",IF('Sorted Data'!L29="ND","ND",'Sorted Data'!L29*Impacts!$F25/1000))</f>
        <v>0.71968297623414135</v>
      </c>
    </row>
    <row r="26" spans="1:12" x14ac:dyDescent="0.25">
      <c r="A26" s="77"/>
      <c r="B26" s="47" t="str">
        <f>'Sorted Data'!B30</f>
        <v>Pt</v>
      </c>
      <c r="C26" s="47" t="str">
        <f>Impacts!B26</f>
        <v>Pt</v>
      </c>
      <c r="D26" s="47" t="s">
        <v>296</v>
      </c>
      <c r="E26" s="94">
        <f>IF('Sorted Data'!E30="D","D",IF('Sorted Data'!E30="ND","ND",'Sorted Data'!E30*Impacts!$F26/1000))</f>
        <v>184.00171124470845</v>
      </c>
      <c r="F26" s="94">
        <f>IF('Sorted Data'!F30="D","D",IF('Sorted Data'!F30="ND","ND",'Sorted Data'!F30*Impacts!$F26/1000))</f>
        <v>129.72341348463809</v>
      </c>
      <c r="G26" s="94">
        <f>IF('Sorted Data'!G30="D","D",IF('Sorted Data'!G30="ND","ND",'Sorted Data'!G30*Impacts!$F26/1000))</f>
        <v>94.32684613904577</v>
      </c>
      <c r="H26" s="94">
        <f>IF('Sorted Data'!H30="D","D",IF('Sorted Data'!H30="ND","ND",'Sorted Data'!H30*Impacts!$F26/1000))</f>
        <v>213.97523507896787</v>
      </c>
      <c r="I26" s="94">
        <f>IF('Sorted Data'!I30="D","D",IF('Sorted Data'!I30="ND","ND",'Sorted Data'!I30*Impacts!$F26/1000))</f>
        <v>128.70018413111643</v>
      </c>
      <c r="J26" s="94">
        <f>IF('Sorted Data'!J30="D","D",IF('Sorted Data'!J30="ND","ND",'Sorted Data'!J30*Impacts!$F26/1000))</f>
        <v>317.91011144439551</v>
      </c>
      <c r="K26" s="94">
        <f>IF('Sorted Data'!K30="D","D",IF('Sorted Data'!K30="ND","ND",'Sorted Data'!K30*Impacts!$F26/1000))</f>
        <v>301.51460355110947</v>
      </c>
      <c r="L26" s="95">
        <f>IF('Sorted Data'!L30="D","D",IF('Sorted Data'!L30="ND","ND",'Sorted Data'!L30*Impacts!$F26/1000))</f>
        <v>319.66634425416686</v>
      </c>
    </row>
    <row r="27" spans="1:12" x14ac:dyDescent="0.25">
      <c r="A27" s="77"/>
      <c r="B27" s="47" t="str">
        <f>'Sorted Data'!B31</f>
        <v>Rh</v>
      </c>
      <c r="C27" s="47" t="str">
        <f>Impacts!B27</f>
        <v>Rh</v>
      </c>
      <c r="D27" s="47" t="s">
        <v>296</v>
      </c>
      <c r="E27" s="94" t="str">
        <f>IF('Sorted Data'!E31="D","D",IF('Sorted Data'!E31="ND","ND",'Sorted Data'!E31*Impacts!$F27/1000))</f>
        <v>ND</v>
      </c>
      <c r="F27" s="94" t="str">
        <f>IF('Sorted Data'!F31="D","D",IF('Sorted Data'!F31="ND","ND",'Sorted Data'!F31*Impacts!$F27/1000))</f>
        <v>ND</v>
      </c>
      <c r="G27" s="94" t="str">
        <f>IF('Sorted Data'!G31="D","D",IF('Sorted Data'!G31="ND","ND",'Sorted Data'!G31*Impacts!$F27/1000))</f>
        <v>ND</v>
      </c>
      <c r="H27" s="94" t="str">
        <f>IF('Sorted Data'!H31="D","D",IF('Sorted Data'!H31="ND","ND",'Sorted Data'!H31*Impacts!$F27/1000))</f>
        <v>ND</v>
      </c>
      <c r="I27" s="94" t="str">
        <f>IF('Sorted Data'!I31="D","D",IF('Sorted Data'!I31="ND","ND",'Sorted Data'!I31*Impacts!$F27/1000))</f>
        <v>ND</v>
      </c>
      <c r="J27" s="94" t="str">
        <f>IF('Sorted Data'!J31="D","D",IF('Sorted Data'!J31="ND","ND",'Sorted Data'!J31*Impacts!$F27/1000))</f>
        <v>ND</v>
      </c>
      <c r="K27" s="94" t="str">
        <f>IF('Sorted Data'!K31="D","D",IF('Sorted Data'!K31="ND","ND",'Sorted Data'!K31*Impacts!$F27/1000))</f>
        <v>ND</v>
      </c>
      <c r="L27" s="95" t="str">
        <f>IF('Sorted Data'!L31="D","D",IF('Sorted Data'!L31="ND","ND",'Sorted Data'!L31*Impacts!$F27/1000))</f>
        <v>ND</v>
      </c>
    </row>
    <row r="28" spans="1:12" ht="15.75" thickBot="1" x14ac:dyDescent="0.3">
      <c r="A28" s="78"/>
      <c r="B28" s="48" t="str">
        <f>'Sorted Data'!B32</f>
        <v>Ru</v>
      </c>
      <c r="C28" s="48" t="str">
        <f>Impacts!B28</f>
        <v>Ru</v>
      </c>
      <c r="D28" s="48" t="s">
        <v>296</v>
      </c>
      <c r="E28" s="102">
        <f>IF('Sorted Data'!E32="D","D",IF('Sorted Data'!E32="ND","ND",'Sorted Data'!E32*Impacts!$F28/1000))</f>
        <v>0.42701120591896635</v>
      </c>
      <c r="F28" s="102">
        <f>IF('Sorted Data'!F32="D","D",IF('Sorted Data'!F32="ND","ND",'Sorted Data'!F32*Impacts!$F28/1000))</f>
        <v>0.33584765746545914</v>
      </c>
      <c r="G28" s="102">
        <f>IF('Sorted Data'!G32="D","D",IF('Sorted Data'!G32="ND","ND",'Sorted Data'!G32*Impacts!$F28/1000))</f>
        <v>0.25110636513441931</v>
      </c>
      <c r="H28" s="102">
        <f>IF('Sorted Data'!H32="D","D",IF('Sorted Data'!H32="ND","ND",'Sorted Data'!H32*Impacts!$F28/1000))</f>
        <v>0.47462172106089512</v>
      </c>
      <c r="I28" s="102">
        <f>IF('Sorted Data'!I32="D","D",IF('Sorted Data'!I32="ND","ND",'Sorted Data'!I32*Impacts!$F28/1000))</f>
        <v>0.23941061480549364</v>
      </c>
      <c r="J28" s="102">
        <f>IF('Sorted Data'!J32="D","D",IF('Sorted Data'!J32="ND","ND",'Sorted Data'!J32*Impacts!$F28/1000))</f>
        <v>0.7607105223583569</v>
      </c>
      <c r="K28" s="102">
        <f>IF('Sorted Data'!K32="D","D",IF('Sorted Data'!K32="ND","ND",'Sorted Data'!K32*Impacts!$F28/1000))</f>
        <v>0.74043688947699737</v>
      </c>
      <c r="L28" s="103">
        <f>IF('Sorted Data'!L32="D","D",IF('Sorted Data'!L32="ND","ND",'Sorted Data'!L32*Impacts!$F28/1000))</f>
        <v>0.77296942803207591</v>
      </c>
    </row>
    <row r="29" spans="1:12" x14ac:dyDescent="0.25">
      <c r="A29" s="76" t="s">
        <v>145</v>
      </c>
      <c r="B29" s="52" t="str">
        <f>'Sorted Data'!B33</f>
        <v>Ce</v>
      </c>
      <c r="C29" s="52" t="str">
        <f>Impacts!B29</f>
        <v>Ce</v>
      </c>
      <c r="D29" s="52" t="s">
        <v>296</v>
      </c>
      <c r="E29" s="83" t="str">
        <f>IF('Sorted Data'!E33="D","D",IF('Sorted Data'!E33="ND","ND",'Sorted Data'!E33*Impacts!$F29/1000))</f>
        <v>ND</v>
      </c>
      <c r="F29" s="83" t="str">
        <f>IF('Sorted Data'!F33="D","D",IF('Sorted Data'!F33="ND","ND",'Sorted Data'!F33*Impacts!$F29/1000))</f>
        <v>ND</v>
      </c>
      <c r="G29" s="83" t="str">
        <f>IF('Sorted Data'!G33="D","D",IF('Sorted Data'!G33="ND","ND",'Sorted Data'!G33*Impacts!$F29/1000))</f>
        <v>ND</v>
      </c>
      <c r="H29" s="83" t="str">
        <f>IF('Sorted Data'!H33="D","D",IF('Sorted Data'!H33="ND","ND",'Sorted Data'!H33*Impacts!$F29/1000))</f>
        <v>ND</v>
      </c>
      <c r="I29" s="83" t="str">
        <f>IF('Sorted Data'!I33="D","D",IF('Sorted Data'!I33="ND","ND",'Sorted Data'!I33*Impacts!$F29/1000))</f>
        <v>ND</v>
      </c>
      <c r="J29" s="83" t="str">
        <f>IF('Sorted Data'!J33="D","D",IF('Sorted Data'!J33="ND","ND",'Sorted Data'!J33*Impacts!$F29/1000))</f>
        <v>ND</v>
      </c>
      <c r="K29" s="83" t="str">
        <f>IF('Sorted Data'!K33="D","D",IF('Sorted Data'!K33="ND","ND",'Sorted Data'!K33*Impacts!$F29/1000))</f>
        <v>ND</v>
      </c>
      <c r="L29" s="84" t="str">
        <f>IF('Sorted Data'!L33="D","D",IF('Sorted Data'!L33="ND","ND",'Sorted Data'!L33*Impacts!$F29/1000))</f>
        <v>ND</v>
      </c>
    </row>
    <row r="30" spans="1:12" x14ac:dyDescent="0.25">
      <c r="A30" s="77"/>
      <c r="B30" s="47" t="str">
        <f>'Sorted Data'!B34</f>
        <v>Dy</v>
      </c>
      <c r="C30" s="47" t="str">
        <f>Impacts!B30</f>
        <v>Dy</v>
      </c>
      <c r="D30" s="47" t="s">
        <v>296</v>
      </c>
      <c r="E30" s="94">
        <f>IF('Sorted Data'!E34="D","D",IF('Sorted Data'!E34="ND","ND",'Sorted Data'!E34*Impacts!$F30/1000))</f>
        <v>3.5024348328685138E-3</v>
      </c>
      <c r="F30" s="94">
        <f>IF('Sorted Data'!F34="D","D",IF('Sorted Data'!F34="ND","ND",'Sorted Data'!F34*Impacts!$F30/1000))</f>
        <v>4.1236244612257791E-3</v>
      </c>
      <c r="G30" s="94">
        <f>IF('Sorted Data'!G34="D","D",IF('Sorted Data'!G34="ND","ND",'Sorted Data'!G34*Impacts!$F30/1000))</f>
        <v>1.0797810132083172E-3</v>
      </c>
      <c r="H30" s="94">
        <f>IF('Sorted Data'!H34="D","D",IF('Sorted Data'!H34="ND","ND",'Sorted Data'!H34*Impacts!$F30/1000))</f>
        <v>3.0622054783703959E-3</v>
      </c>
      <c r="I30" s="94">
        <f>IF('Sorted Data'!I34="D","D",IF('Sorted Data'!I34="ND","ND",'Sorted Data'!I34*Impacts!$F30/1000))</f>
        <v>2.8452052756222424E-3</v>
      </c>
      <c r="J30" s="94">
        <f>IF('Sorted Data'!J34="D","D",IF('Sorted Data'!J34="ND","ND",'Sorted Data'!J34*Impacts!$F30/1000))</f>
        <v>1.57832357709859E-3</v>
      </c>
      <c r="K30" s="94">
        <f>IF('Sorted Data'!K34="D","D",IF('Sorted Data'!K34="ND","ND",'Sorted Data'!K34*Impacts!$F30/1000))</f>
        <v>4.2126195844170902E-3</v>
      </c>
      <c r="L30" s="95">
        <f>IF('Sorted Data'!L34="D","D",IF('Sorted Data'!L34="ND","ND",'Sorted Data'!L34*Impacts!$F30/1000))</f>
        <v>3.6244215926557657E-4</v>
      </c>
    </row>
    <row r="31" spans="1:12" x14ac:dyDescent="0.25">
      <c r="A31" s="77"/>
      <c r="B31" s="47" t="str">
        <f>'Sorted Data'!B35</f>
        <v>Er</v>
      </c>
      <c r="C31" s="47" t="str">
        <f>Impacts!B31</f>
        <v>Er</v>
      </c>
      <c r="D31" s="47" t="s">
        <v>296</v>
      </c>
      <c r="E31" s="94" t="str">
        <f>IF('Sorted Data'!E35="D","D",IF('Sorted Data'!E35="ND","ND",'Sorted Data'!E35*Impacts!$F31/1000))</f>
        <v>ND</v>
      </c>
      <c r="F31" s="94" t="str">
        <f>IF('Sorted Data'!F35="D","D",IF('Sorted Data'!F35="ND","ND",'Sorted Data'!F35*Impacts!$F31/1000))</f>
        <v>ND</v>
      </c>
      <c r="G31" s="94" t="str">
        <f>IF('Sorted Data'!G35="D","D",IF('Sorted Data'!G35="ND","ND",'Sorted Data'!G35*Impacts!$F31/1000))</f>
        <v>ND</v>
      </c>
      <c r="H31" s="94" t="str">
        <f>IF('Sorted Data'!H35="D","D",IF('Sorted Data'!H35="ND","ND",'Sorted Data'!H35*Impacts!$F31/1000))</f>
        <v>ND</v>
      </c>
      <c r="I31" s="94" t="str">
        <f>IF('Sorted Data'!I35="D","D",IF('Sorted Data'!I35="ND","ND",'Sorted Data'!I35*Impacts!$F31/1000))</f>
        <v>ND</v>
      </c>
      <c r="J31" s="94" t="str">
        <f>IF('Sorted Data'!J35="D","D",IF('Sorted Data'!J35="ND","ND",'Sorted Data'!J35*Impacts!$F31/1000))</f>
        <v>ND</v>
      </c>
      <c r="K31" s="94" t="str">
        <f>IF('Sorted Data'!K35="D","D",IF('Sorted Data'!K35="ND","ND",'Sorted Data'!K35*Impacts!$F31/1000))</f>
        <v>ND</v>
      </c>
      <c r="L31" s="95" t="str">
        <f>IF('Sorted Data'!L35="D","D",IF('Sorted Data'!L35="ND","ND",'Sorted Data'!L35*Impacts!$F31/1000))</f>
        <v>ND</v>
      </c>
    </row>
    <row r="32" spans="1:12" x14ac:dyDescent="0.25">
      <c r="A32" s="77"/>
      <c r="B32" s="47" t="str">
        <f>'Sorted Data'!B36</f>
        <v>Eu</v>
      </c>
      <c r="C32" s="47" t="str">
        <f>Impacts!B32</f>
        <v>Eu</v>
      </c>
      <c r="D32" s="47" t="s">
        <v>296</v>
      </c>
      <c r="E32" s="94" t="str">
        <f>IF('Sorted Data'!E36="D","D",IF('Sorted Data'!E36="ND","ND",'Sorted Data'!E36*Impacts!$F32/1000))</f>
        <v>ND</v>
      </c>
      <c r="F32" s="94">
        <f>IF('Sorted Data'!F36="D","D",IF('Sorted Data'!F36="ND","ND",'Sorted Data'!F36*Impacts!$F32/1000))</f>
        <v>8.9393118885274447E-4</v>
      </c>
      <c r="G32" s="94" t="str">
        <f>IF('Sorted Data'!G36="D","D",IF('Sorted Data'!G36="ND","ND",'Sorted Data'!G36*Impacts!$F32/1000))</f>
        <v>ND</v>
      </c>
      <c r="H32" s="94" t="str">
        <f>IF('Sorted Data'!H36="D","D",IF('Sorted Data'!H36="ND","ND",'Sorted Data'!H36*Impacts!$F32/1000))</f>
        <v>D</v>
      </c>
      <c r="I32" s="94">
        <f>IF('Sorted Data'!I36="D","D",IF('Sorted Data'!I36="ND","ND",'Sorted Data'!I36*Impacts!$F32/1000))</f>
        <v>4.5277864030387761E-4</v>
      </c>
      <c r="J32" s="94" t="str">
        <f>IF('Sorted Data'!J36="D","D",IF('Sorted Data'!J36="ND","ND",'Sorted Data'!J36*Impacts!$F32/1000))</f>
        <v>D</v>
      </c>
      <c r="K32" s="94" t="str">
        <f>IF('Sorted Data'!K36="D","D",IF('Sorted Data'!K36="ND","ND",'Sorted Data'!K36*Impacts!$F32/1000))</f>
        <v>D</v>
      </c>
      <c r="L32" s="95" t="str">
        <f>IF('Sorted Data'!L36="D","D",IF('Sorted Data'!L36="ND","ND",'Sorted Data'!L36*Impacts!$F32/1000))</f>
        <v>D</v>
      </c>
    </row>
    <row r="33" spans="1:12" x14ac:dyDescent="0.25">
      <c r="A33" s="77"/>
      <c r="B33" s="47" t="str">
        <f>'Sorted Data'!B37</f>
        <v>Gd</v>
      </c>
      <c r="C33" s="47" t="str">
        <f>Impacts!B33</f>
        <v>Gd</v>
      </c>
      <c r="D33" s="47" t="s">
        <v>296</v>
      </c>
      <c r="E33" s="94">
        <f>IF('Sorted Data'!E37="D","D",IF('Sorted Data'!E37="ND","ND",'Sorted Data'!E37*Impacts!$F33/1000))</f>
        <v>4.1912502233023329E-3</v>
      </c>
      <c r="F33" s="94" t="str">
        <f>IF('Sorted Data'!F37="D","D",IF('Sorted Data'!F37="ND","ND",'Sorted Data'!F37*Impacts!$F33/1000))</f>
        <v>ND</v>
      </c>
      <c r="G33" s="94" t="str">
        <f>IF('Sorted Data'!G37="D","D",IF('Sorted Data'!G37="ND","ND",'Sorted Data'!G37*Impacts!$F33/1000))</f>
        <v>ND</v>
      </c>
      <c r="H33" s="94" t="str">
        <f>IF('Sorted Data'!H37="D","D",IF('Sorted Data'!H37="ND","ND",'Sorted Data'!H37*Impacts!$F33/1000))</f>
        <v>D</v>
      </c>
      <c r="I33" s="94" t="str">
        <f>IF('Sorted Data'!I37="D","D",IF('Sorted Data'!I37="ND","ND",'Sorted Data'!I37*Impacts!$F33/1000))</f>
        <v>D</v>
      </c>
      <c r="J33" s="94" t="str">
        <f>IF('Sorted Data'!J37="D","D",IF('Sorted Data'!J37="ND","ND",'Sorted Data'!J37*Impacts!$F33/1000))</f>
        <v>ND</v>
      </c>
      <c r="K33" s="94" t="str">
        <f>IF('Sorted Data'!K37="D","D",IF('Sorted Data'!K37="ND","ND",'Sorted Data'!K37*Impacts!$F33/1000))</f>
        <v>ND</v>
      </c>
      <c r="L33" s="95" t="str">
        <f>IF('Sorted Data'!L37="D","D",IF('Sorted Data'!L37="ND","ND",'Sorted Data'!L37*Impacts!$F33/1000))</f>
        <v>ND</v>
      </c>
    </row>
    <row r="34" spans="1:12" x14ac:dyDescent="0.25">
      <c r="A34" s="77"/>
      <c r="B34" s="47" t="str">
        <f>'Sorted Data'!B38</f>
        <v>Ho</v>
      </c>
      <c r="C34" s="47" t="str">
        <f>Impacts!B34</f>
        <v>Ho</v>
      </c>
      <c r="D34" s="47" t="s">
        <v>296</v>
      </c>
      <c r="E34" s="94" t="str">
        <f>IF('Sorted Data'!E38="D","D",IF('Sorted Data'!E38="ND","ND",'Sorted Data'!E38*Impacts!$F34/1000))</f>
        <v>ND</v>
      </c>
      <c r="F34" s="94" t="str">
        <f>IF('Sorted Data'!F38="D","D",IF('Sorted Data'!F38="ND","ND",'Sorted Data'!F38*Impacts!$F34/1000))</f>
        <v>ND</v>
      </c>
      <c r="G34" s="94" t="str">
        <f>IF('Sorted Data'!G38="D","D",IF('Sorted Data'!G38="ND","ND",'Sorted Data'!G38*Impacts!$F34/1000))</f>
        <v>ND</v>
      </c>
      <c r="H34" s="94" t="str">
        <f>IF('Sorted Data'!H38="D","D",IF('Sorted Data'!H38="ND","ND",'Sorted Data'!H38*Impacts!$F34/1000))</f>
        <v>ND</v>
      </c>
      <c r="I34" s="94" t="str">
        <f>IF('Sorted Data'!I38="D","D",IF('Sorted Data'!I38="ND","ND",'Sorted Data'!I38*Impacts!$F34/1000))</f>
        <v>ND</v>
      </c>
      <c r="J34" s="94" t="str">
        <f>IF('Sorted Data'!J38="D","D",IF('Sorted Data'!J38="ND","ND",'Sorted Data'!J38*Impacts!$F34/1000))</f>
        <v>ND</v>
      </c>
      <c r="K34" s="94" t="str">
        <f>IF('Sorted Data'!K38="D","D",IF('Sorted Data'!K38="ND","ND",'Sorted Data'!K38*Impacts!$F34/1000))</f>
        <v>ND</v>
      </c>
      <c r="L34" s="95" t="str">
        <f>IF('Sorted Data'!L38="D","D",IF('Sorted Data'!L38="ND","ND",'Sorted Data'!L38*Impacts!$F34/1000))</f>
        <v>ND</v>
      </c>
    </row>
    <row r="35" spans="1:12" x14ac:dyDescent="0.25">
      <c r="A35" s="77"/>
      <c r="B35" s="47" t="str">
        <f>'Sorted Data'!B39</f>
        <v>La</v>
      </c>
      <c r="C35" s="47" t="str">
        <f>Impacts!B35</f>
        <v>La</v>
      </c>
      <c r="D35" s="47" t="s">
        <v>296</v>
      </c>
      <c r="E35" s="94" t="str">
        <f>IF('Sorted Data'!E39="D","D",IF('Sorted Data'!E39="ND","ND",'Sorted Data'!E39*Impacts!$F35/1000))</f>
        <v>ND</v>
      </c>
      <c r="F35" s="94" t="str">
        <f>IF('Sorted Data'!F39="D","D",IF('Sorted Data'!F39="ND","ND",'Sorted Data'!F39*Impacts!$F35/1000))</f>
        <v>ND</v>
      </c>
      <c r="G35" s="94" t="str">
        <f>IF('Sorted Data'!G39="D","D",IF('Sorted Data'!G39="ND","ND",'Sorted Data'!G39*Impacts!$F35/1000))</f>
        <v>ND</v>
      </c>
      <c r="H35" s="94" t="str">
        <f>IF('Sorted Data'!H39="D","D",IF('Sorted Data'!H39="ND","ND",'Sorted Data'!H39*Impacts!$F35/1000))</f>
        <v>ND</v>
      </c>
      <c r="I35" s="94" t="str">
        <f>IF('Sorted Data'!I39="D","D",IF('Sorted Data'!I39="ND","ND",'Sorted Data'!I39*Impacts!$F35/1000))</f>
        <v>ND</v>
      </c>
      <c r="J35" s="94" t="str">
        <f>IF('Sorted Data'!J39="D","D",IF('Sorted Data'!J39="ND","ND",'Sorted Data'!J39*Impacts!$F35/1000))</f>
        <v>ND</v>
      </c>
      <c r="K35" s="94" t="str">
        <f>IF('Sorted Data'!K39="D","D",IF('Sorted Data'!K39="ND","ND",'Sorted Data'!K39*Impacts!$F35/1000))</f>
        <v>ND</v>
      </c>
      <c r="L35" s="95" t="str">
        <f>IF('Sorted Data'!L39="D","D",IF('Sorted Data'!L39="ND","ND",'Sorted Data'!L39*Impacts!$F35/1000))</f>
        <v>ND</v>
      </c>
    </row>
    <row r="36" spans="1:12" x14ac:dyDescent="0.25">
      <c r="A36" s="77"/>
      <c r="B36" s="47" t="str">
        <f>'Sorted Data'!B40</f>
        <v>Lu</v>
      </c>
      <c r="C36" s="47" t="str">
        <f>Impacts!B36</f>
        <v>Lu</v>
      </c>
      <c r="D36" s="47" t="s">
        <v>296</v>
      </c>
      <c r="E36" s="94">
        <f>IF('Sorted Data'!E40="D","D",IF('Sorted Data'!E40="ND","ND",'Sorted Data'!E40*Impacts!$F36/1000))</f>
        <v>9.7186815488529612E-3</v>
      </c>
      <c r="F36" s="94">
        <f>IF('Sorted Data'!F40="D","D",IF('Sorted Data'!F40="ND","ND",'Sorted Data'!F40*Impacts!$F36/1000))</f>
        <v>6.8502500437228608E-3</v>
      </c>
      <c r="G36" s="94">
        <f>IF('Sorted Data'!G40="D","D",IF('Sorted Data'!G40="ND","ND",'Sorted Data'!G40*Impacts!$F36/1000))</f>
        <v>4.8568936116130642E-3</v>
      </c>
      <c r="H36" s="94">
        <f>IF('Sorted Data'!H40="D","D",IF('Sorted Data'!H40="ND","ND",'Sorted Data'!H40*Impacts!$F36/1000))</f>
        <v>1.1065092123695372E-2</v>
      </c>
      <c r="I36" s="94">
        <f>IF('Sorted Data'!I40="D","D",IF('Sorted Data'!I40="ND","ND",'Sorted Data'!I40*Impacts!$F36/1000))</f>
        <v>7.1646401205492051E-3</v>
      </c>
      <c r="J36" s="94">
        <f>IF('Sorted Data'!J40="D","D",IF('Sorted Data'!J40="ND","ND",'Sorted Data'!J40*Impacts!$F36/1000))</f>
        <v>1.7909374158921545E-2</v>
      </c>
      <c r="K36" s="94">
        <f>IF('Sorted Data'!K40="D","D",IF('Sorted Data'!K40="ND","ND",'Sorted Data'!K40*Impacts!$F36/1000))</f>
        <v>1.6894269198337506E-2</v>
      </c>
      <c r="L36" s="95">
        <f>IF('Sorted Data'!L40="D","D",IF('Sorted Data'!L40="ND","ND",'Sorted Data'!L40*Impacts!$F36/1000))</f>
        <v>1.7675856213689358E-2</v>
      </c>
    </row>
    <row r="37" spans="1:12" x14ac:dyDescent="0.25">
      <c r="A37" s="77"/>
      <c r="B37" s="47" t="str">
        <f>'Sorted Data'!B41</f>
        <v>Nd</v>
      </c>
      <c r="C37" s="47" t="str">
        <f>Impacts!B37</f>
        <v>Nd</v>
      </c>
      <c r="D37" s="47" t="s">
        <v>296</v>
      </c>
      <c r="E37" s="94">
        <f>IF('Sorted Data'!E41="D","D",IF('Sorted Data'!E41="ND","ND",'Sorted Data'!E41*Impacts!$F37/1000))</f>
        <v>8.3508198878341731E-3</v>
      </c>
      <c r="F37" s="94">
        <f>IF('Sorted Data'!F41="D","D",IF('Sorted Data'!F41="ND","ND",'Sorted Data'!F41*Impacts!$F37/1000))</f>
        <v>6.8853410143964603E-3</v>
      </c>
      <c r="G37" s="94">
        <f>IF('Sorted Data'!G41="D","D",IF('Sorted Data'!G41="ND","ND",'Sorted Data'!G41*Impacts!$F37/1000))</f>
        <v>4.8304993214770596E-3</v>
      </c>
      <c r="H37" s="94">
        <f>IF('Sorted Data'!H41="D","D",IF('Sorted Data'!H41="ND","ND",'Sorted Data'!H41*Impacts!$F37/1000))</f>
        <v>3.0984628411412831E-3</v>
      </c>
      <c r="I37" s="94">
        <f>IF('Sorted Data'!I41="D","D",IF('Sorted Data'!I41="ND","ND",'Sorted Data'!I41*Impacts!$F37/1000))</f>
        <v>6.9326619431796157E-3</v>
      </c>
      <c r="J37" s="94">
        <f>IF('Sorted Data'!J41="D","D",IF('Sorted Data'!J41="ND","ND",'Sorted Data'!J41*Impacts!$F37/1000))</f>
        <v>1.2877046776087966E-2</v>
      </c>
      <c r="K37" s="94">
        <f>IF('Sorted Data'!K41="D","D",IF('Sorted Data'!K41="ND","ND",'Sorted Data'!K41*Impacts!$F37/1000))</f>
        <v>1.5395383977623458E-2</v>
      </c>
      <c r="L37" s="95">
        <f>IF('Sorted Data'!L41="D","D",IF('Sorted Data'!L41="ND","ND",'Sorted Data'!L41*Impacts!$F37/1000))</f>
        <v>1.3971079000650886E-2</v>
      </c>
    </row>
    <row r="38" spans="1:12" x14ac:dyDescent="0.25">
      <c r="A38" s="77"/>
      <c r="B38" s="47" t="str">
        <f>'Sorted Data'!B42</f>
        <v>Pr</v>
      </c>
      <c r="C38" s="47" t="str">
        <f>Impacts!B38</f>
        <v>Pr</v>
      </c>
      <c r="D38" s="47" t="s">
        <v>296</v>
      </c>
      <c r="E38" s="94" t="str">
        <f>IF('Sorted Data'!E42="D","D",IF('Sorted Data'!E42="ND","ND",'Sorted Data'!E42*Impacts!$F38/1000))</f>
        <v>ND</v>
      </c>
      <c r="F38" s="94" t="str">
        <f>IF('Sorted Data'!F42="D","D",IF('Sorted Data'!F42="ND","ND",'Sorted Data'!F42*Impacts!$F38/1000))</f>
        <v>ND</v>
      </c>
      <c r="G38" s="94" t="str">
        <f>IF('Sorted Data'!G42="D","D",IF('Sorted Data'!G42="ND","ND",'Sorted Data'!G42*Impacts!$F38/1000))</f>
        <v>ND</v>
      </c>
      <c r="H38" s="94" t="str">
        <f>IF('Sorted Data'!H42="D","D",IF('Sorted Data'!H42="ND","ND",'Sorted Data'!H42*Impacts!$F38/1000))</f>
        <v>D</v>
      </c>
      <c r="I38" s="94" t="str">
        <f>IF('Sorted Data'!I42="D","D",IF('Sorted Data'!I42="ND","ND",'Sorted Data'!I42*Impacts!$F38/1000))</f>
        <v>ND</v>
      </c>
      <c r="J38" s="94" t="str">
        <f>IF('Sorted Data'!J42="D","D",IF('Sorted Data'!J42="ND","ND",'Sorted Data'!J42*Impacts!$F38/1000))</f>
        <v>ND</v>
      </c>
      <c r="K38" s="94" t="str">
        <f>IF('Sorted Data'!K42="D","D",IF('Sorted Data'!K42="ND","ND",'Sorted Data'!K42*Impacts!$F38/1000))</f>
        <v>ND</v>
      </c>
      <c r="L38" s="95" t="str">
        <f>IF('Sorted Data'!L42="D","D",IF('Sorted Data'!L42="ND","ND",'Sorted Data'!L42*Impacts!$F38/1000))</f>
        <v>ND</v>
      </c>
    </row>
    <row r="39" spans="1:12" x14ac:dyDescent="0.25">
      <c r="A39" s="77"/>
      <c r="B39" s="47" t="str">
        <f>'Sorted Data'!B43</f>
        <v>Sm</v>
      </c>
      <c r="C39" s="47" t="str">
        <f>Impacts!B39</f>
        <v>Sm</v>
      </c>
      <c r="D39" s="47" t="s">
        <v>296</v>
      </c>
      <c r="E39" s="94" t="str">
        <f>IF('Sorted Data'!E43="D","D",IF('Sorted Data'!E43="ND","ND",'Sorted Data'!E43*Impacts!$F39/1000))</f>
        <v>ND</v>
      </c>
      <c r="F39" s="94">
        <f>IF('Sorted Data'!F43="D","D",IF('Sorted Data'!F43="ND","ND",'Sorted Data'!F43*Impacts!$F39/1000))</f>
        <v>2.6453824050924439E-3</v>
      </c>
      <c r="G39" s="94" t="str">
        <f>IF('Sorted Data'!G43="D","D",IF('Sorted Data'!G43="ND","ND",'Sorted Data'!G43*Impacts!$F39/1000))</f>
        <v>D</v>
      </c>
      <c r="H39" s="94">
        <f>IF('Sorted Data'!H43="D","D",IF('Sorted Data'!H43="ND","ND",'Sorted Data'!H43*Impacts!$F39/1000))</f>
        <v>4.6169913818124514E-3</v>
      </c>
      <c r="I39" s="94">
        <f>IF('Sorted Data'!I43="D","D",IF('Sorted Data'!I43="ND","ND",'Sorted Data'!I43*Impacts!$F39/1000))</f>
        <v>2.5359336845628784E-3</v>
      </c>
      <c r="J39" s="94">
        <f>IF('Sorted Data'!J43="D","D",IF('Sorted Data'!J43="ND","ND",'Sorted Data'!J43*Impacts!$F39/1000))</f>
        <v>4.4530834086409597E-3</v>
      </c>
      <c r="K39" s="94">
        <f>IF('Sorted Data'!K43="D","D",IF('Sorted Data'!K43="ND","ND",'Sorted Data'!K43*Impacts!$F39/1000))</f>
        <v>4.1832987483895571E-3</v>
      </c>
      <c r="L39" s="95">
        <f>IF('Sorted Data'!L43="D","D",IF('Sorted Data'!L43="ND","ND",'Sorted Data'!L43*Impacts!$F39/1000))</f>
        <v>4.6968417534306176E-3</v>
      </c>
    </row>
    <row r="40" spans="1:12" x14ac:dyDescent="0.25">
      <c r="A40" s="77"/>
      <c r="B40" s="47" t="str">
        <f>'Sorted Data'!B44</f>
        <v>Tb</v>
      </c>
      <c r="C40" s="47" t="str">
        <f>Impacts!B40</f>
        <v>Tb</v>
      </c>
      <c r="D40" s="47" t="s">
        <v>296</v>
      </c>
      <c r="E40" s="94" t="str">
        <f>IF('Sorted Data'!E44="D","D",IF('Sorted Data'!E44="ND","ND",'Sorted Data'!E44*Impacts!$F40/1000))</f>
        <v>ND</v>
      </c>
      <c r="F40" s="94" t="str">
        <f>IF('Sorted Data'!F44="D","D",IF('Sorted Data'!F44="ND","ND",'Sorted Data'!F44*Impacts!$F40/1000))</f>
        <v>ND</v>
      </c>
      <c r="G40" s="94" t="str">
        <f>IF('Sorted Data'!G44="D","D",IF('Sorted Data'!G44="ND","ND",'Sorted Data'!G44*Impacts!$F40/1000))</f>
        <v>D</v>
      </c>
      <c r="H40" s="94" t="str">
        <f>IF('Sorted Data'!H44="D","D",IF('Sorted Data'!H44="ND","ND",'Sorted Data'!H44*Impacts!$F40/1000))</f>
        <v>ND</v>
      </c>
      <c r="I40" s="94" t="str">
        <f>IF('Sorted Data'!I44="D","D",IF('Sorted Data'!I44="ND","ND",'Sorted Data'!I44*Impacts!$F40/1000))</f>
        <v>ND</v>
      </c>
      <c r="J40" s="94">
        <f>IF('Sorted Data'!J44="D","D",IF('Sorted Data'!J44="ND","ND",'Sorted Data'!J44*Impacts!$F40/1000))</f>
        <v>1.077166152960533E-2</v>
      </c>
      <c r="K40" s="94" t="str">
        <f>IF('Sorted Data'!K44="D","D",IF('Sorted Data'!K44="ND","ND",'Sorted Data'!K44*Impacts!$F40/1000))</f>
        <v>ND</v>
      </c>
      <c r="L40" s="95">
        <f>IF('Sorted Data'!L44="D","D",IF('Sorted Data'!L44="ND","ND",'Sorted Data'!L44*Impacts!$F40/1000))</f>
        <v>1.5623083918475097E-2</v>
      </c>
    </row>
    <row r="41" spans="1:12" x14ac:dyDescent="0.25">
      <c r="A41" s="77"/>
      <c r="B41" s="47" t="str">
        <f>'Sorted Data'!B45</f>
        <v>Tm</v>
      </c>
      <c r="C41" s="47" t="str">
        <f>Impacts!B41</f>
        <v>Tm</v>
      </c>
      <c r="D41" s="47" t="s">
        <v>296</v>
      </c>
      <c r="E41" s="94" t="str">
        <f>IF('Sorted Data'!E45="D","D",IF('Sorted Data'!E45="ND","ND",'Sorted Data'!E45*Impacts!$F41/1000))</f>
        <v>ND</v>
      </c>
      <c r="F41" s="94" t="str">
        <f>IF('Sorted Data'!F45="D","D",IF('Sorted Data'!F45="ND","ND",'Sorted Data'!F45*Impacts!$F41/1000))</f>
        <v>ND</v>
      </c>
      <c r="G41" s="94" t="str">
        <f>IF('Sorted Data'!G45="D","D",IF('Sorted Data'!G45="ND","ND",'Sorted Data'!G45*Impacts!$F41/1000))</f>
        <v>ND</v>
      </c>
      <c r="H41" s="94" t="str">
        <f>IF('Sorted Data'!H45="D","D",IF('Sorted Data'!H45="ND","ND",'Sorted Data'!H45*Impacts!$F41/1000))</f>
        <v>ND</v>
      </c>
      <c r="I41" s="94" t="str">
        <f>IF('Sorted Data'!I45="D","D",IF('Sorted Data'!I45="ND","ND",'Sorted Data'!I45*Impacts!$F41/1000))</f>
        <v>ND</v>
      </c>
      <c r="J41" s="94" t="str">
        <f>IF('Sorted Data'!J45="D","D",IF('Sorted Data'!J45="ND","ND",'Sorted Data'!J45*Impacts!$F41/1000))</f>
        <v>ND</v>
      </c>
      <c r="K41" s="94" t="str">
        <f>IF('Sorted Data'!K45="D","D",IF('Sorted Data'!K45="ND","ND",'Sorted Data'!K45*Impacts!$F41/1000))</f>
        <v>ND</v>
      </c>
      <c r="L41" s="95" t="str">
        <f>IF('Sorted Data'!L45="D","D",IF('Sorted Data'!L45="ND","ND",'Sorted Data'!L45*Impacts!$F41/1000))</f>
        <v>ND</v>
      </c>
    </row>
    <row r="42" spans="1:12" x14ac:dyDescent="0.25">
      <c r="A42" s="77"/>
      <c r="B42" s="47" t="str">
        <f>'Sorted Data'!B46</f>
        <v>Y</v>
      </c>
      <c r="C42" s="47" t="str">
        <f>Impacts!B42</f>
        <v>Y</v>
      </c>
      <c r="D42" s="47" t="s">
        <v>302</v>
      </c>
      <c r="E42" s="94" t="str">
        <f>IF('Sorted Data'!E46="D","D",IF('Sorted Data'!E46="ND","ND",'Sorted Data'!E46*Impacts!$F42/1000))</f>
        <v>ND</v>
      </c>
      <c r="F42" s="94">
        <f>IF('Sorted Data'!F46="D","D",IF('Sorted Data'!F46="ND","ND",'Sorted Data'!F46*Impacts!$F42/1000))</f>
        <v>2.3345793493937682E-4</v>
      </c>
      <c r="G42" s="94" t="str">
        <f>IF('Sorted Data'!G46="D","D",IF('Sorted Data'!G46="ND","ND",'Sorted Data'!G46*Impacts!$F42/1000))</f>
        <v>D</v>
      </c>
      <c r="H42" s="94">
        <f>IF('Sorted Data'!H46="D","D",IF('Sorted Data'!H46="ND","ND",'Sorted Data'!H46*Impacts!$F42/1000))</f>
        <v>5.8186009651930454E-5</v>
      </c>
      <c r="I42" s="94">
        <f>IF('Sorted Data'!I46="D","D",IF('Sorted Data'!I46="ND","ND",'Sorted Data'!I46*Impacts!$F42/1000))</f>
        <v>1.773560613308487E-4</v>
      </c>
      <c r="J42" s="94">
        <f>IF('Sorted Data'!J46="D","D",IF('Sorted Data'!J46="ND","ND",'Sorted Data'!J46*Impacts!$F42/1000))</f>
        <v>7.4926793881434828E-5</v>
      </c>
      <c r="K42" s="94">
        <f>IF('Sorted Data'!K46="D","D",IF('Sorted Data'!K46="ND","ND",'Sorted Data'!K46*Impacts!$F42/1000))</f>
        <v>8.2185857017585208E-5</v>
      </c>
      <c r="L42" s="95">
        <f>IF('Sorted Data'!L46="D","D",IF('Sorted Data'!L46="ND","ND",'Sorted Data'!L46*Impacts!$F42/1000))</f>
        <v>1.4059061551718744E-4</v>
      </c>
    </row>
    <row r="43" spans="1:12" ht="15.75" thickBot="1" x14ac:dyDescent="0.3">
      <c r="A43" s="78"/>
      <c r="B43" s="48" t="str">
        <f>'Sorted Data'!B47</f>
        <v>Yb</v>
      </c>
      <c r="C43" s="48" t="str">
        <f>Impacts!B43</f>
        <v>Yb</v>
      </c>
      <c r="D43" s="48" t="s">
        <v>296</v>
      </c>
      <c r="E43" s="102">
        <f>IF('Sorted Data'!E47="D","D",IF('Sorted Data'!E47="ND","ND",'Sorted Data'!E47*Impacts!$F43/1000))</f>
        <v>4.8366752507406438E-4</v>
      </c>
      <c r="F43" s="102">
        <f>IF('Sorted Data'!F47="D","D",IF('Sorted Data'!F47="ND","ND",'Sorted Data'!F47*Impacts!$F43/1000))</f>
        <v>3.571258245690713E-4</v>
      </c>
      <c r="G43" s="102">
        <f>IF('Sorted Data'!G47="D","D",IF('Sorted Data'!G47="ND","ND",'Sorted Data'!G47*Impacts!$F43/1000))</f>
        <v>2.4607780037471294E-4</v>
      </c>
      <c r="H43" s="102">
        <f>IF('Sorted Data'!H47="D","D",IF('Sorted Data'!H47="ND","ND",'Sorted Data'!H47*Impacts!$F43/1000))</f>
        <v>6.6198202825506135E-4</v>
      </c>
      <c r="I43" s="102">
        <f>IF('Sorted Data'!I47="D","D",IF('Sorted Data'!I47="ND","ND",'Sorted Data'!I47*Impacts!$F43/1000))</f>
        <v>4.602893757623209E-4</v>
      </c>
      <c r="J43" s="102">
        <f>IF('Sorted Data'!J47="D","D",IF('Sorted Data'!J47="ND","ND",'Sorted Data'!J47*Impacts!$F43/1000))</f>
        <v>7.9834568202736861E-4</v>
      </c>
      <c r="K43" s="102">
        <f>IF('Sorted Data'!K47="D","D",IF('Sorted Data'!K47="ND","ND",'Sorted Data'!K47*Impacts!$F43/1000))</f>
        <v>7.3582183858982204E-4</v>
      </c>
      <c r="L43" s="103">
        <f>IF('Sorted Data'!L47="D","D",IF('Sorted Data'!L47="ND","ND",'Sorted Data'!L47*Impacts!$F43/1000))</f>
        <v>7.7098330434392434E-4</v>
      </c>
    </row>
    <row r="44" spans="1:12" x14ac:dyDescent="0.25">
      <c r="A44" s="76" t="s">
        <v>172</v>
      </c>
      <c r="B44" s="52" t="str">
        <f>'Sorted Data'!B48</f>
        <v>Ba</v>
      </c>
      <c r="C44" s="52" t="str">
        <f>Impacts!B44</f>
        <v>Ba</v>
      </c>
      <c r="D44" s="52" t="s">
        <v>296</v>
      </c>
      <c r="E44" s="83">
        <f>IF('Sorted Data'!E48="D","D",IF('Sorted Data'!E48="ND","ND",'Sorted Data'!E48*Impacts!$F44/1000))</f>
        <v>2.5478795869268824E-3</v>
      </c>
      <c r="F44" s="83">
        <f>IF('Sorted Data'!F48="D","D",IF('Sorted Data'!F48="ND","ND",'Sorted Data'!F48*Impacts!$F44/1000))</f>
        <v>4.2375035256000861E-3</v>
      </c>
      <c r="G44" s="83">
        <f>IF('Sorted Data'!G48="D","D",IF('Sorted Data'!G48="ND","ND",'Sorted Data'!G48*Impacts!$F44/1000))</f>
        <v>3.3899541774264374E-3</v>
      </c>
      <c r="H44" s="83">
        <f>IF('Sorted Data'!H48="D","D",IF('Sorted Data'!H48="ND","ND",'Sorted Data'!H48*Impacts!$F44/1000))</f>
        <v>4.2462067638103758E-3</v>
      </c>
      <c r="I44" s="83">
        <f>IF('Sorted Data'!I48="D","D",IF('Sorted Data'!I48="ND","ND",'Sorted Data'!I48*Impacts!$F44/1000))</f>
        <v>1.06594345394111E-2</v>
      </c>
      <c r="J44" s="83">
        <f>IF('Sorted Data'!J48="D","D",IF('Sorted Data'!J48="ND","ND",'Sorted Data'!J48*Impacts!$F44/1000))</f>
        <v>5.071243453907936E-3</v>
      </c>
      <c r="K44" s="83">
        <f>IF('Sorted Data'!K48="D","D",IF('Sorted Data'!K48="ND","ND",'Sorted Data'!K48*Impacts!$F44/1000))</f>
        <v>5.0576595341736957E-3</v>
      </c>
      <c r="L44" s="84">
        <f>IF('Sorted Data'!L48="D","D",IF('Sorted Data'!L48="ND","ND",'Sorted Data'!L48*Impacts!$F44/1000))</f>
        <v>4.4829197773941691E-3</v>
      </c>
    </row>
    <row r="45" spans="1:12" x14ac:dyDescent="0.25">
      <c r="A45" s="77"/>
      <c r="B45" s="47" t="str">
        <f>'Sorted Data'!B49</f>
        <v>Bi</v>
      </c>
      <c r="C45" s="47" t="str">
        <f>Impacts!B45</f>
        <v>Bi</v>
      </c>
      <c r="D45" s="47" t="s">
        <v>296</v>
      </c>
      <c r="E45" s="94">
        <f>IF('Sorted Data'!E49="D","D",IF('Sorted Data'!E49="ND","ND",'Sorted Data'!E49*Impacts!$F45/1000))</f>
        <v>0.1537462157621548</v>
      </c>
      <c r="F45" s="94">
        <f>IF('Sorted Data'!F49="D","D",IF('Sorted Data'!F49="ND","ND",'Sorted Data'!F49*Impacts!$F45/1000))</f>
        <v>0.14755229717520973</v>
      </c>
      <c r="G45" s="94">
        <f>IF('Sorted Data'!G49="D","D",IF('Sorted Data'!G49="ND","ND",'Sorted Data'!G49*Impacts!$F45/1000))</f>
        <v>0.16002842434138601</v>
      </c>
      <c r="H45" s="94" t="str">
        <f>IF('Sorted Data'!H49="D","D",IF('Sorted Data'!H49="ND","ND",'Sorted Data'!H49*Impacts!$F45/1000))</f>
        <v>ND</v>
      </c>
      <c r="I45" s="94">
        <f>IF('Sorted Data'!I49="D","D",IF('Sorted Data'!I49="ND","ND",'Sorted Data'!I49*Impacts!$F45/1000))</f>
        <v>0.10377006538736763</v>
      </c>
      <c r="J45" s="94">
        <f>IF('Sorted Data'!J49="D","D",IF('Sorted Data'!J49="ND","ND",'Sorted Data'!J49*Impacts!$F45/1000))</f>
        <v>3.3683862673441985E-2</v>
      </c>
      <c r="K45" s="94">
        <f>IF('Sorted Data'!K49="D","D",IF('Sorted Data'!K49="ND","ND",'Sorted Data'!K49*Impacts!$F45/1000))</f>
        <v>0.13247763169154372</v>
      </c>
      <c r="L45" s="95">
        <f>IF('Sorted Data'!L49="D","D",IF('Sorted Data'!L49="ND","ND",'Sorted Data'!L49*Impacts!$F45/1000))</f>
        <v>2.4509957861601091E-2</v>
      </c>
    </row>
    <row r="46" spans="1:12" x14ac:dyDescent="0.25">
      <c r="A46" s="77"/>
      <c r="B46" s="47" t="str">
        <f>'Sorted Data'!B50</f>
        <v>Hg</v>
      </c>
      <c r="C46" s="47" t="str">
        <f>Impacts!B46</f>
        <v>Hg</v>
      </c>
      <c r="D46" s="47" t="s">
        <v>296</v>
      </c>
      <c r="E46" s="94" t="str">
        <f>IF('Sorted Data'!E50="D","D",IF('Sorted Data'!E50="ND","ND",'Sorted Data'!E50*Impacts!$F46/1000))</f>
        <v>ND</v>
      </c>
      <c r="F46" s="94" t="str">
        <f>IF('Sorted Data'!F50="D","D",IF('Sorted Data'!F50="ND","ND",'Sorted Data'!F50*Impacts!$F46/1000))</f>
        <v>D</v>
      </c>
      <c r="G46" s="94" t="str">
        <f>IF('Sorted Data'!G50="D","D",IF('Sorted Data'!G50="ND","ND",'Sorted Data'!G50*Impacts!$F46/1000))</f>
        <v>ND</v>
      </c>
      <c r="H46" s="94" t="str">
        <f>IF('Sorted Data'!H50="D","D",IF('Sorted Data'!H50="ND","ND",'Sorted Data'!H50*Impacts!$F46/1000))</f>
        <v>D</v>
      </c>
      <c r="I46" s="94" t="str">
        <f>IF('Sorted Data'!I50="D","D",IF('Sorted Data'!I50="ND","ND",'Sorted Data'!I50*Impacts!$F46/1000))</f>
        <v>ND</v>
      </c>
      <c r="J46" s="94" t="str">
        <f>IF('Sorted Data'!J50="D","D",IF('Sorted Data'!J50="ND","ND",'Sorted Data'!J50*Impacts!$F46/1000))</f>
        <v>ND</v>
      </c>
      <c r="K46" s="94" t="str">
        <f>IF('Sorted Data'!K50="D","D",IF('Sorted Data'!K50="ND","ND",'Sorted Data'!K50*Impacts!$F46/1000))</f>
        <v>ND</v>
      </c>
      <c r="L46" s="95" t="str">
        <f>IF('Sorted Data'!L50="D","D",IF('Sorted Data'!L50="ND","ND",'Sorted Data'!L50*Impacts!$F46/1000))</f>
        <v>ND</v>
      </c>
    </row>
    <row r="47" spans="1:12" x14ac:dyDescent="0.25">
      <c r="A47" s="77"/>
      <c r="B47" s="47" t="str">
        <f>'Sorted Data'!B51</f>
        <v>Sb</v>
      </c>
      <c r="C47" s="47" t="str">
        <f>Impacts!B47</f>
        <v>Sb</v>
      </c>
      <c r="D47" s="47" t="s">
        <v>296</v>
      </c>
      <c r="E47" s="94" t="str">
        <f>IF('Sorted Data'!E51="D","D",IF('Sorted Data'!E51="ND","ND",'Sorted Data'!E51*Impacts!$F47/1000))</f>
        <v>ND</v>
      </c>
      <c r="F47" s="94" t="str">
        <f>IF('Sorted Data'!F51="D","D",IF('Sorted Data'!F51="ND","ND",'Sorted Data'!F51*Impacts!$F47/1000))</f>
        <v>ND</v>
      </c>
      <c r="G47" s="94">
        <f>IF('Sorted Data'!G51="D","D",IF('Sorted Data'!G51="ND","ND",'Sorted Data'!G51*Impacts!$F47/1000))</f>
        <v>5.9245688999791137E-3</v>
      </c>
      <c r="H47" s="94">
        <f>IF('Sorted Data'!H51="D","D",IF('Sorted Data'!H51="ND","ND",'Sorted Data'!H51*Impacts!$F47/1000))</f>
        <v>2.9410380609336824E-2</v>
      </c>
      <c r="I47" s="94">
        <f>IF('Sorted Data'!I51="D","D",IF('Sorted Data'!I51="ND","ND",'Sorted Data'!I51*Impacts!$F47/1000))</f>
        <v>9.1467761644245093E-3</v>
      </c>
      <c r="J47" s="94">
        <f>IF('Sorted Data'!J51="D","D",IF('Sorted Data'!J51="ND","ND",'Sorted Data'!J51*Impacts!$F47/1000))</f>
        <v>2.2402379143212598E-2</v>
      </c>
      <c r="K47" s="94">
        <f>IF('Sorted Data'!K51="D","D",IF('Sorted Data'!K51="ND","ND",'Sorted Data'!K51*Impacts!$F47/1000))</f>
        <v>2.2074427749148081E-2</v>
      </c>
      <c r="L47" s="95">
        <f>IF('Sorted Data'!L51="D","D",IF('Sorted Data'!L51="ND","ND",'Sorted Data'!L51*Impacts!$F47/1000))</f>
        <v>2.0604495995586093E-2</v>
      </c>
    </row>
    <row r="48" spans="1:12" x14ac:dyDescent="0.25">
      <c r="A48" s="77"/>
      <c r="B48" s="47" t="str">
        <f>'Sorted Data'!B52</f>
        <v>Sc</v>
      </c>
      <c r="C48" s="47" t="str">
        <f>Impacts!B48</f>
        <v>Sc</v>
      </c>
      <c r="D48" s="47" t="s">
        <v>296</v>
      </c>
      <c r="E48" s="94" t="str">
        <f>IF('Sorted Data'!E52="D","D",IF('Sorted Data'!E52="ND","ND",'Sorted Data'!E52*Impacts!$F48/1000))</f>
        <v>D</v>
      </c>
      <c r="F48" s="94" t="str">
        <f>IF('Sorted Data'!F52="D","D",IF('Sorted Data'!F52="ND","ND",'Sorted Data'!F52*Impacts!$F48/1000))</f>
        <v>D</v>
      </c>
      <c r="G48" s="94" t="str">
        <f>IF('Sorted Data'!G52="D","D",IF('Sorted Data'!G52="ND","ND",'Sorted Data'!G52*Impacts!$F48/1000))</f>
        <v>ND</v>
      </c>
      <c r="H48" s="94">
        <f>IF('Sorted Data'!H52="D","D",IF('Sorted Data'!H52="ND","ND",'Sorted Data'!H52*Impacts!$F48/1000))</f>
        <v>8.7318602799695624E-2</v>
      </c>
      <c r="I48" s="94">
        <f>IF('Sorted Data'!I52="D","D",IF('Sorted Data'!I52="ND","ND",'Sorted Data'!I52*Impacts!$F48/1000))</f>
        <v>0.10687878151690756</v>
      </c>
      <c r="J48" s="94" t="str">
        <f>IF('Sorted Data'!J52="D","D",IF('Sorted Data'!J52="ND","ND",'Sorted Data'!J52*Impacts!$F48/1000))</f>
        <v>ND</v>
      </c>
      <c r="K48" s="94" t="str">
        <f>IF('Sorted Data'!K52="D","D",IF('Sorted Data'!K52="ND","ND",'Sorted Data'!K52*Impacts!$F48/1000))</f>
        <v>D</v>
      </c>
      <c r="L48" s="95" t="str">
        <f>IF('Sorted Data'!L52="D","D",IF('Sorted Data'!L52="ND","ND",'Sorted Data'!L52*Impacts!$F48/1000))</f>
        <v>D</v>
      </c>
    </row>
    <row r="49" spans="1:12" x14ac:dyDescent="0.25">
      <c r="A49" s="77"/>
      <c r="B49" s="47" t="str">
        <f>'Sorted Data'!B53</f>
        <v>Sr</v>
      </c>
      <c r="C49" s="47" t="str">
        <f>Impacts!B49</f>
        <v>Sr</v>
      </c>
      <c r="D49" s="47" t="s">
        <v>296</v>
      </c>
      <c r="E49" s="94">
        <f>IF('Sorted Data'!E53="D","D",IF('Sorted Data'!E53="ND","ND",'Sorted Data'!E53*Impacts!$F49/1000))</f>
        <v>9.327262026619258E-4</v>
      </c>
      <c r="F49" s="94">
        <f>IF('Sorted Data'!F53="D","D",IF('Sorted Data'!F53="ND","ND",'Sorted Data'!F53*Impacts!$F49/1000))</f>
        <v>9.8799314428310017E-4</v>
      </c>
      <c r="G49" s="94">
        <f>IF('Sorted Data'!G53="D","D",IF('Sorted Data'!G53="ND","ND",'Sorted Data'!G53*Impacts!$F49/1000))</f>
        <v>1.0984022102933121E-3</v>
      </c>
      <c r="H49" s="94">
        <f>IF('Sorted Data'!H53="D","D",IF('Sorted Data'!H53="ND","ND",'Sorted Data'!H53*Impacts!$F49/1000))</f>
        <v>9.5883671022781581E-4</v>
      </c>
      <c r="I49" s="94">
        <f>IF('Sorted Data'!I53="D","D",IF('Sorted Data'!I53="ND","ND",'Sorted Data'!I53*Impacts!$F49/1000))</f>
        <v>8.7274774138257887E-3</v>
      </c>
      <c r="J49" s="94">
        <f>IF('Sorted Data'!J53="D","D",IF('Sorted Data'!J53="ND","ND",'Sorted Data'!J53*Impacts!$F49/1000))</f>
        <v>1.8226853412758816E-3</v>
      </c>
      <c r="K49" s="94">
        <f>IF('Sorted Data'!K53="D","D",IF('Sorted Data'!K53="ND","ND",'Sorted Data'!K53*Impacts!$F49/1000))</f>
        <v>1.5693121298893512E-3</v>
      </c>
      <c r="L49" s="95">
        <f>IF('Sorted Data'!L53="D","D",IF('Sorted Data'!L53="ND","ND",'Sorted Data'!L53*Impacts!$F49/1000))</f>
        <v>2.1269298755247669E-3</v>
      </c>
    </row>
    <row r="50" spans="1:12" ht="15.75" thickBot="1" x14ac:dyDescent="0.3">
      <c r="A50" s="78"/>
      <c r="B50" s="48" t="str">
        <f>'Sorted Data'!B54</f>
        <v>Tl</v>
      </c>
      <c r="C50" s="48" t="str">
        <f>Impacts!B50</f>
        <v>Tl</v>
      </c>
      <c r="D50" s="48" t="s">
        <v>296</v>
      </c>
      <c r="E50" s="102" t="str">
        <f>IF('Sorted Data'!E54="D","D",IF('Sorted Data'!E54="ND","ND",'Sorted Data'!E54*Impacts!$F50/1000))</f>
        <v>ND</v>
      </c>
      <c r="F50" s="102" t="str">
        <f>IF('Sorted Data'!F54="D","D",IF('Sorted Data'!F54="ND","ND",'Sorted Data'!F54*Impacts!$F50/1000))</f>
        <v>ND</v>
      </c>
      <c r="G50" s="102" t="str">
        <f>IF('Sorted Data'!G54="D","D",IF('Sorted Data'!G54="ND","ND",'Sorted Data'!G54*Impacts!$F50/1000))</f>
        <v>ND</v>
      </c>
      <c r="H50" s="102" t="str">
        <f>IF('Sorted Data'!H54="D","D",IF('Sorted Data'!H54="ND","ND",'Sorted Data'!H54*Impacts!$F50/1000))</f>
        <v>ND</v>
      </c>
      <c r="I50" s="102" t="str">
        <f>IF('Sorted Data'!I54="D","D",IF('Sorted Data'!I54="ND","ND",'Sorted Data'!I54*Impacts!$F50/1000))</f>
        <v>ND</v>
      </c>
      <c r="J50" s="102" t="str">
        <f>IF('Sorted Data'!J54="D","D",IF('Sorted Data'!J54="ND","ND",'Sorted Data'!J54*Impacts!$F50/1000))</f>
        <v>ND</v>
      </c>
      <c r="K50" s="102" t="str">
        <f>IF('Sorted Data'!K54="D","D",IF('Sorted Data'!K54="ND","ND",'Sorted Data'!K54*Impacts!$F50/1000))</f>
        <v>ND</v>
      </c>
      <c r="L50" s="103" t="str">
        <f>IF('Sorted Data'!L54="D","D",IF('Sorted Data'!L54="ND","ND",'Sorted Data'!L54*Impacts!$F50/1000))</f>
        <v>ND</v>
      </c>
    </row>
    <row r="51" spans="1:12" x14ac:dyDescent="0.25">
      <c r="A51" s="76" t="s">
        <v>150</v>
      </c>
      <c r="B51" s="52" t="str">
        <f>'Sorted Data'!B55</f>
        <v>Co</v>
      </c>
      <c r="C51" s="52" t="str">
        <f>Impacts!B51</f>
        <v>Co</v>
      </c>
      <c r="D51" s="52" t="s">
        <v>296</v>
      </c>
      <c r="E51" s="83">
        <f>IF('Sorted Data'!E55="D","D",IF('Sorted Data'!E55="ND","ND",'Sorted Data'!E55*Impacts!$F51/1000))</f>
        <v>5.9739610650683048E-2</v>
      </c>
      <c r="F51" s="83">
        <f>IF('Sorted Data'!F55="D","D",IF('Sorted Data'!F55="ND","ND",'Sorted Data'!F55*Impacts!$F51/1000))</f>
        <v>3.3716501004453198E-2</v>
      </c>
      <c r="G51" s="83">
        <f>IF('Sorted Data'!G55="D","D",IF('Sorted Data'!G55="ND","ND",'Sorted Data'!G55*Impacts!$F51/1000))</f>
        <v>4.7302871738727076E-2</v>
      </c>
      <c r="H51" s="83">
        <f>IF('Sorted Data'!H55="D","D",IF('Sorted Data'!H55="ND","ND",'Sorted Data'!H55*Impacts!$F51/1000))</f>
        <v>5.5106190003867364E-2</v>
      </c>
      <c r="I51" s="83">
        <f>IF('Sorted Data'!I55="D","D",IF('Sorted Data'!I55="ND","ND",'Sorted Data'!I55*Impacts!$F51/1000))</f>
        <v>5.6777278779463834E-2</v>
      </c>
      <c r="J51" s="83">
        <f>IF('Sorted Data'!J55="D","D",IF('Sorted Data'!J55="ND","ND",'Sorted Data'!J55*Impacts!$F51/1000))</f>
        <v>0.10153892826845624</v>
      </c>
      <c r="K51" s="83">
        <f>IF('Sorted Data'!K55="D","D",IF('Sorted Data'!K55="ND","ND",'Sorted Data'!K55*Impacts!$F51/1000))</f>
        <v>0.12291325460770437</v>
      </c>
      <c r="L51" s="84">
        <f>IF('Sorted Data'!L55="D","D",IF('Sorted Data'!L55="ND","ND",'Sorted Data'!L55*Impacts!$F51/1000))</f>
        <v>8.9424919646471118E-2</v>
      </c>
    </row>
    <row r="52" spans="1:12" x14ac:dyDescent="0.25">
      <c r="A52" s="77"/>
      <c r="B52" s="47" t="str">
        <f>'Sorted Data'!B56</f>
        <v>Mo</v>
      </c>
      <c r="C52" s="47" t="str">
        <f>Impacts!B52</f>
        <v>Mo</v>
      </c>
      <c r="D52" s="47" t="s">
        <v>296</v>
      </c>
      <c r="E52" s="94">
        <f>IF('Sorted Data'!E56="D","D",IF('Sorted Data'!E56="ND","ND",'Sorted Data'!E56*Impacts!$F52/1000))</f>
        <v>8.963530335572097E-3</v>
      </c>
      <c r="F52" s="94">
        <f>IF('Sorted Data'!F56="D","D",IF('Sorted Data'!F56="ND","ND",'Sorted Data'!F56*Impacts!$F52/1000))</f>
        <v>2.3627423078502102E-2</v>
      </c>
      <c r="G52" s="94">
        <f>IF('Sorted Data'!G56="D","D",IF('Sorted Data'!G56="ND","ND",'Sorted Data'!G56*Impacts!$F52/1000))</f>
        <v>0.48074486365766655</v>
      </c>
      <c r="H52" s="94">
        <f>IF('Sorted Data'!H56="D","D",IF('Sorted Data'!H56="ND","ND",'Sorted Data'!H56*Impacts!$F52/1000))</f>
        <v>0.11259285564713979</v>
      </c>
      <c r="I52" s="94">
        <f>IF('Sorted Data'!I56="D","D",IF('Sorted Data'!I56="ND","ND",'Sorted Data'!I56*Impacts!$F52/1000))</f>
        <v>5.7119490048098201E-2</v>
      </c>
      <c r="J52" s="94">
        <f>IF('Sorted Data'!J56="D","D",IF('Sorted Data'!J56="ND","ND",'Sorted Data'!J56*Impacts!$F52/1000))</f>
        <v>1.6868883903939715</v>
      </c>
      <c r="K52" s="94">
        <f>IF('Sorted Data'!K56="D","D",IF('Sorted Data'!K56="ND","ND",'Sorted Data'!K56*Impacts!$F52/1000))</f>
        <v>1.6206200091838561</v>
      </c>
      <c r="L52" s="95">
        <f>IF('Sorted Data'!L56="D","D",IF('Sorted Data'!L56="ND","ND",'Sorted Data'!L56*Impacts!$F52/1000))</f>
        <v>1.7002403089317426</v>
      </c>
    </row>
    <row r="53" spans="1:12" x14ac:dyDescent="0.25">
      <c r="A53" s="77"/>
      <c r="B53" s="47" t="str">
        <f>'Sorted Data'!B57</f>
        <v>Ni</v>
      </c>
      <c r="C53" s="47" t="str">
        <f>Impacts!B53</f>
        <v>Ni</v>
      </c>
      <c r="D53" s="47" t="s">
        <v>296</v>
      </c>
      <c r="E53" s="94">
        <f>IF('Sorted Data'!E57="D","D",IF('Sorted Data'!E57="ND","ND",'Sorted Data'!E57*Impacts!$F53/1000))</f>
        <v>4.8818820396650473</v>
      </c>
      <c r="F53" s="94">
        <f>IF('Sorted Data'!F57="D","D",IF('Sorted Data'!F57="ND","ND",'Sorted Data'!F57*Impacts!$F53/1000))</f>
        <v>6.3822508950553738</v>
      </c>
      <c r="G53" s="94">
        <f>IF('Sorted Data'!G57="D","D",IF('Sorted Data'!G57="ND","ND",'Sorted Data'!G57*Impacts!$F53/1000))</f>
        <v>6.2406413178541218</v>
      </c>
      <c r="H53" s="94">
        <f>IF('Sorted Data'!H57="D","D",IF('Sorted Data'!H57="ND","ND",'Sorted Data'!H57*Impacts!$F53/1000))</f>
        <v>7.7854031418047445</v>
      </c>
      <c r="I53" s="94">
        <f>IF('Sorted Data'!I57="D","D",IF('Sorted Data'!I57="ND","ND",'Sorted Data'!I57*Impacts!$F53/1000))</f>
        <v>6.5606564674961039</v>
      </c>
      <c r="J53" s="94">
        <f>IF('Sorted Data'!J57="D","D",IF('Sorted Data'!J57="ND","ND",'Sorted Data'!J57*Impacts!$F53/1000))</f>
        <v>11.566355669796691</v>
      </c>
      <c r="K53" s="94">
        <f>IF('Sorted Data'!K57="D","D",IF('Sorted Data'!K57="ND","ND",'Sorted Data'!K57*Impacts!$F53/1000))</f>
        <v>11.857837646563288</v>
      </c>
      <c r="L53" s="95">
        <f>IF('Sorted Data'!L57="D","D",IF('Sorted Data'!L57="ND","ND",'Sorted Data'!L57*Impacts!$F53/1000))</f>
        <v>12.748190074732486</v>
      </c>
    </row>
    <row r="54" spans="1:12" x14ac:dyDescent="0.25">
      <c r="A54" s="77"/>
      <c r="B54" s="47" t="str">
        <f>'Sorted Data'!B58</f>
        <v>Re</v>
      </c>
      <c r="C54" s="47" t="str">
        <f>Impacts!B54</f>
        <v>Re</v>
      </c>
      <c r="D54" s="47" t="s">
        <v>296</v>
      </c>
      <c r="E54" s="94" t="str">
        <f>IF('Sorted Data'!E58="D","D",IF('Sorted Data'!E58="ND","ND",'Sorted Data'!E58*Impacts!$F54/1000))</f>
        <v>ND</v>
      </c>
      <c r="F54" s="94" t="str">
        <f>IF('Sorted Data'!F58="D","D",IF('Sorted Data'!F58="ND","ND",'Sorted Data'!F58*Impacts!$F54/1000))</f>
        <v>ND</v>
      </c>
      <c r="G54" s="94" t="str">
        <f>IF('Sorted Data'!G58="D","D",IF('Sorted Data'!G58="ND","ND",'Sorted Data'!G58*Impacts!$F54/1000))</f>
        <v>ND</v>
      </c>
      <c r="H54" s="94" t="str">
        <f>IF('Sorted Data'!H58="D","D",IF('Sorted Data'!H58="ND","ND",'Sorted Data'!H58*Impacts!$F54/1000))</f>
        <v>ND</v>
      </c>
      <c r="I54" s="94" t="str">
        <f>IF('Sorted Data'!I58="D","D",IF('Sorted Data'!I58="ND","ND",'Sorted Data'!I58*Impacts!$F54/1000))</f>
        <v>ND</v>
      </c>
      <c r="J54" s="94" t="str">
        <f>IF('Sorted Data'!J58="D","D",IF('Sorted Data'!J58="ND","ND",'Sorted Data'!J58*Impacts!$F54/1000))</f>
        <v>ND</v>
      </c>
      <c r="K54" s="94" t="str">
        <f>IF('Sorted Data'!K58="D","D",IF('Sorted Data'!K58="ND","ND",'Sorted Data'!K58*Impacts!$F54/1000))</f>
        <v>ND</v>
      </c>
      <c r="L54" s="95" t="str">
        <f>IF('Sorted Data'!L58="D","D",IF('Sorted Data'!L58="ND","ND",'Sorted Data'!L58*Impacts!$F54/1000))</f>
        <v>ND</v>
      </c>
    </row>
    <row r="55" spans="1:12" x14ac:dyDescent="0.25">
      <c r="A55" s="77"/>
      <c r="B55" s="47" t="str">
        <f>'Sorted Data'!B59</f>
        <v>Ta</v>
      </c>
      <c r="C55" s="47" t="str">
        <f>Impacts!B55</f>
        <v>Ta</v>
      </c>
      <c r="D55" s="47" t="s">
        <v>296</v>
      </c>
      <c r="E55" s="94" t="str">
        <f>IF('Sorted Data'!E59="D","D",IF('Sorted Data'!E59="ND","ND",'Sorted Data'!E59*Impacts!$F55/1000))</f>
        <v>ND</v>
      </c>
      <c r="F55" s="94" t="str">
        <f>IF('Sorted Data'!F59="D","D",IF('Sorted Data'!F59="ND","ND",'Sorted Data'!F59*Impacts!$F55/1000))</f>
        <v>D</v>
      </c>
      <c r="G55" s="94" t="str">
        <f>IF('Sorted Data'!G59="D","D",IF('Sorted Data'!G59="ND","ND",'Sorted Data'!G59*Impacts!$F55/1000))</f>
        <v>ND</v>
      </c>
      <c r="H55" s="94" t="str">
        <f>IF('Sorted Data'!H59="D","D",IF('Sorted Data'!H59="ND","ND",'Sorted Data'!H59*Impacts!$F55/1000))</f>
        <v>ND</v>
      </c>
      <c r="I55" s="94" t="str">
        <f>IF('Sorted Data'!I59="D","D",IF('Sorted Data'!I59="ND","ND",'Sorted Data'!I59*Impacts!$F55/1000))</f>
        <v>ND</v>
      </c>
      <c r="J55" s="94" t="str">
        <f>IF('Sorted Data'!J59="D","D",IF('Sorted Data'!J59="ND","ND",'Sorted Data'!J59*Impacts!$F55/1000))</f>
        <v>ND</v>
      </c>
      <c r="K55" s="94" t="str">
        <f>IF('Sorted Data'!K59="D","D",IF('Sorted Data'!K59="ND","ND",'Sorted Data'!K59*Impacts!$F55/1000))</f>
        <v>ND</v>
      </c>
      <c r="L55" s="95" t="str">
        <f>IF('Sorted Data'!L59="D","D",IF('Sorted Data'!L59="ND","ND",'Sorted Data'!L59*Impacts!$F55/1000))</f>
        <v>ND</v>
      </c>
    </row>
    <row r="56" spans="1:12" ht="15.75" thickBot="1" x14ac:dyDescent="0.3">
      <c r="A56" s="78"/>
      <c r="B56" s="48" t="str">
        <f>'Sorted Data'!B60</f>
        <v>W</v>
      </c>
      <c r="C56" s="48" t="str">
        <f>Impacts!B56</f>
        <v>W</v>
      </c>
      <c r="D56" s="48" t="s">
        <v>296</v>
      </c>
      <c r="E56" s="102" t="str">
        <f>IF('Sorted Data'!E60="D","D",IF('Sorted Data'!E60="ND","ND",'Sorted Data'!E60*Impacts!$F56/1000))</f>
        <v>D</v>
      </c>
      <c r="F56" s="102">
        <f>IF('Sorted Data'!F60="D","D",IF('Sorted Data'!F60="ND","ND",'Sorted Data'!F60*Impacts!$F56/1000))</f>
        <v>1.9496622494071315E-9</v>
      </c>
      <c r="G56" s="102">
        <f>IF('Sorted Data'!G60="D","D",IF('Sorted Data'!G60="ND","ND",'Sorted Data'!G60*Impacts!$F56/1000))</f>
        <v>7.9273337106845175E-10</v>
      </c>
      <c r="H56" s="102">
        <f>IF('Sorted Data'!H60="D","D",IF('Sorted Data'!H60="ND","ND",'Sorted Data'!H60*Impacts!$F56/1000))</f>
        <v>9.1583140210907788E-10</v>
      </c>
      <c r="I56" s="102">
        <f>IF('Sorted Data'!I60="D","D",IF('Sorted Data'!I60="ND","ND",'Sorted Data'!I60*Impacts!$F56/1000))</f>
        <v>1.6939466272274124E-9</v>
      </c>
      <c r="J56" s="102">
        <f>IF('Sorted Data'!J60="D","D",IF('Sorted Data'!J60="ND","ND",'Sorted Data'!J60*Impacts!$F56/1000))</f>
        <v>2.4211676535942808E-9</v>
      </c>
      <c r="K56" s="102">
        <f>IF('Sorted Data'!K60="D","D",IF('Sorted Data'!K60="ND","ND",'Sorted Data'!K60*Impacts!$F56/1000))</f>
        <v>1.4860186836020452E-9</v>
      </c>
      <c r="L56" s="103">
        <f>IF('Sorted Data'!L60="D","D",IF('Sorted Data'!L60="ND","ND",'Sorted Data'!L60*Impacts!$F56/1000))</f>
        <v>1.1855047150218509E-9</v>
      </c>
    </row>
    <row r="57" spans="1:12" x14ac:dyDescent="0.25">
      <c r="A57" s="76" t="s">
        <v>152</v>
      </c>
      <c r="B57" s="52" t="str">
        <f>'Sorted Data'!B61</f>
        <v>Cd</v>
      </c>
      <c r="C57" s="52" t="str">
        <f>Impacts!B57</f>
        <v>Cd</v>
      </c>
      <c r="D57" s="52" t="s">
        <v>296</v>
      </c>
      <c r="E57" s="83">
        <f>IF('Sorted Data'!E61="D","D",IF('Sorted Data'!E61="ND","ND",'Sorted Data'!E61*Impacts!$F57/1000))</f>
        <v>1.1347835180585642E-4</v>
      </c>
      <c r="F57" s="83" t="str">
        <f>IF('Sorted Data'!F61="D","D",IF('Sorted Data'!F61="ND","ND",'Sorted Data'!F61*Impacts!$F57/1000))</f>
        <v>ND</v>
      </c>
      <c r="G57" s="83" t="str">
        <f>IF('Sorted Data'!G61="D","D",IF('Sorted Data'!G61="ND","ND",'Sorted Data'!G61*Impacts!$F57/1000))</f>
        <v>ND</v>
      </c>
      <c r="H57" s="83">
        <f>IF('Sorted Data'!H61="D","D",IF('Sorted Data'!H61="ND","ND",'Sorted Data'!H61*Impacts!$F57/1000))</f>
        <v>8.2445628890058723E-5</v>
      </c>
      <c r="I57" s="83" t="str">
        <f>IF('Sorted Data'!I61="D","D",IF('Sorted Data'!I61="ND","ND",'Sorted Data'!I61*Impacts!$F57/1000))</f>
        <v>D</v>
      </c>
      <c r="J57" s="83">
        <f>IF('Sorted Data'!J61="D","D",IF('Sorted Data'!J61="ND","ND",'Sorted Data'!J61*Impacts!$F57/1000))</f>
        <v>1.9801760921755955E-4</v>
      </c>
      <c r="K57" s="83">
        <f>IF('Sorted Data'!K61="D","D",IF('Sorted Data'!K61="ND","ND",'Sorted Data'!K61*Impacts!$F57/1000))</f>
        <v>1.8194315473489409E-4</v>
      </c>
      <c r="L57" s="84">
        <f>IF('Sorted Data'!L61="D","D",IF('Sorted Data'!L61="ND","ND",'Sorted Data'!L61*Impacts!$F57/1000))</f>
        <v>1.8499178331442907E-4</v>
      </c>
    </row>
    <row r="58" spans="1:12" x14ac:dyDescent="0.25">
      <c r="A58" s="77"/>
      <c r="B58" s="47" t="str">
        <f>'Sorted Data'!B62</f>
        <v>Ge</v>
      </c>
      <c r="C58" s="47" t="str">
        <f>Impacts!B58</f>
        <v>Ge</v>
      </c>
      <c r="D58" s="47" t="s">
        <v>296</v>
      </c>
      <c r="E58" s="94" t="str">
        <f>IF('Sorted Data'!E62="D","D",IF('Sorted Data'!E62="ND","ND",'Sorted Data'!E62*Impacts!$F58/1000))</f>
        <v>ND</v>
      </c>
      <c r="F58" s="94" t="str">
        <f>IF('Sorted Data'!F62="D","D",IF('Sorted Data'!F62="ND","ND",'Sorted Data'!F62*Impacts!$F58/1000))</f>
        <v>D</v>
      </c>
      <c r="G58" s="94" t="str">
        <f>IF('Sorted Data'!G62="D","D",IF('Sorted Data'!G62="ND","ND",'Sorted Data'!G62*Impacts!$F58/1000))</f>
        <v>ND</v>
      </c>
      <c r="H58" s="94" t="str">
        <f>IF('Sorted Data'!H62="D","D",IF('Sorted Data'!H62="ND","ND",'Sorted Data'!H62*Impacts!$F58/1000))</f>
        <v>ND</v>
      </c>
      <c r="I58" s="94" t="str">
        <f>IF('Sorted Data'!I62="D","D",IF('Sorted Data'!I62="ND","ND",'Sorted Data'!I62*Impacts!$F58/1000))</f>
        <v>D</v>
      </c>
      <c r="J58" s="94" t="str">
        <f>IF('Sorted Data'!J62="D","D",IF('Sorted Data'!J62="ND","ND",'Sorted Data'!J62*Impacts!$F58/1000))</f>
        <v>D</v>
      </c>
      <c r="K58" s="94" t="str">
        <f>IF('Sorted Data'!K62="D","D",IF('Sorted Data'!K62="ND","ND",'Sorted Data'!K62*Impacts!$F58/1000))</f>
        <v>D</v>
      </c>
      <c r="L58" s="95" t="str">
        <f>IF('Sorted Data'!L62="D","D",IF('Sorted Data'!L62="ND","ND",'Sorted Data'!L62*Impacts!$F58/1000))</f>
        <v>D</v>
      </c>
    </row>
    <row r="59" spans="1:12" x14ac:dyDescent="0.25">
      <c r="A59" s="77"/>
      <c r="B59" s="47" t="str">
        <f>'Sorted Data'!B63</f>
        <v>In</v>
      </c>
      <c r="C59" s="47" t="str">
        <f>Impacts!B59</f>
        <v>In</v>
      </c>
      <c r="D59" s="47" t="s">
        <v>296</v>
      </c>
      <c r="E59" s="94" t="str">
        <f>IF('Sorted Data'!E63="D","D",IF('Sorted Data'!E63="ND","ND",'Sorted Data'!E63*Impacts!$F59/1000))</f>
        <v>ND</v>
      </c>
      <c r="F59" s="94" t="str">
        <f>IF('Sorted Data'!F63="D","D",IF('Sorted Data'!F63="ND","ND",'Sorted Data'!F63*Impacts!$F59/1000))</f>
        <v>ND</v>
      </c>
      <c r="G59" s="94" t="str">
        <f>IF('Sorted Data'!G63="D","D",IF('Sorted Data'!G63="ND","ND",'Sorted Data'!G63*Impacts!$F59/1000))</f>
        <v>D</v>
      </c>
      <c r="H59" s="94">
        <f>IF('Sorted Data'!H63="D","D",IF('Sorted Data'!H63="ND","ND",'Sorted Data'!H63*Impacts!$F59/1000))</f>
        <v>0.21858490009264231</v>
      </c>
      <c r="I59" s="94">
        <f>IF('Sorted Data'!I63="D","D",IF('Sorted Data'!I63="ND","ND",'Sorted Data'!I63*Impacts!$F59/1000))</f>
        <v>5.9620366025730974E-2</v>
      </c>
      <c r="J59" s="94">
        <f>IF('Sorted Data'!J63="D","D",IF('Sorted Data'!J63="ND","ND",'Sorted Data'!J63*Impacts!$F59/1000))</f>
        <v>0.47849312343248906</v>
      </c>
      <c r="K59" s="94">
        <f>IF('Sorted Data'!K63="D","D",IF('Sorted Data'!K63="ND","ND",'Sorted Data'!K63*Impacts!$F59/1000))</f>
        <v>0.5253037461337654</v>
      </c>
      <c r="L59" s="95">
        <f>IF('Sorted Data'!L63="D","D",IF('Sorted Data'!L63="ND","ND",'Sorted Data'!L63*Impacts!$F59/1000))</f>
        <v>0.48131125479602277</v>
      </c>
    </row>
    <row r="60" spans="1:12" x14ac:dyDescent="0.25">
      <c r="A60" s="77"/>
      <c r="B60" s="47" t="str">
        <f>'Sorted Data'!B64</f>
        <v>Pb</v>
      </c>
      <c r="C60" s="47" t="str">
        <f>Impacts!B60</f>
        <v>Pb</v>
      </c>
      <c r="D60" s="47" t="s">
        <v>296</v>
      </c>
      <c r="E60" s="94">
        <f>IF('Sorted Data'!E64="D","D",IF('Sorted Data'!E64="ND","ND",'Sorted Data'!E64*Impacts!$F60/1000))</f>
        <v>3.987963146953526E-4</v>
      </c>
      <c r="F60" s="94">
        <f>IF('Sorted Data'!F64="D","D",IF('Sorted Data'!F64="ND","ND",'Sorted Data'!F64*Impacts!$F60/1000))</f>
        <v>2.6466201249029822E-4</v>
      </c>
      <c r="G60" s="94">
        <f>IF('Sorted Data'!G64="D","D",IF('Sorted Data'!G64="ND","ND",'Sorted Data'!G64*Impacts!$F60/1000))</f>
        <v>2.2126637774922669E-4</v>
      </c>
      <c r="H60" s="94">
        <f>IF('Sorted Data'!H64="D","D",IF('Sorted Data'!H64="ND","ND",'Sorted Data'!H64*Impacts!$F60/1000))</f>
        <v>3.1055582641401725E-4</v>
      </c>
      <c r="I60" s="94">
        <f>IF('Sorted Data'!I64="D","D",IF('Sorted Data'!I64="ND","ND",'Sorted Data'!I64*Impacts!$F60/1000))</f>
        <v>2.8651470103225728E-4</v>
      </c>
      <c r="J60" s="94">
        <f>IF('Sorted Data'!J64="D","D",IF('Sorted Data'!J64="ND","ND",'Sorted Data'!J64*Impacts!$F60/1000))</f>
        <v>6.3776472703890778E-4</v>
      </c>
      <c r="K60" s="94">
        <f>IF('Sorted Data'!K64="D","D",IF('Sorted Data'!K64="ND","ND",'Sorted Data'!K64*Impacts!$F60/1000))</f>
        <v>6.0625194482868256E-4</v>
      </c>
      <c r="L60" s="95">
        <f>IF('Sorted Data'!L64="D","D",IF('Sorted Data'!L64="ND","ND",'Sorted Data'!L64*Impacts!$F60/1000))</f>
        <v>6.4217204888455904E-4</v>
      </c>
    </row>
    <row r="61" spans="1:12" x14ac:dyDescent="0.25">
      <c r="A61" s="77"/>
      <c r="B61" s="47" t="str">
        <f>'Sorted Data'!B65</f>
        <v>Sn</v>
      </c>
      <c r="C61" s="47" t="str">
        <f>Impacts!B61</f>
        <v>Sn</v>
      </c>
      <c r="D61" s="47" t="s">
        <v>296</v>
      </c>
      <c r="E61" s="94">
        <f>IF('Sorted Data'!E65="D","D",IF('Sorted Data'!E65="ND","ND",'Sorted Data'!E65*Impacts!$F61/1000))</f>
        <v>3.1375134624926457</v>
      </c>
      <c r="F61" s="94">
        <f>IF('Sorted Data'!F65="D","D",IF('Sorted Data'!F65="ND","ND",'Sorted Data'!F65*Impacts!$F61/1000))</f>
        <v>2.9345095088747311</v>
      </c>
      <c r="G61" s="94">
        <f>IF('Sorted Data'!G65="D","D",IF('Sorted Data'!G65="ND","ND",'Sorted Data'!G65*Impacts!$F61/1000))</f>
        <v>0.65486363950682847</v>
      </c>
      <c r="H61" s="94">
        <f>IF('Sorted Data'!H65="D","D",IF('Sorted Data'!H65="ND","ND",'Sorted Data'!H65*Impacts!$F61/1000))</f>
        <v>1.2453577517434415</v>
      </c>
      <c r="I61" s="94">
        <f>IF('Sorted Data'!I65="D","D",IF('Sorted Data'!I65="ND","ND",'Sorted Data'!I65*Impacts!$F61/1000))</f>
        <v>1.5931910571254935</v>
      </c>
      <c r="J61" s="94">
        <f>IF('Sorted Data'!J65="D","D",IF('Sorted Data'!J65="ND","ND",'Sorted Data'!J65*Impacts!$F61/1000))</f>
        <v>2.4505612347619192</v>
      </c>
      <c r="K61" s="94">
        <f>IF('Sorted Data'!K65="D","D",IF('Sorted Data'!K65="ND","ND",'Sorted Data'!K65*Impacts!$F61/1000))</f>
        <v>2.7102397914166012</v>
      </c>
      <c r="L61" s="95">
        <f>IF('Sorted Data'!L65="D","D",IF('Sorted Data'!L65="ND","ND",'Sorted Data'!L65*Impacts!$F61/1000))</f>
        <v>2.9554888067609677</v>
      </c>
    </row>
    <row r="62" spans="1:12" ht="15.75" thickBot="1" x14ac:dyDescent="0.3">
      <c r="A62" s="78"/>
      <c r="B62" s="48" t="str">
        <f>'Sorted Data'!B66</f>
        <v>Zn</v>
      </c>
      <c r="C62" s="48" t="str">
        <f>Impacts!B62</f>
        <v>Zn</v>
      </c>
      <c r="D62" s="48" t="s">
        <v>296</v>
      </c>
      <c r="E62" s="102">
        <f>IF('Sorted Data'!E66="D","D",IF('Sorted Data'!E66="ND","ND",'Sorted Data'!E66*Impacts!$F62/1000))</f>
        <v>2.0292902008144225</v>
      </c>
      <c r="F62" s="102">
        <f>IF('Sorted Data'!F66="D","D",IF('Sorted Data'!F66="ND","ND",'Sorted Data'!F66*Impacts!$F62/1000))</f>
        <v>2.1899015415212237</v>
      </c>
      <c r="G62" s="102">
        <f>IF('Sorted Data'!G66="D","D",IF('Sorted Data'!G66="ND","ND",'Sorted Data'!G66*Impacts!$F62/1000))</f>
        <v>3.2547538445710043</v>
      </c>
      <c r="H62" s="102">
        <f>IF('Sorted Data'!H66="D","D",IF('Sorted Data'!H66="ND","ND",'Sorted Data'!H66*Impacts!$F62/1000))</f>
        <v>9.5533268504458965E-2</v>
      </c>
      <c r="I62" s="102">
        <f>IF('Sorted Data'!I66="D","D",IF('Sorted Data'!I66="ND","ND",'Sorted Data'!I66*Impacts!$F62/1000))</f>
        <v>2.0106558545310653</v>
      </c>
      <c r="J62" s="102">
        <f>IF('Sorted Data'!J66="D","D",IF('Sorted Data'!J66="ND","ND",'Sorted Data'!J66*Impacts!$F62/1000))</f>
        <v>1.0711698833278596</v>
      </c>
      <c r="K62" s="102">
        <f>IF('Sorted Data'!K66="D","D",IF('Sorted Data'!K66="ND","ND",'Sorted Data'!K66*Impacts!$F62/1000))</f>
        <v>2.0707032025059577</v>
      </c>
      <c r="L62" s="103">
        <f>IF('Sorted Data'!L66="D","D",IF('Sorted Data'!L66="ND","ND",'Sorted Data'!L66*Impacts!$F62/1000))</f>
        <v>1.0806491358430674</v>
      </c>
    </row>
    <row r="64" spans="1:12" ht="15.75" thickBot="1" x14ac:dyDescent="0.3"/>
    <row r="65" spans="1:12" ht="15.75" thickBot="1" x14ac:dyDescent="0.3">
      <c r="A65" s="41" t="s">
        <v>287</v>
      </c>
      <c r="B65" s="53" t="s">
        <v>290</v>
      </c>
      <c r="C65" s="53" t="s">
        <v>288</v>
      </c>
      <c r="D65" s="53" t="str">
        <f t="shared" ref="D65:L65" si="0">D2</f>
        <v>Unit</v>
      </c>
      <c r="E65" s="104" t="str">
        <f t="shared" si="0"/>
        <v>S1 Back camera</v>
      </c>
      <c r="F65" s="104" t="str">
        <f t="shared" si="0"/>
        <v>S2 back Camera</v>
      </c>
      <c r="G65" s="104" t="str">
        <f t="shared" si="0"/>
        <v>S3 Back camera</v>
      </c>
      <c r="H65" s="104" t="str">
        <f t="shared" si="0"/>
        <v>S4 Back camera</v>
      </c>
      <c r="I65" s="104" t="str">
        <f t="shared" si="0"/>
        <v>S5 Back Camera</v>
      </c>
      <c r="J65" s="104" t="str">
        <f t="shared" si="0"/>
        <v>S6 Back Camera</v>
      </c>
      <c r="K65" s="104" t="str">
        <f t="shared" si="0"/>
        <v>S7 Back Camera</v>
      </c>
      <c r="L65" s="105" t="str">
        <f t="shared" si="0"/>
        <v>S8 Back Camera</v>
      </c>
    </row>
    <row r="66" spans="1:12" x14ac:dyDescent="0.25">
      <c r="A66" s="44" t="str">
        <f>A3</f>
        <v>Copper group</v>
      </c>
      <c r="B66" s="46" t="s">
        <v>303</v>
      </c>
      <c r="C66" s="46" t="s">
        <v>293</v>
      </c>
      <c r="D66" s="46" t="s">
        <v>161</v>
      </c>
      <c r="E66" s="91">
        <f>SUM(E3:E7)/1000</f>
        <v>0.12250059531606186</v>
      </c>
      <c r="F66" s="91">
        <f t="shared" ref="F66:L66" si="1">SUM(F3:F7)/1000</f>
        <v>0.16202979035274886</v>
      </c>
      <c r="G66" s="91">
        <f t="shared" si="1"/>
        <v>8.2169205105053669E-2</v>
      </c>
      <c r="H66" s="91">
        <f t="shared" si="1"/>
        <v>0.10852470751753268</v>
      </c>
      <c r="I66" s="91">
        <f t="shared" si="1"/>
        <v>0.11842711399248032</v>
      </c>
      <c r="J66" s="91">
        <f t="shared" si="1"/>
        <v>0.12431981393177102</v>
      </c>
      <c r="K66" s="91">
        <f t="shared" si="1"/>
        <v>8.5862911855874788E-2</v>
      </c>
      <c r="L66" s="91">
        <f t="shared" si="1"/>
        <v>9.8428661983985963E-2</v>
      </c>
    </row>
    <row r="67" spans="1:12" x14ac:dyDescent="0.25">
      <c r="A67" s="42" t="str">
        <f>A8</f>
        <v>Iron &amp; Its principal alloying elements</v>
      </c>
      <c r="B67" s="46" t="s">
        <v>303</v>
      </c>
      <c r="C67" s="47" t="s">
        <v>293</v>
      </c>
      <c r="D67" s="47" t="s">
        <v>161</v>
      </c>
      <c r="E67" s="94">
        <f>SUM(E8:E12)/1000</f>
        <v>2.5486683165867018E-4</v>
      </c>
      <c r="F67" s="94">
        <f t="shared" ref="F67:L67" si="2">SUM(F8:F12)/1000</f>
        <v>2.8285636444965131E-3</v>
      </c>
      <c r="G67" s="94">
        <f t="shared" si="2"/>
        <v>1.9202356428138347E-3</v>
      </c>
      <c r="H67" s="94">
        <f t="shared" si="2"/>
        <v>5.1398718992154901E-3</v>
      </c>
      <c r="I67" s="94">
        <f t="shared" si="2"/>
        <v>2.7192664715144726E-3</v>
      </c>
      <c r="J67" s="94">
        <f t="shared" si="2"/>
        <v>6.6907026719212484E-3</v>
      </c>
      <c r="K67" s="94">
        <f t="shared" si="2"/>
        <v>6.5817044634152314E-3</v>
      </c>
      <c r="L67" s="94">
        <f t="shared" si="2"/>
        <v>6.9313481093609261E-3</v>
      </c>
    </row>
    <row r="68" spans="1:12" x14ac:dyDescent="0.25">
      <c r="A68" s="42" t="str">
        <f>A13</f>
        <v>Light metals</v>
      </c>
      <c r="B68" s="46" t="s">
        <v>303</v>
      </c>
      <c r="C68" s="47" t="s">
        <v>293</v>
      </c>
      <c r="D68" s="47" t="s">
        <v>161</v>
      </c>
      <c r="E68" s="94">
        <f>SUM(E13:E19)/1000</f>
        <v>4.3057072295630893E-4</v>
      </c>
      <c r="F68" s="94">
        <f t="shared" ref="F68:L68" si="3">SUM(F13:F19)/1000</f>
        <v>5.5251498857683166E-4</v>
      </c>
      <c r="G68" s="94">
        <f t="shared" si="3"/>
        <v>2.2612506698502604E-4</v>
      </c>
      <c r="H68" s="94">
        <f t="shared" si="3"/>
        <v>3.2995542417810973E-4</v>
      </c>
      <c r="I68" s="94">
        <f t="shared" si="3"/>
        <v>7.1873932995535094E-4</v>
      </c>
      <c r="J68" s="94">
        <f t="shared" si="3"/>
        <v>8.737338238058803E-4</v>
      </c>
      <c r="K68" s="94">
        <f t="shared" si="3"/>
        <v>8.5543811678857949E-4</v>
      </c>
      <c r="L68" s="94">
        <f t="shared" si="3"/>
        <v>8.983799533637195E-4</v>
      </c>
    </row>
    <row r="69" spans="1:12" x14ac:dyDescent="0.25">
      <c r="A69" s="42" t="str">
        <f>A20</f>
        <v>Nuclear energy metals</v>
      </c>
      <c r="B69" s="46" t="s">
        <v>303</v>
      </c>
      <c r="C69" s="47" t="s">
        <v>293</v>
      </c>
      <c r="D69" s="47" t="s">
        <v>161</v>
      </c>
      <c r="E69" s="94">
        <f>SUM(E20:E23)/1000</f>
        <v>1.6978568191928042E-4</v>
      </c>
      <c r="F69" s="94">
        <f t="shared" ref="F69:L69" si="4">SUM(F20:F23)/1000</f>
        <v>5.1070528395675717E-4</v>
      </c>
      <c r="G69" s="94">
        <f t="shared" si="4"/>
        <v>2.915494677942757E-4</v>
      </c>
      <c r="H69" s="94">
        <f t="shared" si="4"/>
        <v>6.8105221587558458E-4</v>
      </c>
      <c r="I69" s="94">
        <f t="shared" si="4"/>
        <v>5.3165029061665514E-4</v>
      </c>
      <c r="J69" s="94">
        <f t="shared" si="4"/>
        <v>1.0637997013833809E-3</v>
      </c>
      <c r="K69" s="94">
        <f t="shared" si="4"/>
        <v>1.1333670041865855E-3</v>
      </c>
      <c r="L69" s="94">
        <f t="shared" si="4"/>
        <v>1.1962361393231924E-3</v>
      </c>
    </row>
    <row r="70" spans="1:12" x14ac:dyDescent="0.25">
      <c r="A70" s="42" t="str">
        <f>A24</f>
        <v>Platinum- group metals</v>
      </c>
      <c r="B70" s="46" t="s">
        <v>303</v>
      </c>
      <c r="C70" s="47" t="s">
        <v>293</v>
      </c>
      <c r="D70" s="47" t="s">
        <v>161</v>
      </c>
      <c r="E70" s="94">
        <f>SUM(E24:E28)/1000</f>
        <v>0.18492091941164476</v>
      </c>
      <c r="F70" s="94">
        <f t="shared" ref="F70:L70" si="5">SUM(F24:F28)/1000</f>
        <v>0.13058894774212323</v>
      </c>
      <c r="G70" s="94">
        <f t="shared" si="5"/>
        <v>9.5096641223321704E-2</v>
      </c>
      <c r="H70" s="94">
        <f t="shared" si="5"/>
        <v>0.21508881456269549</v>
      </c>
      <c r="I70" s="94">
        <f t="shared" si="5"/>
        <v>0.12918022612553687</v>
      </c>
      <c r="J70" s="94">
        <f t="shared" si="5"/>
        <v>0.32022353538333348</v>
      </c>
      <c r="K70" s="94">
        <f t="shared" si="5"/>
        <v>0.3036457747507193</v>
      </c>
      <c r="L70" s="94">
        <f t="shared" si="5"/>
        <v>0.32190648238348191</v>
      </c>
    </row>
    <row r="71" spans="1:12" x14ac:dyDescent="0.25">
      <c r="A71" s="42" t="str">
        <f>A29</f>
        <v>Rare earth elements</v>
      </c>
      <c r="B71" s="46" t="s">
        <v>303</v>
      </c>
      <c r="C71" s="47" t="s">
        <v>293</v>
      </c>
      <c r="D71" s="47" t="s">
        <v>161</v>
      </c>
      <c r="E71" s="94">
        <f>SUM(E29:E43)/1000</f>
        <v>2.6246854017932045E-5</v>
      </c>
      <c r="F71" s="94">
        <f t="shared" ref="F71:L71" si="6">SUM(F29:F43)/1000</f>
        <v>2.1989112872798736E-5</v>
      </c>
      <c r="G71" s="94">
        <f t="shared" si="6"/>
        <v>1.1013251746673154E-5</v>
      </c>
      <c r="H71" s="94">
        <f t="shared" si="6"/>
        <v>2.2562919862926493E-5</v>
      </c>
      <c r="I71" s="94">
        <f t="shared" si="6"/>
        <v>2.0568865101310988E-5</v>
      </c>
      <c r="J71" s="94">
        <f t="shared" si="6"/>
        <v>4.8462761926263196E-5</v>
      </c>
      <c r="K71" s="94">
        <f t="shared" si="6"/>
        <v>4.1503579204375019E-5</v>
      </c>
      <c r="L71" s="94">
        <f t="shared" si="6"/>
        <v>5.324087696537264E-5</v>
      </c>
    </row>
    <row r="72" spans="1:12" x14ac:dyDescent="0.25">
      <c r="A72" s="42" t="str">
        <f>A44</f>
        <v>Specialty metals</v>
      </c>
      <c r="B72" s="46" t="s">
        <v>303</v>
      </c>
      <c r="C72" s="47" t="s">
        <v>293</v>
      </c>
      <c r="D72" s="47" t="s">
        <v>161</v>
      </c>
      <c r="E72" s="94">
        <f>SUM(E44:E50)/1000</f>
        <v>1.572268215517436E-4</v>
      </c>
      <c r="F72" s="94">
        <f t="shared" ref="F72:L72" si="7">SUM(F44:F50)/1000</f>
        <v>1.5277779384509292E-4</v>
      </c>
      <c r="G72" s="94">
        <f t="shared" si="7"/>
        <v>1.7044134962908487E-4</v>
      </c>
      <c r="H72" s="94">
        <f t="shared" si="7"/>
        <v>1.2193402688307064E-4</v>
      </c>
      <c r="I72" s="94">
        <f t="shared" si="7"/>
        <v>2.3918253502193659E-4</v>
      </c>
      <c r="J72" s="94">
        <f t="shared" si="7"/>
        <v>6.2980170611838402E-5</v>
      </c>
      <c r="K72" s="94">
        <f t="shared" si="7"/>
        <v>1.6117903110475485E-4</v>
      </c>
      <c r="L72" s="94">
        <f t="shared" si="7"/>
        <v>5.1724303510106121E-5</v>
      </c>
    </row>
    <row r="73" spans="1:12" x14ac:dyDescent="0.25">
      <c r="A73" s="42" t="str">
        <f>A51</f>
        <v>Superalloy metals</v>
      </c>
      <c r="B73" s="46" t="s">
        <v>303</v>
      </c>
      <c r="C73" s="47" t="s">
        <v>293</v>
      </c>
      <c r="D73" s="47" t="s">
        <v>161</v>
      </c>
      <c r="E73" s="94">
        <f>SUM(E51:E56)/1000</f>
        <v>4.9505851806513025E-3</v>
      </c>
      <c r="F73" s="94">
        <f t="shared" ref="F73:L73" si="8">SUM(F51:F56)/1000</f>
        <v>6.4395948210879917E-3</v>
      </c>
      <c r="G73" s="94">
        <f t="shared" si="8"/>
        <v>6.7686890540432487E-3</v>
      </c>
      <c r="H73" s="94">
        <f t="shared" si="8"/>
        <v>7.9531021883715823E-3</v>
      </c>
      <c r="I73" s="94">
        <f t="shared" si="8"/>
        <v>6.6745532380176123E-3</v>
      </c>
      <c r="J73" s="94">
        <f t="shared" si="8"/>
        <v>1.3354782990880287E-2</v>
      </c>
      <c r="K73" s="94">
        <f t="shared" si="8"/>
        <v>1.3601370911840866E-2</v>
      </c>
      <c r="L73" s="94">
        <f t="shared" si="8"/>
        <v>1.4537855304496205E-2</v>
      </c>
    </row>
    <row r="74" spans="1:12" ht="15.75" thickBot="1" x14ac:dyDescent="0.3">
      <c r="A74" s="43" t="str">
        <f>A57</f>
        <v>Zinc, tin, lead group</v>
      </c>
      <c r="B74" s="46" t="s">
        <v>303</v>
      </c>
      <c r="C74" s="48" t="s">
        <v>293</v>
      </c>
      <c r="D74" s="48" t="s">
        <v>161</v>
      </c>
      <c r="E74" s="102">
        <f>SUM(E57:E62)/1000</f>
        <v>5.1673159379735691E-3</v>
      </c>
      <c r="F74" s="102">
        <f t="shared" ref="F74:L74" si="9">SUM(F57:F62)/1000</f>
        <v>5.1246757124084451E-3</v>
      </c>
      <c r="G74" s="102">
        <f t="shared" si="9"/>
        <v>3.9098387504555819E-3</v>
      </c>
      <c r="H74" s="102">
        <f t="shared" si="9"/>
        <v>1.5598689217958467E-3</v>
      </c>
      <c r="I74" s="102">
        <f t="shared" si="9"/>
        <v>3.6637537923833222E-3</v>
      </c>
      <c r="J74" s="102">
        <f t="shared" si="9"/>
        <v>4.0010600238585244E-3</v>
      </c>
      <c r="K74" s="102">
        <f t="shared" si="9"/>
        <v>5.307034935155888E-3</v>
      </c>
      <c r="L74" s="102">
        <f t="shared" si="9"/>
        <v>4.5182763612322567E-3</v>
      </c>
    </row>
    <row r="75" spans="1:12" ht="15.75" thickBot="1" x14ac:dyDescent="0.3">
      <c r="A75" s="45" t="s">
        <v>289</v>
      </c>
      <c r="B75" s="46" t="s">
        <v>303</v>
      </c>
      <c r="C75" s="49" t="s">
        <v>293</v>
      </c>
      <c r="D75" s="49" t="s">
        <v>161</v>
      </c>
      <c r="E75" s="106">
        <f>SUM(E66:E74)</f>
        <v>0.31857811275843539</v>
      </c>
      <c r="F75" s="106">
        <f t="shared" ref="F75:L75" si="10">SUM(F66:F74)</f>
        <v>0.30824955945211652</v>
      </c>
      <c r="G75" s="106">
        <f t="shared" si="10"/>
        <v>0.19056373891184311</v>
      </c>
      <c r="H75" s="106">
        <f t="shared" si="10"/>
        <v>0.3394218696764108</v>
      </c>
      <c r="I75" s="106">
        <f t="shared" si="10"/>
        <v>0.26217505464062785</v>
      </c>
      <c r="J75" s="106">
        <f t="shared" si="10"/>
        <v>0.47063887145949196</v>
      </c>
      <c r="K75" s="106">
        <f t="shared" si="10"/>
        <v>0.41719028464829033</v>
      </c>
      <c r="L75" s="106">
        <f t="shared" si="10"/>
        <v>0.44852220541571963</v>
      </c>
    </row>
    <row r="77" spans="1:12" ht="15.75" thickBot="1" x14ac:dyDescent="0.3"/>
    <row r="78" spans="1:12" ht="15.75" thickBot="1" x14ac:dyDescent="0.3">
      <c r="A78" s="41" t="s">
        <v>291</v>
      </c>
      <c r="B78" s="53" t="str">
        <f>B65</f>
        <v>Part</v>
      </c>
      <c r="C78" s="53" t="str">
        <f t="shared" ref="C78:L88" si="11">C65</f>
        <v>Impact categorie</v>
      </c>
      <c r="D78" s="53" t="str">
        <f t="shared" si="11"/>
        <v>Unit</v>
      </c>
      <c r="E78" s="104" t="str">
        <f t="shared" si="11"/>
        <v>S1 Back camera</v>
      </c>
      <c r="F78" s="104" t="str">
        <f t="shared" si="11"/>
        <v>S2 back Camera</v>
      </c>
      <c r="G78" s="104" t="str">
        <f t="shared" si="11"/>
        <v>S3 Back camera</v>
      </c>
      <c r="H78" s="104" t="str">
        <f t="shared" si="11"/>
        <v>S4 Back camera</v>
      </c>
      <c r="I78" s="104" t="str">
        <f t="shared" si="11"/>
        <v>S5 Back Camera</v>
      </c>
      <c r="J78" s="104" t="str">
        <f t="shared" si="11"/>
        <v>S6 Back Camera</v>
      </c>
      <c r="K78" s="104" t="str">
        <f t="shared" si="11"/>
        <v>S7 Back Camera</v>
      </c>
      <c r="L78" s="105" t="str">
        <f t="shared" si="11"/>
        <v>S8 Back Camera</v>
      </c>
    </row>
    <row r="79" spans="1:12" x14ac:dyDescent="0.25">
      <c r="A79" s="44" t="str">
        <f>A66</f>
        <v>Copper group</v>
      </c>
      <c r="B79" s="46" t="str">
        <f>B66</f>
        <v>Back Camera</v>
      </c>
      <c r="C79" s="46" t="str">
        <f t="shared" si="11"/>
        <v>Water Depletion</v>
      </c>
      <c r="D79" s="46" t="s">
        <v>294</v>
      </c>
      <c r="E79" s="91">
        <f>E66/E$75*100</f>
        <v>38.452294872168132</v>
      </c>
      <c r="F79" s="91">
        <f t="shared" ref="F79:L79" si="12">F66/F$75*100</f>
        <v>52.564483998206192</v>
      </c>
      <c r="G79" s="91">
        <f t="shared" si="12"/>
        <v>43.119013918522057</v>
      </c>
      <c r="H79" s="91">
        <f t="shared" si="12"/>
        <v>31.973398656072206</v>
      </c>
      <c r="I79" s="91">
        <f t="shared" si="12"/>
        <v>45.171007651667068</v>
      </c>
      <c r="J79" s="91">
        <f t="shared" si="12"/>
        <v>26.415118144883465</v>
      </c>
      <c r="K79" s="91">
        <f t="shared" si="12"/>
        <v>20.58123475436658</v>
      </c>
      <c r="L79" s="92">
        <f t="shared" si="12"/>
        <v>21.945103452070082</v>
      </c>
    </row>
    <row r="80" spans="1:12" x14ac:dyDescent="0.25">
      <c r="A80" s="42" t="str">
        <f t="shared" ref="A80:B88" si="13">A67</f>
        <v>Iron &amp; Its principal alloying elements</v>
      </c>
      <c r="B80" s="47" t="str">
        <f t="shared" si="13"/>
        <v>Back Camera</v>
      </c>
      <c r="C80" s="47" t="str">
        <f t="shared" si="11"/>
        <v>Water Depletion</v>
      </c>
      <c r="D80" s="47" t="s">
        <v>294</v>
      </c>
      <c r="E80" s="94">
        <f t="shared" ref="E80:L88" si="14">E67/E$75*100</f>
        <v>8.0001362759005726E-2</v>
      </c>
      <c r="F80" s="94">
        <f t="shared" si="14"/>
        <v>0.91762130966999877</v>
      </c>
      <c r="G80" s="94">
        <f t="shared" si="14"/>
        <v>1.0076605621713566</v>
      </c>
      <c r="H80" s="94">
        <f t="shared" si="14"/>
        <v>1.5143019228889427</v>
      </c>
      <c r="I80" s="94">
        <f t="shared" si="14"/>
        <v>1.0371949670199792</v>
      </c>
      <c r="J80" s="94">
        <f t="shared" si="14"/>
        <v>1.4216213486941269</v>
      </c>
      <c r="K80" s="94">
        <f t="shared" si="14"/>
        <v>1.5776264945776233</v>
      </c>
      <c r="L80" s="95">
        <f t="shared" si="14"/>
        <v>1.5453745713518243</v>
      </c>
    </row>
    <row r="81" spans="1:12" x14ac:dyDescent="0.25">
      <c r="A81" s="42" t="str">
        <f t="shared" si="13"/>
        <v>Light metals</v>
      </c>
      <c r="B81" s="47" t="str">
        <f t="shared" si="13"/>
        <v>Back Camera</v>
      </c>
      <c r="C81" s="47" t="str">
        <f t="shared" si="11"/>
        <v>Water Depletion</v>
      </c>
      <c r="D81" s="47" t="s">
        <v>294</v>
      </c>
      <c r="E81" s="94">
        <f t="shared" si="14"/>
        <v>0.13515389341351045</v>
      </c>
      <c r="F81" s="94">
        <f t="shared" si="14"/>
        <v>0.17924275043859692</v>
      </c>
      <c r="G81" s="94">
        <f t="shared" si="14"/>
        <v>0.11866112004111863</v>
      </c>
      <c r="H81" s="94">
        <f t="shared" si="14"/>
        <v>9.7211008970245219E-2</v>
      </c>
      <c r="I81" s="94">
        <f t="shared" si="14"/>
        <v>0.27414481936145718</v>
      </c>
      <c r="J81" s="94">
        <f t="shared" si="14"/>
        <v>0.18564846144058519</v>
      </c>
      <c r="K81" s="94">
        <f t="shared" si="14"/>
        <v>0.20504746832964993</v>
      </c>
      <c r="L81" s="95">
        <f t="shared" si="14"/>
        <v>0.20029776508635561</v>
      </c>
    </row>
    <row r="82" spans="1:12" x14ac:dyDescent="0.25">
      <c r="A82" s="42" t="str">
        <f t="shared" si="13"/>
        <v>Nuclear energy metals</v>
      </c>
      <c r="B82" s="47" t="str">
        <f t="shared" si="13"/>
        <v>Back Camera</v>
      </c>
      <c r="C82" s="47" t="str">
        <f t="shared" si="11"/>
        <v>Water Depletion</v>
      </c>
      <c r="D82" s="47" t="s">
        <v>294</v>
      </c>
      <c r="E82" s="94">
        <f t="shared" si="14"/>
        <v>5.3294835746616996E-2</v>
      </c>
      <c r="F82" s="94">
        <f t="shared" si="14"/>
        <v>0.16567916102280436</v>
      </c>
      <c r="G82" s="94">
        <f t="shared" si="14"/>
        <v>0.15299315045930625</v>
      </c>
      <c r="H82" s="94">
        <f t="shared" si="14"/>
        <v>0.20065065828694786</v>
      </c>
      <c r="I82" s="94">
        <f t="shared" si="14"/>
        <v>0.20278446831846988</v>
      </c>
      <c r="J82" s="94">
        <f t="shared" si="14"/>
        <v>0.22603311496231615</v>
      </c>
      <c r="K82" s="94">
        <f t="shared" si="14"/>
        <v>0.27166668206141553</v>
      </c>
      <c r="L82" s="95">
        <f t="shared" si="14"/>
        <v>0.26670611284773355</v>
      </c>
    </row>
    <row r="83" spans="1:12" x14ac:dyDescent="0.25">
      <c r="A83" s="42" t="str">
        <f t="shared" si="13"/>
        <v>Platinum- group metals</v>
      </c>
      <c r="B83" s="47" t="str">
        <f t="shared" si="13"/>
        <v>Back Camera</v>
      </c>
      <c r="C83" s="47" t="str">
        <f t="shared" si="11"/>
        <v>Water Depletion</v>
      </c>
      <c r="D83" s="47" t="s">
        <v>294</v>
      </c>
      <c r="E83" s="94">
        <f t="shared" si="14"/>
        <v>58.045707475159368</v>
      </c>
      <c r="F83" s="94">
        <f t="shared" si="14"/>
        <v>42.36468268575382</v>
      </c>
      <c r="G83" s="94">
        <f t="shared" si="14"/>
        <v>49.902799853918935</v>
      </c>
      <c r="H83" s="94">
        <f t="shared" si="14"/>
        <v>63.369167923019006</v>
      </c>
      <c r="I83" s="94">
        <f t="shared" si="14"/>
        <v>49.272508516345518</v>
      </c>
      <c r="J83" s="94">
        <f t="shared" si="14"/>
        <v>68.040180019617281</v>
      </c>
      <c r="K83" s="94">
        <f t="shared" si="14"/>
        <v>72.78352011641546</v>
      </c>
      <c r="L83" s="95">
        <f t="shared" si="14"/>
        <v>71.770467213572616</v>
      </c>
    </row>
    <row r="84" spans="1:12" x14ac:dyDescent="0.25">
      <c r="A84" s="42" t="str">
        <f t="shared" si="13"/>
        <v>Rare earth elements</v>
      </c>
      <c r="B84" s="47" t="str">
        <f t="shared" si="13"/>
        <v>Back Camera</v>
      </c>
      <c r="C84" s="47" t="str">
        <f t="shared" si="11"/>
        <v>Water Depletion</v>
      </c>
      <c r="D84" s="47" t="s">
        <v>294</v>
      </c>
      <c r="E84" s="94">
        <f t="shared" si="14"/>
        <v>8.2387499224825748E-3</v>
      </c>
      <c r="F84" s="94">
        <f t="shared" si="14"/>
        <v>7.1335423518146257E-3</v>
      </c>
      <c r="G84" s="94">
        <f t="shared" si="14"/>
        <v>5.7793008310820385E-3</v>
      </c>
      <c r="H84" s="94">
        <f t="shared" si="14"/>
        <v>6.6474561242730011E-3</v>
      </c>
      <c r="I84" s="94">
        <f t="shared" si="14"/>
        <v>7.8454699397337482E-3</v>
      </c>
      <c r="J84" s="94">
        <f t="shared" si="14"/>
        <v>1.0297228908435882E-2</v>
      </c>
      <c r="K84" s="94">
        <f t="shared" si="14"/>
        <v>9.9483570762833925E-3</v>
      </c>
      <c r="L84" s="95">
        <f t="shared" si="14"/>
        <v>1.1870287874827853E-2</v>
      </c>
    </row>
    <row r="85" spans="1:12" x14ac:dyDescent="0.25">
      <c r="A85" s="42" t="str">
        <f t="shared" si="13"/>
        <v>Specialty metals</v>
      </c>
      <c r="B85" s="47" t="str">
        <f t="shared" si="13"/>
        <v>Back Camera</v>
      </c>
      <c r="C85" s="47" t="str">
        <f t="shared" si="11"/>
        <v>Water Depletion</v>
      </c>
      <c r="D85" s="47" t="s">
        <v>294</v>
      </c>
      <c r="E85" s="94">
        <f t="shared" si="14"/>
        <v>4.9352675295355961E-2</v>
      </c>
      <c r="F85" s="94">
        <f t="shared" si="14"/>
        <v>4.9563020987488361E-2</v>
      </c>
      <c r="G85" s="94">
        <f t="shared" si="14"/>
        <v>8.9440599036489793E-2</v>
      </c>
      <c r="H85" s="94">
        <f t="shared" si="14"/>
        <v>3.5924033710413812E-2</v>
      </c>
      <c r="I85" s="94">
        <f t="shared" si="14"/>
        <v>9.1230088747303636E-2</v>
      </c>
      <c r="J85" s="94">
        <f t="shared" si="14"/>
        <v>1.3381846343573669E-2</v>
      </c>
      <c r="K85" s="94">
        <f t="shared" si="14"/>
        <v>3.8634416245008157E-2</v>
      </c>
      <c r="L85" s="95">
        <f t="shared" si="14"/>
        <v>1.1532161147331528E-2</v>
      </c>
    </row>
    <row r="86" spans="1:12" x14ac:dyDescent="0.25">
      <c r="A86" s="42" t="str">
        <f t="shared" si="13"/>
        <v>Superalloy metals</v>
      </c>
      <c r="B86" s="47" t="str">
        <f t="shared" si="13"/>
        <v>Back Camera</v>
      </c>
      <c r="C86" s="47" t="str">
        <f t="shared" si="11"/>
        <v>Water Depletion</v>
      </c>
      <c r="D86" s="47" t="s">
        <v>294</v>
      </c>
      <c r="E86" s="94">
        <f t="shared" si="14"/>
        <v>1.553962743324155</v>
      </c>
      <c r="F86" s="94">
        <f t="shared" si="14"/>
        <v>2.0890848416892283</v>
      </c>
      <c r="G86" s="94">
        <f t="shared" si="14"/>
        <v>3.5519291826943626</v>
      </c>
      <c r="H86" s="94">
        <f t="shared" si="14"/>
        <v>2.3431319248679241</v>
      </c>
      <c r="I86" s="94">
        <f t="shared" si="14"/>
        <v>2.5458384082980916</v>
      </c>
      <c r="J86" s="94">
        <f t="shared" si="14"/>
        <v>2.837586056048865</v>
      </c>
      <c r="K86" s="94">
        <f t="shared" si="14"/>
        <v>3.2602319402781439</v>
      </c>
      <c r="L86" s="95">
        <f t="shared" si="14"/>
        <v>3.2412788327885735</v>
      </c>
    </row>
    <row r="87" spans="1:12" ht="15.75" thickBot="1" x14ac:dyDescent="0.3">
      <c r="A87" s="43" t="str">
        <f t="shared" si="13"/>
        <v>Zinc, tin, lead group</v>
      </c>
      <c r="B87" s="48" t="str">
        <f t="shared" si="13"/>
        <v>Back Camera</v>
      </c>
      <c r="C87" s="48" t="str">
        <f t="shared" si="11"/>
        <v>Water Depletion</v>
      </c>
      <c r="D87" s="48" t="s">
        <v>294</v>
      </c>
      <c r="E87" s="102">
        <f t="shared" si="14"/>
        <v>1.6219933922113887</v>
      </c>
      <c r="F87" s="102">
        <f t="shared" si="14"/>
        <v>1.6625086898800621</v>
      </c>
      <c r="G87" s="102">
        <f t="shared" si="14"/>
        <v>2.0517223123252828</v>
      </c>
      <c r="H87" s="102">
        <f t="shared" si="14"/>
        <v>0.4595664160600359</v>
      </c>
      <c r="I87" s="102">
        <f t="shared" si="14"/>
        <v>1.3974456103023809</v>
      </c>
      <c r="J87" s="102">
        <f t="shared" si="14"/>
        <v>0.85013377910135002</v>
      </c>
      <c r="K87" s="102">
        <f t="shared" si="14"/>
        <v>1.2720897706498488</v>
      </c>
      <c r="L87" s="103">
        <f t="shared" si="14"/>
        <v>1.0073696032606509</v>
      </c>
    </row>
    <row r="88" spans="1:12" ht="15.75" thickBot="1" x14ac:dyDescent="0.3">
      <c r="A88" s="45" t="str">
        <f t="shared" si="13"/>
        <v>Total Impact</v>
      </c>
      <c r="B88" s="49" t="str">
        <f t="shared" si="13"/>
        <v>Back Camera</v>
      </c>
      <c r="C88" s="49" t="str">
        <f t="shared" si="11"/>
        <v>Water Depletion</v>
      </c>
      <c r="D88" s="49" t="s">
        <v>294</v>
      </c>
      <c r="E88" s="106">
        <f t="shared" si="14"/>
        <v>100</v>
      </c>
      <c r="F88" s="106">
        <f t="shared" si="14"/>
        <v>100</v>
      </c>
      <c r="G88" s="106">
        <f t="shared" si="14"/>
        <v>100</v>
      </c>
      <c r="H88" s="106">
        <f t="shared" si="14"/>
        <v>100</v>
      </c>
      <c r="I88" s="106">
        <f t="shared" si="14"/>
        <v>100</v>
      </c>
      <c r="J88" s="106">
        <f t="shared" si="14"/>
        <v>100</v>
      </c>
      <c r="K88" s="106">
        <f t="shared" si="14"/>
        <v>100</v>
      </c>
      <c r="L88" s="107">
        <f t="shared" si="14"/>
        <v>100</v>
      </c>
    </row>
    <row r="92" spans="1:12" x14ac:dyDescent="0.25">
      <c r="E92" s="108"/>
      <c r="F92" s="108"/>
      <c r="G92" s="108"/>
      <c r="H92" s="108"/>
      <c r="I92" s="108"/>
      <c r="J92" s="108"/>
      <c r="K92" s="108"/>
      <c r="L92" s="108"/>
    </row>
    <row r="93" spans="1:12" x14ac:dyDescent="0.25">
      <c r="E93" s="108"/>
      <c r="F93" s="108"/>
      <c r="G93" s="108"/>
      <c r="H93" s="108"/>
      <c r="I93" s="108"/>
      <c r="J93" s="108"/>
      <c r="K93" s="108"/>
      <c r="L93" s="108"/>
    </row>
    <row r="94" spans="1:12" x14ac:dyDescent="0.25">
      <c r="E94" s="108"/>
      <c r="F94" s="108"/>
      <c r="G94" s="108"/>
      <c r="H94" s="108"/>
      <c r="I94" s="108"/>
      <c r="J94" s="108"/>
      <c r="K94" s="108"/>
      <c r="L94" s="108"/>
    </row>
    <row r="95" spans="1:12" x14ac:dyDescent="0.25">
      <c r="E95" s="108"/>
      <c r="F95" s="108"/>
      <c r="G95" s="108"/>
      <c r="H95" s="108"/>
      <c r="I95" s="108"/>
      <c r="J95" s="108"/>
      <c r="K95" s="108"/>
      <c r="L95" s="108"/>
    </row>
    <row r="96" spans="1:12" x14ac:dyDescent="0.25">
      <c r="E96" s="108"/>
      <c r="F96" s="108"/>
      <c r="G96" s="108"/>
      <c r="H96" s="108"/>
      <c r="I96" s="108"/>
      <c r="J96" s="108"/>
      <c r="K96" s="108"/>
      <c r="L96" s="108"/>
    </row>
    <row r="97" spans="5:12" x14ac:dyDescent="0.25">
      <c r="E97" s="108"/>
      <c r="F97" s="108"/>
      <c r="G97" s="108"/>
      <c r="H97" s="108"/>
      <c r="I97" s="108"/>
      <c r="J97" s="108"/>
      <c r="K97" s="108"/>
      <c r="L97" s="108"/>
    </row>
    <row r="98" spans="5:12" x14ac:dyDescent="0.25">
      <c r="E98" s="108"/>
      <c r="F98" s="108"/>
      <c r="G98" s="108"/>
      <c r="H98" s="108"/>
      <c r="I98" s="108"/>
      <c r="J98" s="108"/>
      <c r="K98" s="108"/>
      <c r="L98" s="108"/>
    </row>
    <row r="99" spans="5:12" x14ac:dyDescent="0.25">
      <c r="E99" s="108"/>
      <c r="F99" s="108"/>
      <c r="G99" s="108"/>
      <c r="H99" s="108"/>
      <c r="I99" s="108"/>
      <c r="J99" s="108"/>
      <c r="K99" s="108"/>
      <c r="L99" s="108"/>
    </row>
    <row r="100" spans="5:12" x14ac:dyDescent="0.25">
      <c r="E100" s="108"/>
      <c r="F100" s="108"/>
      <c r="G100" s="108"/>
      <c r="H100" s="108"/>
      <c r="I100" s="108"/>
      <c r="J100" s="108"/>
      <c r="K100" s="108"/>
      <c r="L100" s="108"/>
    </row>
    <row r="101" spans="5:12" x14ac:dyDescent="0.25">
      <c r="E101" s="108"/>
      <c r="F101" s="108"/>
      <c r="G101" s="108"/>
      <c r="H101" s="108"/>
      <c r="I101" s="108"/>
      <c r="J101" s="108"/>
      <c r="K101" s="108"/>
      <c r="L101" s="108"/>
    </row>
    <row r="102" spans="5:12" x14ac:dyDescent="0.25">
      <c r="E102" s="108"/>
      <c r="F102" s="108"/>
      <c r="G102" s="108"/>
      <c r="H102" s="108"/>
      <c r="I102" s="108"/>
      <c r="J102" s="108"/>
      <c r="K102" s="108"/>
      <c r="L102" s="108"/>
    </row>
    <row r="103" spans="5:12" x14ac:dyDescent="0.25">
      <c r="E103" s="108"/>
      <c r="F103" s="108"/>
      <c r="G103" s="108"/>
      <c r="H103" s="108"/>
      <c r="I103" s="108"/>
      <c r="J103" s="108"/>
      <c r="K103" s="108"/>
      <c r="L103" s="108"/>
    </row>
    <row r="104" spans="5:12" x14ac:dyDescent="0.25">
      <c r="E104" s="108"/>
      <c r="F104" s="108"/>
      <c r="G104" s="108"/>
      <c r="H104" s="108"/>
      <c r="I104" s="108"/>
      <c r="J104" s="108"/>
      <c r="K104" s="108"/>
      <c r="L104" s="108"/>
    </row>
    <row r="105" spans="5:12" x14ac:dyDescent="0.25">
      <c r="E105" s="108"/>
      <c r="F105" s="108"/>
      <c r="G105" s="108"/>
      <c r="H105" s="108"/>
      <c r="I105" s="108"/>
      <c r="J105" s="108"/>
      <c r="K105" s="108"/>
      <c r="L105" s="108"/>
    </row>
    <row r="106" spans="5:12" x14ac:dyDescent="0.25">
      <c r="E106" s="108"/>
      <c r="F106" s="108"/>
      <c r="G106" s="108"/>
      <c r="H106" s="108"/>
      <c r="I106" s="108"/>
      <c r="J106" s="108"/>
      <c r="K106" s="108"/>
      <c r="L106" s="108"/>
    </row>
    <row r="107" spans="5:12" x14ac:dyDescent="0.25">
      <c r="E107" s="108"/>
      <c r="F107" s="108"/>
      <c r="G107" s="108"/>
      <c r="H107" s="108"/>
      <c r="I107" s="108"/>
      <c r="J107" s="108"/>
      <c r="K107" s="108"/>
      <c r="L107" s="108"/>
    </row>
    <row r="108" spans="5:12" x14ac:dyDescent="0.25">
      <c r="E108" s="108"/>
      <c r="F108" s="108"/>
      <c r="G108" s="108"/>
      <c r="H108" s="108"/>
      <c r="I108" s="108"/>
      <c r="J108" s="108"/>
      <c r="K108" s="108"/>
      <c r="L108" s="108"/>
    </row>
  </sheetData>
  <mergeCells count="9">
    <mergeCell ref="A44:A50"/>
    <mergeCell ref="A51:A56"/>
    <mergeCell ref="A57:A62"/>
    <mergeCell ref="A3:A7"/>
    <mergeCell ref="A8:A12"/>
    <mergeCell ref="A13:A19"/>
    <mergeCell ref="A20:A23"/>
    <mergeCell ref="A24:A28"/>
    <mergeCell ref="A29:A43"/>
  </mergeCells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Raw Data</vt:lpstr>
      <vt:lpstr>Sorted Data</vt:lpstr>
      <vt:lpstr>Impacts</vt:lpstr>
      <vt:lpstr>Back cameras Climate change </vt:lpstr>
      <vt:lpstr>back camera Water Depletion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Omar</dc:creator>
  <cp:lastModifiedBy>Omar N Tantawi</cp:lastModifiedBy>
  <dcterms:created xsi:type="dcterms:W3CDTF">2015-06-05T18:17:20Z</dcterms:created>
  <dcterms:modified xsi:type="dcterms:W3CDTF">2020-07-30T03:35:38Z</dcterms:modified>
</cp:coreProperties>
</file>