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marNTantawi\purdue.edu\Hua, Inez - SmartPhonesTantawi\Thesis - Tantawi Omar\Thesis Final draft\"/>
    </mc:Choice>
  </mc:AlternateContent>
  <xr:revisionPtr revIDLastSave="1549" documentId="11_F25DC773A252ABDACC104876499B4DCE5BDE58E7" xr6:coauthVersionLast="45" xr6:coauthVersionMax="45" xr10:uidLastSave="{5A157A72-C572-4C4F-A287-C3BCDBC64D2B}"/>
  <bookViews>
    <workbookView xWindow="-120" yWindow="-120" windowWidth="20730" windowHeight="11160" activeTab="4" xr2:uid="{00000000-000D-0000-FFFF-FFFF00000000}"/>
  </bookViews>
  <sheets>
    <sheet name="Raw Data" sheetId="1" r:id="rId1"/>
    <sheet name="Sorted Data" sheetId="2" r:id="rId2"/>
    <sheet name="Impacts" sheetId="3" r:id="rId3"/>
    <sheet name="NFC Wireless CC" sheetId="4" r:id="rId4"/>
    <sheet name="NFC Wireless WD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6" l="1"/>
  <c r="C42" i="4"/>
  <c r="B46" i="2"/>
  <c r="B42" i="6" s="1"/>
  <c r="C46" i="2"/>
  <c r="D46" i="2"/>
  <c r="E46" i="2"/>
  <c r="F46" i="2"/>
  <c r="G46" i="2"/>
  <c r="G42" i="4" s="1"/>
  <c r="G42" i="6" l="1"/>
  <c r="E42" i="6"/>
  <c r="F42" i="4"/>
  <c r="F42" i="6"/>
  <c r="B42" i="4"/>
  <c r="E42" i="4"/>
  <c r="C88" i="6" l="1"/>
  <c r="B88" i="6"/>
  <c r="A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A74" i="6"/>
  <c r="A87" i="6" s="1"/>
  <c r="A73" i="6"/>
  <c r="A86" i="6" s="1"/>
  <c r="A72" i="6"/>
  <c r="A85" i="6" s="1"/>
  <c r="A71" i="6"/>
  <c r="A84" i="6" s="1"/>
  <c r="A70" i="6"/>
  <c r="A83" i="6" s="1"/>
  <c r="A69" i="6"/>
  <c r="A82" i="6" s="1"/>
  <c r="A68" i="6"/>
  <c r="A81" i="6" s="1"/>
  <c r="A67" i="6"/>
  <c r="A80" i="6" s="1"/>
  <c r="A66" i="6"/>
  <c r="A79" i="6" s="1"/>
  <c r="D65" i="6"/>
  <c r="D78" i="6" s="1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G2" i="6"/>
  <c r="G65" i="6" s="1"/>
  <c r="G78" i="6" s="1"/>
  <c r="F2" i="6"/>
  <c r="F65" i="6" s="1"/>
  <c r="F78" i="6" s="1"/>
  <c r="E2" i="6"/>
  <c r="E65" i="6" s="1"/>
  <c r="E78" i="6" s="1"/>
  <c r="C78" i="4"/>
  <c r="C79" i="4"/>
  <c r="C80" i="4"/>
  <c r="C81" i="4"/>
  <c r="C82" i="4"/>
  <c r="C83" i="4"/>
  <c r="C84" i="4"/>
  <c r="C85" i="4"/>
  <c r="C86" i="4"/>
  <c r="C87" i="4"/>
  <c r="C88" i="4"/>
  <c r="B79" i="4"/>
  <c r="B80" i="4"/>
  <c r="B81" i="4"/>
  <c r="B82" i="4"/>
  <c r="B83" i="4"/>
  <c r="B84" i="4"/>
  <c r="B85" i="4"/>
  <c r="B86" i="4"/>
  <c r="B87" i="4"/>
  <c r="B88" i="4"/>
  <c r="B78" i="4"/>
  <c r="A86" i="4"/>
  <c r="A88" i="4"/>
  <c r="A74" i="4"/>
  <c r="A87" i="4" s="1"/>
  <c r="A73" i="4"/>
  <c r="A72" i="4"/>
  <c r="A85" i="4" s="1"/>
  <c r="A71" i="4"/>
  <c r="A84" i="4" s="1"/>
  <c r="A70" i="4"/>
  <c r="A83" i="4" s="1"/>
  <c r="A69" i="4"/>
  <c r="A82" i="4" s="1"/>
  <c r="A68" i="4"/>
  <c r="A81" i="4" s="1"/>
  <c r="A67" i="4"/>
  <c r="A80" i="4" s="1"/>
  <c r="A66" i="4"/>
  <c r="A79" i="4" s="1"/>
  <c r="D65" i="4"/>
  <c r="D78" i="4" s="1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25" i="4"/>
  <c r="C26" i="4"/>
  <c r="C27" i="4"/>
  <c r="C28" i="4"/>
  <c r="C24" i="4"/>
  <c r="C21" i="4"/>
  <c r="C22" i="4"/>
  <c r="C23" i="4"/>
  <c r="C20" i="4"/>
  <c r="C14" i="4"/>
  <c r="C15" i="4"/>
  <c r="C16" i="4"/>
  <c r="C17" i="4"/>
  <c r="C18" i="4"/>
  <c r="C19" i="4"/>
  <c r="C13" i="4"/>
  <c r="C9" i="4"/>
  <c r="C10" i="4"/>
  <c r="C11" i="4"/>
  <c r="C12" i="4"/>
  <c r="C8" i="4"/>
  <c r="C4" i="4"/>
  <c r="C5" i="4"/>
  <c r="C6" i="4"/>
  <c r="C7" i="4"/>
  <c r="C3" i="4"/>
  <c r="G2" i="4"/>
  <c r="G65" i="4" s="1"/>
  <c r="G78" i="4" s="1"/>
  <c r="F2" i="4"/>
  <c r="F65" i="4" s="1"/>
  <c r="F78" i="4" s="1"/>
  <c r="E2" i="4"/>
  <c r="E65" i="4" s="1"/>
  <c r="E78" i="4" s="1"/>
  <c r="B25" i="2" l="1"/>
  <c r="C25" i="2"/>
  <c r="D25" i="2"/>
  <c r="E25" i="2"/>
  <c r="F25" i="2"/>
  <c r="G25" i="2"/>
  <c r="B26" i="2"/>
  <c r="C26" i="2"/>
  <c r="D26" i="2"/>
  <c r="E26" i="2"/>
  <c r="F26" i="2"/>
  <c r="G26" i="2"/>
  <c r="B33" i="2"/>
  <c r="C33" i="2"/>
  <c r="D33" i="2"/>
  <c r="E33" i="2"/>
  <c r="F33" i="2"/>
  <c r="G33" i="2"/>
  <c r="B34" i="2"/>
  <c r="C34" i="2"/>
  <c r="D34" i="2"/>
  <c r="E34" i="2"/>
  <c r="F34" i="2"/>
  <c r="G34" i="2"/>
  <c r="B35" i="2"/>
  <c r="C35" i="2"/>
  <c r="D35" i="2"/>
  <c r="E35" i="2"/>
  <c r="F35" i="2"/>
  <c r="G35" i="2"/>
  <c r="B36" i="2"/>
  <c r="C36" i="2"/>
  <c r="D36" i="2"/>
  <c r="E36" i="2"/>
  <c r="F36" i="2"/>
  <c r="G36" i="2"/>
  <c r="B37" i="2"/>
  <c r="C37" i="2"/>
  <c r="D37" i="2"/>
  <c r="E37" i="2"/>
  <c r="F37" i="2"/>
  <c r="G37" i="2"/>
  <c r="B38" i="2"/>
  <c r="C38" i="2"/>
  <c r="D38" i="2"/>
  <c r="E38" i="2"/>
  <c r="F38" i="2"/>
  <c r="G38" i="2"/>
  <c r="B39" i="2"/>
  <c r="C39" i="2"/>
  <c r="D39" i="2"/>
  <c r="E39" i="2"/>
  <c r="F39" i="2"/>
  <c r="G39" i="2"/>
  <c r="B40" i="2"/>
  <c r="C40" i="2"/>
  <c r="D40" i="2"/>
  <c r="E40" i="2"/>
  <c r="F40" i="2"/>
  <c r="G40" i="2"/>
  <c r="B41" i="2"/>
  <c r="C41" i="2"/>
  <c r="D41" i="2"/>
  <c r="E41" i="2"/>
  <c r="F41" i="2"/>
  <c r="G41" i="2"/>
  <c r="B42" i="2"/>
  <c r="C42" i="2"/>
  <c r="D42" i="2"/>
  <c r="E42" i="2"/>
  <c r="F42" i="2"/>
  <c r="G42" i="2"/>
  <c r="B52" i="2"/>
  <c r="C52" i="2"/>
  <c r="D52" i="2"/>
  <c r="E52" i="2"/>
  <c r="F52" i="2"/>
  <c r="G52" i="2"/>
  <c r="B43" i="2"/>
  <c r="C43" i="2"/>
  <c r="D43" i="2"/>
  <c r="E43" i="2"/>
  <c r="F43" i="2"/>
  <c r="G43" i="2"/>
  <c r="B44" i="2"/>
  <c r="C44" i="2"/>
  <c r="D44" i="2"/>
  <c r="E44" i="2"/>
  <c r="F44" i="2"/>
  <c r="G44" i="2"/>
  <c r="B45" i="2"/>
  <c r="C45" i="2"/>
  <c r="D45" i="2"/>
  <c r="E45" i="2"/>
  <c r="F45" i="2"/>
  <c r="G45" i="2"/>
  <c r="B47" i="2"/>
  <c r="C47" i="2"/>
  <c r="D47" i="2"/>
  <c r="E47" i="2"/>
  <c r="F47" i="2"/>
  <c r="G47" i="2"/>
  <c r="B2" i="2"/>
  <c r="C2" i="2"/>
  <c r="D2" i="2"/>
  <c r="E2" i="2"/>
  <c r="F2" i="2"/>
  <c r="G2" i="2"/>
  <c r="B4" i="2"/>
  <c r="C4" i="2"/>
  <c r="D4" i="2"/>
  <c r="E4" i="2"/>
  <c r="F4" i="2"/>
  <c r="G4" i="2"/>
  <c r="B58" i="2"/>
  <c r="C58" i="2"/>
  <c r="D58" i="2"/>
  <c r="E58" i="2"/>
  <c r="F58" i="2"/>
  <c r="G58" i="2"/>
  <c r="B28" i="2"/>
  <c r="C28" i="2"/>
  <c r="D28" i="2"/>
  <c r="E28" i="2"/>
  <c r="F28" i="2"/>
  <c r="G28" i="2"/>
  <c r="B29" i="2"/>
  <c r="C29" i="2"/>
  <c r="D29" i="2"/>
  <c r="E29" i="2"/>
  <c r="F29" i="2"/>
  <c r="G29" i="2"/>
  <c r="B30" i="2"/>
  <c r="C30" i="2"/>
  <c r="D30" i="2"/>
  <c r="E30" i="2"/>
  <c r="F30" i="2"/>
  <c r="G30" i="2"/>
  <c r="B31" i="2"/>
  <c r="C31" i="2"/>
  <c r="D31" i="2"/>
  <c r="E31" i="2"/>
  <c r="F31" i="2"/>
  <c r="G31" i="2"/>
  <c r="B32" i="2"/>
  <c r="C32" i="2"/>
  <c r="D32" i="2"/>
  <c r="E32" i="2"/>
  <c r="F32" i="2"/>
  <c r="G32" i="2"/>
  <c r="B14" i="2"/>
  <c r="C14" i="2"/>
  <c r="D14" i="2"/>
  <c r="E14" i="2"/>
  <c r="F14" i="2"/>
  <c r="G14" i="2"/>
  <c r="B49" i="2"/>
  <c r="C49" i="2"/>
  <c r="D49" i="2"/>
  <c r="E49" i="2"/>
  <c r="F49" i="2"/>
  <c r="G49" i="2"/>
  <c r="B15" i="2"/>
  <c r="C15" i="2"/>
  <c r="D15" i="2"/>
  <c r="E15" i="2"/>
  <c r="F15" i="2"/>
  <c r="G15" i="2"/>
  <c r="B62" i="2"/>
  <c r="C62" i="2"/>
  <c r="D62" i="2"/>
  <c r="E62" i="2"/>
  <c r="F62" i="2"/>
  <c r="G62" i="2"/>
  <c r="B63" i="2"/>
  <c r="C63" i="2"/>
  <c r="D63" i="2"/>
  <c r="E63" i="2"/>
  <c r="F63" i="2"/>
  <c r="G63" i="2"/>
  <c r="B12" i="2"/>
  <c r="C12" i="2"/>
  <c r="D12" i="2"/>
  <c r="E12" i="2"/>
  <c r="F12" i="2"/>
  <c r="G12" i="2"/>
  <c r="B5" i="2"/>
  <c r="C5" i="2"/>
  <c r="D5" i="2"/>
  <c r="E5" i="2"/>
  <c r="F5" i="2"/>
  <c r="G5" i="2"/>
  <c r="B8" i="2"/>
  <c r="C8" i="2"/>
  <c r="D8" i="2"/>
  <c r="E8" i="2"/>
  <c r="F8" i="2"/>
  <c r="G8" i="2"/>
  <c r="B57" i="2"/>
  <c r="C57" i="2"/>
  <c r="D57" i="2"/>
  <c r="E57" i="2"/>
  <c r="F57" i="2"/>
  <c r="G57" i="2"/>
  <c r="B65" i="2"/>
  <c r="C65" i="2"/>
  <c r="D65" i="2"/>
  <c r="E65" i="2"/>
  <c r="F65" i="2"/>
  <c r="G65" i="2"/>
  <c r="B66" i="2"/>
  <c r="C66" i="2"/>
  <c r="D66" i="2"/>
  <c r="E66" i="2"/>
  <c r="F66" i="2"/>
  <c r="G66" i="2"/>
  <c r="B48" i="2"/>
  <c r="C48" i="2"/>
  <c r="D48" i="2"/>
  <c r="E48" i="2"/>
  <c r="F48" i="2"/>
  <c r="G48" i="2"/>
  <c r="B55" i="2"/>
  <c r="C55" i="2"/>
  <c r="D55" i="2"/>
  <c r="E55" i="2"/>
  <c r="F55" i="2"/>
  <c r="G55" i="2"/>
  <c r="B24" i="2"/>
  <c r="C24" i="2"/>
  <c r="D24" i="2"/>
  <c r="E24" i="2"/>
  <c r="F24" i="2"/>
  <c r="G24" i="2"/>
  <c r="B16" i="2"/>
  <c r="C16" i="2"/>
  <c r="D16" i="2"/>
  <c r="E16" i="2"/>
  <c r="F16" i="2"/>
  <c r="G16" i="2"/>
  <c r="B9" i="2"/>
  <c r="C9" i="2"/>
  <c r="D9" i="2"/>
  <c r="E9" i="2"/>
  <c r="F9" i="2"/>
  <c r="G9" i="2"/>
  <c r="B56" i="2"/>
  <c r="C56" i="2"/>
  <c r="D56" i="2"/>
  <c r="E56" i="2"/>
  <c r="F56" i="2"/>
  <c r="G56" i="2"/>
  <c r="B10" i="2"/>
  <c r="C10" i="2"/>
  <c r="D10" i="2"/>
  <c r="E10" i="2"/>
  <c r="F10" i="2"/>
  <c r="G10" i="2"/>
  <c r="B51" i="2"/>
  <c r="C51" i="2"/>
  <c r="D51" i="2"/>
  <c r="E51" i="2"/>
  <c r="F51" i="2"/>
  <c r="G51" i="2"/>
  <c r="B6" i="2"/>
  <c r="C6" i="2"/>
  <c r="D6" i="2"/>
  <c r="E6" i="2"/>
  <c r="F6" i="2"/>
  <c r="G6" i="2"/>
  <c r="B53" i="2"/>
  <c r="C53" i="2"/>
  <c r="D53" i="2"/>
  <c r="E53" i="2"/>
  <c r="F53" i="2"/>
  <c r="G53" i="2"/>
  <c r="B59" i="2"/>
  <c r="C59" i="2"/>
  <c r="D59" i="2"/>
  <c r="E59" i="2"/>
  <c r="F59" i="2"/>
  <c r="G59" i="2"/>
  <c r="B18" i="2"/>
  <c r="C18" i="2"/>
  <c r="D18" i="2"/>
  <c r="E18" i="2"/>
  <c r="F18" i="2"/>
  <c r="G18" i="2"/>
  <c r="B54" i="2"/>
  <c r="C54" i="2"/>
  <c r="D54" i="2"/>
  <c r="E54" i="2"/>
  <c r="F54" i="2"/>
  <c r="G54" i="2"/>
  <c r="B11" i="2"/>
  <c r="C11" i="2"/>
  <c r="D11" i="2"/>
  <c r="E11" i="2"/>
  <c r="F11" i="2"/>
  <c r="G11" i="2"/>
  <c r="B60" i="2"/>
  <c r="C60" i="2"/>
  <c r="D60" i="2"/>
  <c r="E60" i="2"/>
  <c r="F60" i="2"/>
  <c r="G60" i="2"/>
  <c r="B27" i="2"/>
  <c r="C27" i="2"/>
  <c r="D27" i="2"/>
  <c r="E27" i="2"/>
  <c r="F27" i="2"/>
  <c r="G27" i="2"/>
  <c r="B3" i="2"/>
  <c r="C3" i="2"/>
  <c r="D3" i="2"/>
  <c r="E3" i="2"/>
  <c r="F3" i="2"/>
  <c r="G3" i="2"/>
  <c r="B61" i="2"/>
  <c r="C61" i="2"/>
  <c r="D61" i="2"/>
  <c r="E61" i="2"/>
  <c r="F61" i="2"/>
  <c r="G61" i="2"/>
  <c r="B7" i="2"/>
  <c r="C7" i="2"/>
  <c r="D7" i="2"/>
  <c r="E7" i="2"/>
  <c r="F7" i="2"/>
  <c r="G7" i="2"/>
  <c r="B50" i="2"/>
  <c r="C50" i="2"/>
  <c r="D50" i="2"/>
  <c r="E50" i="2"/>
  <c r="F50" i="2"/>
  <c r="G50" i="2"/>
  <c r="B64" i="2"/>
  <c r="C64" i="2"/>
  <c r="D64" i="2"/>
  <c r="E64" i="2"/>
  <c r="F64" i="2"/>
  <c r="G64" i="2"/>
  <c r="B13" i="2"/>
  <c r="C13" i="2"/>
  <c r="D13" i="2"/>
  <c r="E13" i="2"/>
  <c r="F13" i="2"/>
  <c r="G13" i="2"/>
  <c r="B19" i="2"/>
  <c r="C19" i="2"/>
  <c r="D19" i="2"/>
  <c r="E19" i="2"/>
  <c r="F19" i="2"/>
  <c r="G19" i="2"/>
  <c r="B20" i="2"/>
  <c r="C20" i="2"/>
  <c r="D20" i="2"/>
  <c r="E20" i="2"/>
  <c r="F20" i="2"/>
  <c r="G20" i="2"/>
  <c r="B17" i="2"/>
  <c r="C17" i="2"/>
  <c r="D17" i="2"/>
  <c r="E17" i="2"/>
  <c r="F17" i="2"/>
  <c r="G17" i="2"/>
  <c r="B21" i="2"/>
  <c r="C21" i="2"/>
  <c r="D21" i="2"/>
  <c r="E21" i="2"/>
  <c r="F21" i="2"/>
  <c r="G21" i="2"/>
  <c r="B22" i="2"/>
  <c r="C22" i="2"/>
  <c r="D22" i="2"/>
  <c r="E22" i="2"/>
  <c r="F22" i="2"/>
  <c r="G22" i="2"/>
  <c r="B23" i="2"/>
  <c r="C23" i="2"/>
  <c r="D23" i="2"/>
  <c r="E23" i="2"/>
  <c r="F23" i="2"/>
  <c r="G23" i="2"/>
  <c r="D1" i="2"/>
  <c r="E1" i="2"/>
  <c r="F1" i="2"/>
  <c r="G1" i="2"/>
  <c r="A1" i="2"/>
  <c r="B49" i="6" l="1"/>
  <c r="B49" i="4"/>
  <c r="B25" i="6"/>
  <c r="B25" i="4"/>
  <c r="B39" i="4"/>
  <c r="B39" i="6"/>
  <c r="B32" i="6"/>
  <c r="B32" i="4"/>
  <c r="B29" i="4"/>
  <c r="B29" i="6"/>
  <c r="B56" i="4"/>
  <c r="B56" i="6"/>
  <c r="B11" i="6"/>
  <c r="B11" i="4"/>
  <c r="B61" i="6"/>
  <c r="B61" i="4"/>
  <c r="B45" i="6"/>
  <c r="B45" i="4"/>
  <c r="B5" i="4"/>
  <c r="B5" i="6"/>
  <c r="B37" i="4"/>
  <c r="B37" i="6"/>
  <c r="B46" i="4"/>
  <c r="B46" i="6"/>
  <c r="B19" i="4"/>
  <c r="B19" i="6"/>
  <c r="B17" i="6"/>
  <c r="B17" i="4"/>
  <c r="B6" i="4"/>
  <c r="B6" i="6"/>
  <c r="B27" i="4"/>
  <c r="B27" i="6"/>
  <c r="B41" i="4"/>
  <c r="B41" i="6"/>
  <c r="B34" i="6"/>
  <c r="B34" i="4"/>
  <c r="B31" i="4"/>
  <c r="B31" i="6"/>
  <c r="B22" i="4"/>
  <c r="B22" i="6"/>
  <c r="B8" i="6"/>
  <c r="B8" i="4"/>
  <c r="B55" i="6"/>
  <c r="B55" i="4"/>
  <c r="B20" i="4"/>
  <c r="B20" i="6"/>
  <c r="B13" i="4"/>
  <c r="B13" i="6"/>
  <c r="B26" i="4"/>
  <c r="B26" i="6"/>
  <c r="B40" i="6"/>
  <c r="B40" i="4"/>
  <c r="B33" i="4"/>
  <c r="B33" i="6"/>
  <c r="B57" i="6"/>
  <c r="B57" i="4"/>
  <c r="B7" i="6"/>
  <c r="B7" i="4"/>
  <c r="B58" i="4"/>
  <c r="B58" i="6"/>
  <c r="B24" i="4"/>
  <c r="B24" i="6"/>
  <c r="B48" i="4"/>
  <c r="B48" i="6"/>
  <c r="B14" i="4"/>
  <c r="B14" i="6"/>
  <c r="B12" i="6"/>
  <c r="B12" i="4"/>
  <c r="B52" i="4"/>
  <c r="B52" i="6"/>
  <c r="B53" i="6"/>
  <c r="B53" i="4"/>
  <c r="B15" i="6"/>
  <c r="B15" i="4"/>
  <c r="B23" i="6"/>
  <c r="B23" i="4"/>
  <c r="B47" i="6"/>
  <c r="B47" i="4"/>
  <c r="B62" i="4"/>
  <c r="B62" i="6"/>
  <c r="B16" i="6"/>
  <c r="B16" i="4"/>
  <c r="B54" i="4"/>
  <c r="B54" i="6"/>
  <c r="B38" i="6"/>
  <c r="B38" i="4"/>
  <c r="B30" i="6"/>
  <c r="B30" i="4"/>
  <c r="B21" i="4"/>
  <c r="B21" i="6"/>
  <c r="B51" i="6"/>
  <c r="B51" i="4"/>
  <c r="B59" i="6"/>
  <c r="B59" i="4"/>
  <c r="B4" i="6"/>
  <c r="B4" i="4"/>
  <c r="B44" i="4"/>
  <c r="B44" i="6"/>
  <c r="B3" i="4"/>
  <c r="B3" i="6"/>
  <c r="B36" i="6"/>
  <c r="B36" i="4"/>
  <c r="B60" i="4"/>
  <c r="B60" i="6"/>
  <c r="B50" i="4"/>
  <c r="B50" i="6"/>
  <c r="B10" i="4"/>
  <c r="B10" i="6"/>
  <c r="B9" i="6"/>
  <c r="B9" i="4"/>
  <c r="B28" i="6"/>
  <c r="B28" i="4"/>
  <c r="B43" i="6"/>
  <c r="B43" i="4"/>
  <c r="B35" i="4"/>
  <c r="B35" i="6"/>
  <c r="E57" i="6"/>
  <c r="E57" i="4"/>
  <c r="G19" i="4"/>
  <c r="G19" i="6"/>
  <c r="F11" i="6"/>
  <c r="F11" i="4"/>
  <c r="F61" i="6"/>
  <c r="F61" i="4"/>
  <c r="G6" i="6"/>
  <c r="G6" i="4"/>
  <c r="G41" i="6"/>
  <c r="G41" i="4"/>
  <c r="F46" i="4"/>
  <c r="F46" i="6"/>
  <c r="G4" i="6"/>
  <c r="G4" i="4"/>
  <c r="E56" i="4"/>
  <c r="E56" i="6"/>
  <c r="F19" i="6"/>
  <c r="F19" i="4"/>
  <c r="G7" i="6"/>
  <c r="G7" i="4"/>
  <c r="E11" i="6"/>
  <c r="E11" i="4"/>
  <c r="F17" i="6"/>
  <c r="F17" i="4"/>
  <c r="G44" i="6"/>
  <c r="G44" i="4"/>
  <c r="E61" i="4"/>
  <c r="E61" i="6"/>
  <c r="F6" i="6"/>
  <c r="F6" i="4"/>
  <c r="G58" i="6"/>
  <c r="G58" i="4"/>
  <c r="E45" i="4"/>
  <c r="E45" i="6"/>
  <c r="F27" i="6"/>
  <c r="F27" i="4"/>
  <c r="G24" i="6"/>
  <c r="G24" i="4"/>
  <c r="E5" i="6"/>
  <c r="E5" i="4"/>
  <c r="F41" i="6"/>
  <c r="F41" i="4"/>
  <c r="G48" i="4"/>
  <c r="G48" i="6"/>
  <c r="E37" i="4"/>
  <c r="E37" i="6"/>
  <c r="F34" i="6"/>
  <c r="F34" i="4"/>
  <c r="G31" i="4"/>
  <c r="G31" i="6"/>
  <c r="E29" i="4"/>
  <c r="E29" i="6"/>
  <c r="G22" i="6"/>
  <c r="G22" i="4"/>
  <c r="E49" i="6"/>
  <c r="E49" i="4"/>
  <c r="G14" i="6"/>
  <c r="G14" i="4"/>
  <c r="E46" i="4"/>
  <c r="E46" i="6"/>
  <c r="F4" i="6"/>
  <c r="F4" i="4"/>
  <c r="G12" i="6"/>
  <c r="G12" i="4"/>
  <c r="E19" i="6"/>
  <c r="E19" i="4"/>
  <c r="F7" i="6"/>
  <c r="F7" i="4"/>
  <c r="G52" i="6"/>
  <c r="G52" i="4"/>
  <c r="E17" i="6"/>
  <c r="E17" i="4"/>
  <c r="F44" i="6"/>
  <c r="F44" i="4"/>
  <c r="G53" i="6"/>
  <c r="G53" i="4"/>
  <c r="E6" i="6"/>
  <c r="E6" i="4"/>
  <c r="F58" i="6"/>
  <c r="F58" i="4"/>
  <c r="G15" i="6"/>
  <c r="G15" i="4"/>
  <c r="E27" i="4"/>
  <c r="E27" i="6"/>
  <c r="F24" i="6"/>
  <c r="F24" i="4"/>
  <c r="G3" i="6"/>
  <c r="G3" i="4"/>
  <c r="E41" i="6"/>
  <c r="E41" i="4"/>
  <c r="F48" i="4"/>
  <c r="F48" i="6"/>
  <c r="G36" i="6"/>
  <c r="G36" i="4"/>
  <c r="E34" i="6"/>
  <c r="E34" i="4"/>
  <c r="F31" i="4"/>
  <c r="F31" i="6"/>
  <c r="F22" i="6"/>
  <c r="F22" i="4"/>
  <c r="F57" i="6"/>
  <c r="F57" i="4"/>
  <c r="G46" i="4"/>
  <c r="G46" i="6"/>
  <c r="F56" i="4"/>
  <c r="F56" i="6"/>
  <c r="G17" i="6"/>
  <c r="G17" i="4"/>
  <c r="E25" i="6"/>
  <c r="E25" i="4"/>
  <c r="F14" i="6"/>
  <c r="F14" i="4"/>
  <c r="G8" i="6"/>
  <c r="G8" i="4"/>
  <c r="E4" i="6"/>
  <c r="E4" i="4"/>
  <c r="F12" i="6"/>
  <c r="F12" i="4"/>
  <c r="G55" i="4"/>
  <c r="G55" i="6"/>
  <c r="E7" i="6"/>
  <c r="E7" i="4"/>
  <c r="F52" i="6"/>
  <c r="F52" i="4"/>
  <c r="G20" i="6"/>
  <c r="G20" i="4"/>
  <c r="E44" i="4"/>
  <c r="E44" i="6"/>
  <c r="F53" i="6"/>
  <c r="F53" i="4"/>
  <c r="G13" i="6"/>
  <c r="G13" i="4"/>
  <c r="E58" i="6"/>
  <c r="E58" i="4"/>
  <c r="F15" i="6"/>
  <c r="F15" i="4"/>
  <c r="G26" i="6"/>
  <c r="G26" i="4"/>
  <c r="E24" i="6"/>
  <c r="E24" i="4"/>
  <c r="F3" i="6"/>
  <c r="F3" i="4"/>
  <c r="G40" i="6"/>
  <c r="G40" i="4"/>
  <c r="E48" i="4"/>
  <c r="E48" i="6"/>
  <c r="F36" i="4"/>
  <c r="F36" i="6"/>
  <c r="G33" i="6"/>
  <c r="G33" i="4"/>
  <c r="E31" i="4"/>
  <c r="E31" i="6"/>
  <c r="E22" i="6"/>
  <c r="E22" i="4"/>
  <c r="F45" i="6"/>
  <c r="F45" i="4"/>
  <c r="F5" i="6"/>
  <c r="F5" i="4"/>
  <c r="G34" i="4"/>
  <c r="G34" i="6"/>
  <c r="F29" i="4"/>
  <c r="F29" i="6"/>
  <c r="E14" i="6"/>
  <c r="E14" i="4"/>
  <c r="F8" i="6"/>
  <c r="F8" i="4"/>
  <c r="G23" i="6"/>
  <c r="G23" i="4"/>
  <c r="E12" i="6"/>
  <c r="E12" i="4"/>
  <c r="F55" i="6"/>
  <c r="F55" i="4"/>
  <c r="G47" i="4"/>
  <c r="G47" i="6"/>
  <c r="E52" i="4"/>
  <c r="E52" i="6"/>
  <c r="F20" i="6"/>
  <c r="F20" i="4"/>
  <c r="G62" i="4"/>
  <c r="G62" i="6"/>
  <c r="E53" i="4"/>
  <c r="E53" i="6"/>
  <c r="F13" i="6"/>
  <c r="F13" i="4"/>
  <c r="G16" i="6"/>
  <c r="G16" i="4"/>
  <c r="E15" i="6"/>
  <c r="E15" i="4"/>
  <c r="F26" i="4"/>
  <c r="F26" i="6"/>
  <c r="G54" i="4"/>
  <c r="G54" i="6"/>
  <c r="E3" i="6"/>
  <c r="E3" i="4"/>
  <c r="F40" i="6"/>
  <c r="F40" i="4"/>
  <c r="G38" i="4"/>
  <c r="G38" i="6"/>
  <c r="E36" i="4"/>
  <c r="E36" i="6"/>
  <c r="F33" i="6"/>
  <c r="F33" i="4"/>
  <c r="G30" i="4"/>
  <c r="G30" i="6"/>
  <c r="G21" i="6"/>
  <c r="G21" i="4"/>
  <c r="E59" i="6"/>
  <c r="E59" i="4"/>
  <c r="F37" i="4"/>
  <c r="F37" i="6"/>
  <c r="G60" i="6"/>
  <c r="G60" i="4"/>
  <c r="E8" i="6"/>
  <c r="E8" i="4"/>
  <c r="F23" i="6"/>
  <c r="F23" i="4"/>
  <c r="G50" i="6"/>
  <c r="G50" i="4"/>
  <c r="E55" i="6"/>
  <c r="E55" i="4"/>
  <c r="F47" i="6"/>
  <c r="F47" i="4"/>
  <c r="G10" i="6"/>
  <c r="G10" i="4"/>
  <c r="E20" i="6"/>
  <c r="E20" i="4"/>
  <c r="F62" i="4"/>
  <c r="F62" i="6"/>
  <c r="G9" i="6"/>
  <c r="G9" i="4"/>
  <c r="E13" i="6"/>
  <c r="E13" i="4"/>
  <c r="F16" i="6"/>
  <c r="F16" i="4"/>
  <c r="G28" i="6"/>
  <c r="G28" i="4"/>
  <c r="E26" i="4"/>
  <c r="E26" i="6"/>
  <c r="F54" i="4"/>
  <c r="F54" i="6"/>
  <c r="G43" i="4"/>
  <c r="G43" i="6"/>
  <c r="E40" i="6"/>
  <c r="E40" i="4"/>
  <c r="F38" i="6"/>
  <c r="F38" i="4"/>
  <c r="G35" i="6"/>
  <c r="G35" i="4"/>
  <c r="E33" i="6"/>
  <c r="E33" i="4"/>
  <c r="F30" i="6"/>
  <c r="F30" i="4"/>
  <c r="F21" i="6"/>
  <c r="F21" i="4"/>
  <c r="E60" i="4"/>
  <c r="E60" i="6"/>
  <c r="E51" i="6"/>
  <c r="E51" i="4"/>
  <c r="G27" i="6"/>
  <c r="G27" i="4"/>
  <c r="E39" i="4"/>
  <c r="E39" i="6"/>
  <c r="E32" i="6"/>
  <c r="E32" i="4"/>
  <c r="F60" i="6"/>
  <c r="F60" i="4"/>
  <c r="G57" i="6"/>
  <c r="G57" i="4"/>
  <c r="E23" i="6"/>
  <c r="E23" i="4"/>
  <c r="F50" i="6"/>
  <c r="F50" i="4"/>
  <c r="G49" i="6"/>
  <c r="G49" i="4"/>
  <c r="E47" i="6"/>
  <c r="E47" i="4"/>
  <c r="F10" i="6"/>
  <c r="F10" i="4"/>
  <c r="G51" i="4"/>
  <c r="G51" i="6"/>
  <c r="E62" i="4"/>
  <c r="E62" i="6"/>
  <c r="F9" i="6"/>
  <c r="F9" i="4"/>
  <c r="G59" i="4"/>
  <c r="G59" i="6"/>
  <c r="E16" i="6"/>
  <c r="E16" i="4"/>
  <c r="F28" i="4"/>
  <c r="F28" i="6"/>
  <c r="G25" i="6"/>
  <c r="G25" i="4"/>
  <c r="E54" i="4"/>
  <c r="E54" i="6"/>
  <c r="F43" i="6"/>
  <c r="F43" i="4"/>
  <c r="G39" i="4"/>
  <c r="G39" i="6"/>
  <c r="E38" i="6"/>
  <c r="E38" i="4"/>
  <c r="F35" i="6"/>
  <c r="F35" i="4"/>
  <c r="G32" i="6"/>
  <c r="G32" i="4"/>
  <c r="E30" i="6"/>
  <c r="E30" i="4"/>
  <c r="E21" i="6"/>
  <c r="E21" i="4"/>
  <c r="G56" i="4"/>
  <c r="G56" i="6"/>
  <c r="E50" i="6"/>
  <c r="E50" i="4"/>
  <c r="F49" i="6"/>
  <c r="F49" i="4"/>
  <c r="G11" i="6"/>
  <c r="G11" i="4"/>
  <c r="E10" i="6"/>
  <c r="E10" i="4"/>
  <c r="F51" i="6"/>
  <c r="F51" i="4"/>
  <c r="G61" i="6"/>
  <c r="G61" i="4"/>
  <c r="E9" i="6"/>
  <c r="E9" i="4"/>
  <c r="F59" i="6"/>
  <c r="F59" i="4"/>
  <c r="G45" i="6"/>
  <c r="G45" i="4"/>
  <c r="E28" i="6"/>
  <c r="E28" i="4"/>
  <c r="F25" i="6"/>
  <c r="F25" i="4"/>
  <c r="G5" i="6"/>
  <c r="G5" i="4"/>
  <c r="E43" i="6"/>
  <c r="E43" i="4"/>
  <c r="F39" i="4"/>
  <c r="F39" i="6"/>
  <c r="G37" i="4"/>
  <c r="G37" i="6"/>
  <c r="E35" i="4"/>
  <c r="E35" i="6"/>
  <c r="F32" i="6"/>
  <c r="F32" i="4"/>
  <c r="G29" i="4"/>
  <c r="G29" i="6"/>
  <c r="G18" i="6"/>
  <c r="G18" i="4"/>
  <c r="F18" i="6"/>
  <c r="F18" i="4"/>
  <c r="B18" i="4"/>
  <c r="B18" i="6"/>
  <c r="E18" i="4"/>
  <c r="E18" i="6"/>
  <c r="G68" i="6" l="1"/>
  <c r="F73" i="6"/>
  <c r="F68" i="6"/>
  <c r="G73" i="6"/>
  <c r="E69" i="4"/>
  <c r="F66" i="4"/>
  <c r="F74" i="6"/>
  <c r="E68" i="4"/>
  <c r="F68" i="4"/>
  <c r="F73" i="4"/>
  <c r="F67" i="4"/>
  <c r="E69" i="6"/>
  <c r="F67" i="6"/>
  <c r="F66" i="6"/>
  <c r="E70" i="6"/>
  <c r="G67" i="4"/>
  <c r="G68" i="4"/>
  <c r="G67" i="6"/>
  <c r="F70" i="4"/>
  <c r="E74" i="4"/>
  <c r="G74" i="4"/>
  <c r="E73" i="4"/>
  <c r="F69" i="4"/>
  <c r="E72" i="6"/>
  <c r="G66" i="4"/>
  <c r="F70" i="6"/>
  <c r="G70" i="4"/>
  <c r="E74" i="6"/>
  <c r="G72" i="6"/>
  <c r="G73" i="4"/>
  <c r="G71" i="6"/>
  <c r="G74" i="6"/>
  <c r="E73" i="6"/>
  <c r="E67" i="4"/>
  <c r="F69" i="6"/>
  <c r="E72" i="4"/>
  <c r="G66" i="6"/>
  <c r="G70" i="6"/>
  <c r="G71" i="4"/>
  <c r="F71" i="6"/>
  <c r="G69" i="4"/>
  <c r="E71" i="6"/>
  <c r="E68" i="6"/>
  <c r="E67" i="6"/>
  <c r="E66" i="4"/>
  <c r="F71" i="4"/>
  <c r="G69" i="6"/>
  <c r="F72" i="4"/>
  <c r="E71" i="4"/>
  <c r="E66" i="6"/>
  <c r="E70" i="4"/>
  <c r="F74" i="4"/>
  <c r="F72" i="6"/>
  <c r="G72" i="4"/>
  <c r="E75" i="4" l="1"/>
  <c r="E81" i="4" s="1"/>
  <c r="G75" i="6"/>
  <c r="G88" i="6" s="1"/>
  <c r="F75" i="4"/>
  <c r="F81" i="4" s="1"/>
  <c r="G75" i="4"/>
  <c r="G81" i="4" s="1"/>
  <c r="F75" i="6"/>
  <c r="F80" i="6" s="1"/>
  <c r="E75" i="6"/>
  <c r="E88" i="6" s="1"/>
  <c r="G82" i="4"/>
  <c r="E85" i="4" l="1"/>
  <c r="E79" i="4"/>
  <c r="E80" i="4"/>
  <c r="G83" i="4"/>
  <c r="G84" i="4"/>
  <c r="G87" i="4"/>
  <c r="G85" i="4"/>
  <c r="G88" i="4"/>
  <c r="G79" i="4"/>
  <c r="G80" i="4"/>
  <c r="G85" i="6"/>
  <c r="E82" i="4"/>
  <c r="E83" i="4"/>
  <c r="E88" i="4"/>
  <c r="E84" i="4"/>
  <c r="G86" i="4"/>
  <c r="G84" i="6"/>
  <c r="E86" i="4"/>
  <c r="E87" i="4"/>
  <c r="G79" i="6"/>
  <c r="G86" i="6"/>
  <c r="G83" i="6"/>
  <c r="F84" i="4"/>
  <c r="F88" i="4"/>
  <c r="G80" i="6"/>
  <c r="G81" i="6"/>
  <c r="G82" i="6"/>
  <c r="G87" i="6"/>
  <c r="F82" i="4"/>
  <c r="F80" i="4"/>
  <c r="F83" i="4"/>
  <c r="F85" i="4"/>
  <c r="F86" i="4"/>
  <c r="F87" i="4"/>
  <c r="F79" i="4"/>
  <c r="E81" i="6"/>
  <c r="E83" i="6"/>
  <c r="E82" i="6"/>
  <c r="F83" i="6"/>
  <c r="F85" i="6"/>
  <c r="E87" i="6"/>
  <c r="F88" i="6"/>
  <c r="F86" i="6"/>
  <c r="F81" i="6"/>
  <c r="F87" i="6"/>
  <c r="E85" i="6"/>
  <c r="E84" i="6"/>
  <c r="F84" i="6"/>
  <c r="E86" i="6"/>
  <c r="E79" i="6"/>
  <c r="F79" i="6"/>
  <c r="E80" i="6"/>
  <c r="F82" i="6"/>
</calcChain>
</file>

<file path=xl/sharedStrings.xml><?xml version="1.0" encoding="utf-8"?>
<sst xmlns="http://schemas.openxmlformats.org/spreadsheetml/2006/main" count="685" uniqueCount="311">
  <si>
    <t>Elements</t>
  </si>
  <si>
    <t>Mass</t>
  </si>
  <si>
    <t>Actinoid</t>
  </si>
  <si>
    <t>Th</t>
  </si>
  <si>
    <t>Th 274.716 {123} (Axial)</t>
  </si>
  <si>
    <t>mg</t>
  </si>
  <si>
    <t>ND</t>
  </si>
  <si>
    <t>U</t>
  </si>
  <si>
    <t>U 409.014 {82} (Axial)</t>
  </si>
  <si>
    <t>D</t>
  </si>
  <si>
    <t>REE</t>
  </si>
  <si>
    <t>Ce</t>
  </si>
  <si>
    <t>Ce 535.353 {63} (Axial)</t>
  </si>
  <si>
    <t>ND:</t>
  </si>
  <si>
    <t>Not Detected (&lt;LOD)</t>
  </si>
  <si>
    <t>Dy</t>
  </si>
  <si>
    <t>Dy 353.170 {95} (Axial)</t>
  </si>
  <si>
    <t>D:</t>
  </si>
  <si>
    <t>Detected (&lt;LOQ)</t>
  </si>
  <si>
    <t>Er</t>
  </si>
  <si>
    <t>Er 323.058 {104} (Axial)</t>
  </si>
  <si>
    <t>Eu</t>
  </si>
  <si>
    <t>Eu 381.967 {88} (Axial)</t>
  </si>
  <si>
    <t>Gd</t>
  </si>
  <si>
    <t>Gd 342.247 {98} (Axial)</t>
  </si>
  <si>
    <t>Ho</t>
  </si>
  <si>
    <t>Ho 345.600 {98} (Axial)</t>
  </si>
  <si>
    <t>La</t>
  </si>
  <si>
    <t>La 379.478 {89} (Axial)</t>
  </si>
  <si>
    <t>Lu</t>
  </si>
  <si>
    <t>Lu 261.542 {129} (Axial)</t>
  </si>
  <si>
    <t>Nd</t>
  </si>
  <si>
    <t>Nd 406.109 {83} (Axial)</t>
  </si>
  <si>
    <t>Pr</t>
  </si>
  <si>
    <t>Pr 390.844 {86} (Axial)</t>
  </si>
  <si>
    <t>Sc</t>
  </si>
  <si>
    <t>Sc 363.075 {93} (Axial)</t>
  </si>
  <si>
    <t>Sm</t>
  </si>
  <si>
    <t>Sm 442.434 {76} (Axial)</t>
  </si>
  <si>
    <t>Tb</t>
  </si>
  <si>
    <t>Tb 350.917 {96} (Axial)</t>
  </si>
  <si>
    <t>Tm</t>
  </si>
  <si>
    <t>Tm 346.220 {97} (Axial)</t>
  </si>
  <si>
    <t>Yb</t>
  </si>
  <si>
    <t>Yb 328.937 {102} (Axial)</t>
  </si>
  <si>
    <t>Noble metals</t>
  </si>
  <si>
    <t>Ag</t>
  </si>
  <si>
    <t>Ag 328.068 {103} (Axial)</t>
  </si>
  <si>
    <t>Au</t>
  </si>
  <si>
    <t>Au 242.795 {139} (Axial)</t>
  </si>
  <si>
    <t>Re</t>
  </si>
  <si>
    <t>Re 197.312 {471} (Axial)</t>
  </si>
  <si>
    <t>PGM</t>
  </si>
  <si>
    <t>Ir</t>
  </si>
  <si>
    <t>Ir 212.681 {458} (Axial)</t>
  </si>
  <si>
    <t>Pd</t>
  </si>
  <si>
    <t>Pd 340.458 {99} (Axial)</t>
  </si>
  <si>
    <t>Pt</t>
  </si>
  <si>
    <t>Pt 203.646 {465} (Axial)</t>
  </si>
  <si>
    <t>Rh</t>
  </si>
  <si>
    <t>Rh 343.489 {98} (Axial)</t>
  </si>
  <si>
    <t>Ru</t>
  </si>
  <si>
    <t>Ru 240.272 {140} (Axial)</t>
  </si>
  <si>
    <t>Precious metals</t>
  </si>
  <si>
    <t>Be</t>
  </si>
  <si>
    <t>Be 234.861 {143} (Axial)</t>
  </si>
  <si>
    <t>Bi</t>
  </si>
  <si>
    <t>Bi 306.770 {110} (Axial)</t>
  </si>
  <si>
    <t>Ga</t>
  </si>
  <si>
    <t>Ga 294.364 {114} (Axial)</t>
  </si>
  <si>
    <t>Ge</t>
  </si>
  <si>
    <t>Ge 265.118 {127} (Axial)</t>
  </si>
  <si>
    <t>In</t>
  </si>
  <si>
    <t>In 325.609 {103} (Axial)</t>
  </si>
  <si>
    <t>High concentration</t>
  </si>
  <si>
    <t>Al</t>
  </si>
  <si>
    <t>Al 167.079 {502} (Axial)</t>
  </si>
  <si>
    <t>Cu</t>
  </si>
  <si>
    <t>Cu 224.700 {450} (Axial)</t>
  </si>
  <si>
    <t>Fe</t>
  </si>
  <si>
    <t>Fe 239.562 {141} (Axial)</t>
  </si>
  <si>
    <t>Ni</t>
  </si>
  <si>
    <t>Ni 231.604 {445} (Axial)</t>
  </si>
  <si>
    <t>Sn</t>
  </si>
  <si>
    <t>Sn 189.989 {477} (Axial)</t>
  </si>
  <si>
    <t>Zn</t>
  </si>
  <si>
    <t>Zn 202.548 {466} (Axial)</t>
  </si>
  <si>
    <t>Important metals</t>
  </si>
  <si>
    <t>Ba</t>
  </si>
  <si>
    <t>Ba 455.403 {74} (Axial)</t>
  </si>
  <si>
    <t>Co</t>
  </si>
  <si>
    <t>Co 238.892 {141} (Axial)</t>
  </si>
  <si>
    <t>Hf</t>
  </si>
  <si>
    <t>Hf 277.336 {121} (Axial)</t>
  </si>
  <si>
    <t>Li</t>
  </si>
  <si>
    <t>Li 670.784 {50} (Axial)</t>
  </si>
  <si>
    <t>Mn</t>
  </si>
  <si>
    <t>Mn 257.610 {131} (Axial)</t>
  </si>
  <si>
    <t>Mo</t>
  </si>
  <si>
    <t>Mo 202.030 {467} (Axial)</t>
  </si>
  <si>
    <t>Nb</t>
  </si>
  <si>
    <t>Nb 316.340 {106} (Axial)</t>
  </si>
  <si>
    <t>Sb</t>
  </si>
  <si>
    <t>Sb 206.833 {463} (Axial)</t>
  </si>
  <si>
    <t>Se</t>
  </si>
  <si>
    <t>Se 196.090 {472} (Axial)</t>
  </si>
  <si>
    <t>Sr</t>
  </si>
  <si>
    <t>Sr 421.552 {80} (Axial)</t>
  </si>
  <si>
    <t>Ta</t>
  </si>
  <si>
    <t>Ta 240.063 {140} (Axial)</t>
  </si>
  <si>
    <t>Ti</t>
  </si>
  <si>
    <t>Ti 334.941 {101} (Axial)</t>
  </si>
  <si>
    <t>Tl</t>
  </si>
  <si>
    <t>Tl 190.856 {477} (Axial)</t>
  </si>
  <si>
    <t>V</t>
  </si>
  <si>
    <t>V 292.402 {115} (Axial)</t>
  </si>
  <si>
    <t>W</t>
  </si>
  <si>
    <t>W 209.860 {461} (Axial)</t>
  </si>
  <si>
    <t>Zr</t>
  </si>
  <si>
    <t>Zr 343.823 {98} (Axial)</t>
  </si>
  <si>
    <t>Toxic metals</t>
  </si>
  <si>
    <t>As</t>
  </si>
  <si>
    <t>As 189.042 {478} (Axial)</t>
  </si>
  <si>
    <t>Cd</t>
  </si>
  <si>
    <t>Cd 226.502 {449} (Axial)</t>
  </si>
  <si>
    <t>Cr</t>
  </si>
  <si>
    <t>Cr 205.560 {464} (Axial)</t>
  </si>
  <si>
    <t>Hg</t>
  </si>
  <si>
    <t>Hg 184.950 {482} (Axial)</t>
  </si>
  <si>
    <t>Pb</t>
  </si>
  <si>
    <t>Pb 182.205 {485} (Axial)</t>
  </si>
  <si>
    <t>Common elements</t>
  </si>
  <si>
    <t>B</t>
  </si>
  <si>
    <t>B 249.773 {135} (Axial)</t>
  </si>
  <si>
    <t>Ca</t>
  </si>
  <si>
    <t>Ca 184.006 {483} (Axial)</t>
  </si>
  <si>
    <t>K</t>
  </si>
  <si>
    <t>K 766.490 {44} (Axial)</t>
  </si>
  <si>
    <t>Na</t>
  </si>
  <si>
    <t>Na 589.592 {57} (Axial)</t>
  </si>
  <si>
    <t>P</t>
  </si>
  <si>
    <t>P 178.284 {489} (Axial)</t>
  </si>
  <si>
    <t>Si</t>
  </si>
  <si>
    <t>Si 251.611 {134} (Axial)</t>
  </si>
  <si>
    <t>Nuclear energy metals</t>
  </si>
  <si>
    <t>Rare earth elements</t>
  </si>
  <si>
    <t>Copper group</t>
  </si>
  <si>
    <t>Light metals</t>
  </si>
  <si>
    <t>Speciality metals</t>
  </si>
  <si>
    <t>Iron &amp; its principal alloying elements</t>
  </si>
  <si>
    <t>Superalloy metals</t>
  </si>
  <si>
    <t>Platinum-group metals</t>
  </si>
  <si>
    <t>Zinc, tin, lead group</t>
  </si>
  <si>
    <t>Not important</t>
  </si>
  <si>
    <t>Element</t>
  </si>
  <si>
    <t>Database Entry</t>
  </si>
  <si>
    <t>CC</t>
  </si>
  <si>
    <t>TA</t>
  </si>
  <si>
    <t>WD</t>
  </si>
  <si>
    <t>kg CO2 eq</t>
  </si>
  <si>
    <t>kg SO2 eq</t>
  </si>
  <si>
    <t>m3</t>
  </si>
  <si>
    <r>
      <rPr>
        <b/>
        <sz val="11"/>
        <color rgb="FF964605"/>
        <rFont val="Times New Roman"/>
        <family val="1"/>
      </rPr>
      <t>Li</t>
    </r>
  </si>
  <si>
    <r>
      <rPr>
        <b/>
        <sz val="11"/>
        <color rgb="FF964605"/>
        <rFont val="Times New Roman"/>
        <family val="1"/>
      </rPr>
      <t>Li TOTAL</t>
    </r>
  </si>
  <si>
    <r>
      <rPr>
        <b/>
        <sz val="11"/>
        <color rgb="FF964605"/>
        <rFont val="Times New Roman"/>
        <family val="1"/>
      </rPr>
      <t>Be</t>
    </r>
  </si>
  <si>
    <r>
      <rPr>
        <b/>
        <sz val="11"/>
        <color rgb="FF964605"/>
        <rFont val="Times New Roman"/>
        <family val="1"/>
      </rPr>
      <t>Be TOTAL</t>
    </r>
  </si>
  <si>
    <r>
      <rPr>
        <b/>
        <sz val="11"/>
        <color rgb="FF964605"/>
        <rFont val="Times New Roman"/>
        <family val="1"/>
      </rPr>
      <t>B</t>
    </r>
  </si>
  <si>
    <r>
      <rPr>
        <b/>
        <sz val="11"/>
        <color rgb="FF964605"/>
        <rFont val="Times New Roman"/>
        <family val="1"/>
      </rPr>
      <t>B TOTAL</t>
    </r>
  </si>
  <si>
    <r>
      <rPr>
        <b/>
        <sz val="11"/>
        <color rgb="FF964605"/>
        <rFont val="Times New Roman"/>
        <family val="1"/>
      </rPr>
      <t>Mg</t>
    </r>
  </si>
  <si>
    <r>
      <rPr>
        <b/>
        <sz val="11"/>
        <color rgb="FF964605"/>
        <rFont val="Times New Roman"/>
        <family val="1"/>
      </rPr>
      <t>Mg TOTAL</t>
    </r>
  </si>
  <si>
    <r>
      <rPr>
        <b/>
        <sz val="11"/>
        <color rgb="FF964605"/>
        <rFont val="Times New Roman"/>
        <family val="1"/>
      </rPr>
      <t>Al</t>
    </r>
  </si>
  <si>
    <r>
      <rPr>
        <b/>
        <sz val="11"/>
        <color rgb="FF964605"/>
        <rFont val="Times New Roman"/>
        <family val="1"/>
      </rPr>
      <t>Al TOTAL</t>
    </r>
  </si>
  <si>
    <t>Specialty metals</t>
  </si>
  <si>
    <r>
      <rPr>
        <b/>
        <sz val="11"/>
        <color rgb="FF964605"/>
        <rFont val="Times New Roman"/>
        <family val="1"/>
      </rPr>
      <t>Sc</t>
    </r>
  </si>
  <si>
    <r>
      <rPr>
        <b/>
        <sz val="11"/>
        <color rgb="FF964605"/>
        <rFont val="Times New Roman"/>
        <family val="1"/>
      </rPr>
      <t>Sc TOTAL</t>
    </r>
  </si>
  <si>
    <r>
      <rPr>
        <b/>
        <sz val="11"/>
        <color rgb="FF964605"/>
        <rFont val="Times New Roman"/>
        <family val="1"/>
      </rPr>
      <t>Ti</t>
    </r>
  </si>
  <si>
    <r>
      <rPr>
        <b/>
        <sz val="11"/>
        <color rgb="FF964605"/>
        <rFont val="Times New Roman"/>
        <family val="1"/>
      </rPr>
      <t>Ti TOTAL</t>
    </r>
  </si>
  <si>
    <t>Iron &amp; Its principal alloying elements</t>
  </si>
  <si>
    <r>
      <rPr>
        <b/>
        <sz val="11"/>
        <color rgb="FF964605"/>
        <rFont val="Times New Roman"/>
        <family val="1"/>
      </rPr>
      <t>V</t>
    </r>
  </si>
  <si>
    <r>
      <rPr>
        <b/>
        <sz val="11"/>
        <color rgb="FF964605"/>
        <rFont val="Times New Roman"/>
        <family val="1"/>
      </rPr>
      <t>V TOTAL</t>
    </r>
  </si>
  <si>
    <r>
      <rPr>
        <b/>
        <sz val="11"/>
        <color rgb="FF964605"/>
        <rFont val="Times New Roman"/>
        <family val="1"/>
      </rPr>
      <t>Cr</t>
    </r>
  </si>
  <si>
    <r>
      <rPr>
        <b/>
        <sz val="11"/>
        <color rgb="FF964605"/>
        <rFont val="Times New Roman"/>
        <family val="1"/>
      </rPr>
      <t>Cr TOTAL</t>
    </r>
  </si>
  <si>
    <r>
      <rPr>
        <b/>
        <sz val="11"/>
        <color rgb="FF964605"/>
        <rFont val="Times New Roman"/>
        <family val="1"/>
      </rPr>
      <t>Mn</t>
    </r>
  </si>
  <si>
    <r>
      <rPr>
        <b/>
        <sz val="11"/>
        <color rgb="FF964605"/>
        <rFont val="Times New Roman"/>
        <family val="1"/>
      </rPr>
      <t>Mn TOTAL</t>
    </r>
  </si>
  <si>
    <r>
      <rPr>
        <b/>
        <sz val="11"/>
        <color rgb="FF964605"/>
        <rFont val="Times New Roman"/>
        <family val="1"/>
      </rPr>
      <t>Fe</t>
    </r>
  </si>
  <si>
    <r>
      <rPr>
        <b/>
        <sz val="11"/>
        <color rgb="FF964605"/>
        <rFont val="Times New Roman"/>
        <family val="1"/>
      </rPr>
      <t>Fe TOTAL</t>
    </r>
  </si>
  <si>
    <r>
      <rPr>
        <b/>
        <sz val="11"/>
        <color rgb="FF964605"/>
        <rFont val="Times New Roman"/>
        <family val="1"/>
      </rPr>
      <t>Co</t>
    </r>
  </si>
  <si>
    <r>
      <rPr>
        <b/>
        <sz val="11"/>
        <color rgb="FF964605"/>
        <rFont val="Times New Roman"/>
        <family val="1"/>
      </rPr>
      <t>Co TOTAL</t>
    </r>
  </si>
  <si>
    <r>
      <rPr>
        <b/>
        <sz val="11"/>
        <color rgb="FF964605"/>
        <rFont val="Times New Roman"/>
        <family val="1"/>
      </rPr>
      <t>Ni</t>
    </r>
  </si>
  <si>
    <r>
      <rPr>
        <b/>
        <sz val="11"/>
        <color rgb="FF964605"/>
        <rFont val="Times New Roman"/>
        <family val="1"/>
      </rPr>
      <t>Ni TOTAL</t>
    </r>
  </si>
  <si>
    <r>
      <rPr>
        <b/>
        <sz val="11"/>
        <color rgb="FF964605"/>
        <rFont val="Times New Roman"/>
        <family val="1"/>
      </rPr>
      <t>Cu</t>
    </r>
  </si>
  <si>
    <r>
      <rPr>
        <b/>
        <sz val="11"/>
        <color rgb="FF964605"/>
        <rFont val="Times New Roman"/>
        <family val="1"/>
      </rPr>
      <t>Cu TOTAL</t>
    </r>
  </si>
  <si>
    <r>
      <rPr>
        <b/>
        <sz val="11"/>
        <color rgb="FF964605"/>
        <rFont val="Times New Roman"/>
        <family val="1"/>
      </rPr>
      <t>Zn</t>
    </r>
  </si>
  <si>
    <r>
      <rPr>
        <b/>
        <sz val="11"/>
        <color rgb="FF964605"/>
        <rFont val="Times New Roman"/>
        <family val="1"/>
      </rPr>
      <t>Zn TOTAL</t>
    </r>
  </si>
  <si>
    <r>
      <rPr>
        <b/>
        <sz val="11"/>
        <color rgb="FF964605"/>
        <rFont val="Times New Roman"/>
        <family val="1"/>
      </rPr>
      <t>Ga</t>
    </r>
  </si>
  <si>
    <r>
      <rPr>
        <b/>
        <sz val="11"/>
        <color rgb="FF964605"/>
        <rFont val="Times New Roman"/>
        <family val="1"/>
      </rPr>
      <t>Ga TOTAL</t>
    </r>
  </si>
  <si>
    <r>
      <rPr>
        <b/>
        <sz val="11"/>
        <color rgb="FF964605"/>
        <rFont val="Times New Roman"/>
        <family val="1"/>
      </rPr>
      <t>Ge</t>
    </r>
  </si>
  <si>
    <r>
      <rPr>
        <b/>
        <sz val="11"/>
        <color rgb="FF964605"/>
        <rFont val="Times New Roman"/>
        <family val="1"/>
      </rPr>
      <t>Ge TOTAL</t>
    </r>
  </si>
  <si>
    <r>
      <rPr>
        <b/>
        <sz val="11"/>
        <color rgb="FF964605"/>
        <rFont val="Times New Roman"/>
        <family val="1"/>
      </rPr>
      <t>As</t>
    </r>
  </si>
  <si>
    <r>
      <rPr>
        <b/>
        <sz val="11"/>
        <color rgb="FF964605"/>
        <rFont val="Times New Roman"/>
        <family val="1"/>
      </rPr>
      <t>As TOTAL</t>
    </r>
  </si>
  <si>
    <r>
      <rPr>
        <b/>
        <sz val="11"/>
        <color rgb="FF964605"/>
        <rFont val="Times New Roman"/>
        <family val="1"/>
      </rPr>
      <t>Se</t>
    </r>
  </si>
  <si>
    <r>
      <rPr>
        <b/>
        <sz val="11"/>
        <color rgb="FF964605"/>
        <rFont val="Times New Roman"/>
        <family val="1"/>
      </rPr>
      <t>Se TOTAL</t>
    </r>
  </si>
  <si>
    <r>
      <rPr>
        <b/>
        <sz val="11"/>
        <color rgb="FF964605"/>
        <rFont val="Times New Roman"/>
        <family val="1"/>
      </rPr>
      <t>Sr</t>
    </r>
  </si>
  <si>
    <r>
      <rPr>
        <b/>
        <sz val="11"/>
        <color rgb="FF964605"/>
        <rFont val="Times New Roman"/>
        <family val="1"/>
      </rPr>
      <t>Sr TOTAL</t>
    </r>
  </si>
  <si>
    <r>
      <rPr>
        <b/>
        <sz val="11"/>
        <color rgb="FF964605"/>
        <rFont val="Times New Roman"/>
        <family val="1"/>
      </rPr>
      <t>Zr</t>
    </r>
  </si>
  <si>
    <r>
      <rPr>
        <b/>
        <sz val="11"/>
        <color rgb="FF964605"/>
        <rFont val="Times New Roman"/>
        <family val="1"/>
      </rPr>
      <t>Zr TOTAL</t>
    </r>
  </si>
  <si>
    <r>
      <rPr>
        <b/>
        <sz val="11"/>
        <color rgb="FF964605"/>
        <rFont val="Times New Roman"/>
        <family val="1"/>
      </rPr>
      <t>Nb</t>
    </r>
  </si>
  <si>
    <r>
      <rPr>
        <b/>
        <sz val="11"/>
        <color rgb="FF964605"/>
        <rFont val="Times New Roman"/>
        <family val="1"/>
      </rPr>
      <t>Nb TOTAL</t>
    </r>
  </si>
  <si>
    <r>
      <rPr>
        <b/>
        <sz val="11"/>
        <color rgb="FF964605"/>
        <rFont val="Times New Roman"/>
        <family val="1"/>
      </rPr>
      <t>Mo</t>
    </r>
  </si>
  <si>
    <r>
      <rPr>
        <b/>
        <sz val="11"/>
        <color rgb="FF964605"/>
        <rFont val="Times New Roman"/>
        <family val="1"/>
      </rPr>
      <t>Mo TOTAL</t>
    </r>
  </si>
  <si>
    <t>Platinum- group metals</t>
  </si>
  <si>
    <r>
      <rPr>
        <b/>
        <sz val="11"/>
        <color rgb="FF964605"/>
        <rFont val="Times New Roman"/>
        <family val="1"/>
      </rPr>
      <t>Ru</t>
    </r>
  </si>
  <si>
    <r>
      <rPr>
        <b/>
        <sz val="11"/>
        <color rgb="FF964605"/>
        <rFont val="Times New Roman"/>
        <family val="1"/>
      </rPr>
      <t>Ru TOTAL</t>
    </r>
  </si>
  <si>
    <r>
      <rPr>
        <b/>
        <sz val="11"/>
        <color rgb="FF964605"/>
        <rFont val="Times New Roman"/>
        <family val="1"/>
      </rPr>
      <t>Rh</t>
    </r>
  </si>
  <si>
    <r>
      <rPr>
        <b/>
        <sz val="11"/>
        <color rgb="FF964605"/>
        <rFont val="Times New Roman"/>
        <family val="1"/>
      </rPr>
      <t>Rh TOTAL</t>
    </r>
  </si>
  <si>
    <r>
      <rPr>
        <b/>
        <sz val="11"/>
        <color rgb="FF964605"/>
        <rFont val="Times New Roman"/>
        <family val="1"/>
      </rPr>
      <t>Pd</t>
    </r>
  </si>
  <si>
    <r>
      <rPr>
        <b/>
        <sz val="11"/>
        <color rgb="FF964605"/>
        <rFont val="Times New Roman"/>
        <family val="1"/>
      </rPr>
      <t>Pd TOTAL</t>
    </r>
  </si>
  <si>
    <r>
      <rPr>
        <b/>
        <sz val="11"/>
        <color rgb="FF964605"/>
        <rFont val="Times New Roman"/>
        <family val="1"/>
      </rPr>
      <t>Ag</t>
    </r>
  </si>
  <si>
    <r>
      <rPr>
        <b/>
        <sz val="11"/>
        <color rgb="FF964605"/>
        <rFont val="Times New Roman"/>
        <family val="1"/>
      </rPr>
      <t>Ag TOTAL</t>
    </r>
  </si>
  <si>
    <r>
      <rPr>
        <b/>
        <sz val="11"/>
        <color rgb="FF964605"/>
        <rFont val="Times New Roman"/>
        <family val="1"/>
      </rPr>
      <t>Cd</t>
    </r>
  </si>
  <si>
    <r>
      <rPr>
        <b/>
        <sz val="11"/>
        <color rgb="FF964605"/>
        <rFont val="Times New Roman"/>
        <family val="1"/>
      </rPr>
      <t>Cd TOTAL</t>
    </r>
  </si>
  <si>
    <r>
      <rPr>
        <b/>
        <sz val="11"/>
        <color rgb="FF964605"/>
        <rFont val="Times New Roman"/>
        <family val="1"/>
      </rPr>
      <t>In</t>
    </r>
  </si>
  <si>
    <r>
      <rPr>
        <b/>
        <sz val="11"/>
        <color rgb="FF964605"/>
        <rFont val="Times New Roman"/>
        <family val="1"/>
      </rPr>
      <t>In TOTAL</t>
    </r>
  </si>
  <si>
    <r>
      <rPr>
        <b/>
        <sz val="11"/>
        <color rgb="FF964605"/>
        <rFont val="Times New Roman"/>
        <family val="1"/>
      </rPr>
      <t>Sn</t>
    </r>
  </si>
  <si>
    <r>
      <rPr>
        <b/>
        <sz val="11"/>
        <color rgb="FF964605"/>
        <rFont val="Times New Roman"/>
        <family val="1"/>
      </rPr>
      <t>Sn TOTAL</t>
    </r>
  </si>
  <si>
    <r>
      <rPr>
        <b/>
        <sz val="11"/>
        <color rgb="FF964605"/>
        <rFont val="Times New Roman"/>
        <family val="1"/>
      </rPr>
      <t>Sb</t>
    </r>
  </si>
  <si>
    <r>
      <rPr>
        <b/>
        <sz val="11"/>
        <color rgb="FF964605"/>
        <rFont val="Times New Roman"/>
        <family val="1"/>
      </rPr>
      <t>Sb TOTAL</t>
    </r>
  </si>
  <si>
    <r>
      <rPr>
        <b/>
        <sz val="11"/>
        <color rgb="FF964605"/>
        <rFont val="Times New Roman"/>
        <family val="1"/>
      </rPr>
      <t>Ba</t>
    </r>
  </si>
  <si>
    <r>
      <rPr>
        <b/>
        <sz val="11"/>
        <color rgb="FF964605"/>
        <rFont val="Times New Roman"/>
        <family val="1"/>
      </rPr>
      <t>Ba TOTAL</t>
    </r>
  </si>
  <si>
    <r>
      <rPr>
        <b/>
        <sz val="11"/>
        <color rgb="FF964605"/>
        <rFont val="Times New Roman"/>
        <family val="1"/>
      </rPr>
      <t>La</t>
    </r>
  </si>
  <si>
    <r>
      <rPr>
        <b/>
        <sz val="11"/>
        <color rgb="FF964605"/>
        <rFont val="Times New Roman"/>
        <family val="1"/>
      </rPr>
      <t>La TOTAL</t>
    </r>
  </si>
  <si>
    <r>
      <rPr>
        <b/>
        <sz val="11"/>
        <color rgb="FF964605"/>
        <rFont val="Times New Roman"/>
        <family val="1"/>
      </rPr>
      <t>Ce</t>
    </r>
  </si>
  <si>
    <r>
      <rPr>
        <b/>
        <sz val="11"/>
        <color rgb="FF964605"/>
        <rFont val="Times New Roman"/>
        <family val="1"/>
      </rPr>
      <t>Ce TOTAL</t>
    </r>
  </si>
  <si>
    <r>
      <rPr>
        <b/>
        <sz val="11"/>
        <color rgb="FF964605"/>
        <rFont val="Times New Roman"/>
        <family val="1"/>
      </rPr>
      <t>Pr</t>
    </r>
  </si>
  <si>
    <r>
      <rPr>
        <b/>
        <sz val="11"/>
        <color rgb="FF964605"/>
        <rFont val="Times New Roman"/>
        <family val="1"/>
      </rPr>
      <t>Pr TOTAL</t>
    </r>
  </si>
  <si>
    <r>
      <rPr>
        <b/>
        <sz val="11"/>
        <color rgb="FF964605"/>
        <rFont val="Times New Roman"/>
        <family val="1"/>
      </rPr>
      <t>Nd</t>
    </r>
  </si>
  <si>
    <r>
      <rPr>
        <b/>
        <sz val="11"/>
        <color rgb="FF964605"/>
        <rFont val="Times New Roman"/>
        <family val="1"/>
      </rPr>
      <t>Nd TOTAL</t>
    </r>
  </si>
  <si>
    <r>
      <rPr>
        <b/>
        <sz val="11"/>
        <color rgb="FF964605"/>
        <rFont val="Times New Roman"/>
        <family val="1"/>
      </rPr>
      <t>Sm</t>
    </r>
  </si>
  <si>
    <r>
      <rPr>
        <b/>
        <sz val="11"/>
        <color rgb="FF964605"/>
        <rFont val="Times New Roman"/>
        <family val="1"/>
      </rPr>
      <t>Sm TOTAL</t>
    </r>
  </si>
  <si>
    <r>
      <rPr>
        <b/>
        <sz val="11"/>
        <color rgb="FF964605"/>
        <rFont val="Times New Roman"/>
        <family val="1"/>
      </rPr>
      <t>Eu</t>
    </r>
  </si>
  <si>
    <r>
      <rPr>
        <b/>
        <sz val="11"/>
        <color rgb="FF964605"/>
        <rFont val="Times New Roman"/>
        <family val="1"/>
      </rPr>
      <t>Eu TOTAL</t>
    </r>
  </si>
  <si>
    <r>
      <rPr>
        <b/>
        <sz val="11"/>
        <color rgb="FF964605"/>
        <rFont val="Times New Roman"/>
        <family val="1"/>
      </rPr>
      <t>Gd</t>
    </r>
  </si>
  <si>
    <r>
      <rPr>
        <b/>
        <sz val="11"/>
        <color rgb="FF964605"/>
        <rFont val="Times New Roman"/>
        <family val="1"/>
      </rPr>
      <t>Gd TOTAL</t>
    </r>
  </si>
  <si>
    <r>
      <rPr>
        <b/>
        <sz val="11"/>
        <color rgb="FF964605"/>
        <rFont val="Times New Roman"/>
        <family val="1"/>
      </rPr>
      <t>Tb</t>
    </r>
  </si>
  <si>
    <r>
      <rPr>
        <b/>
        <sz val="11"/>
        <color rgb="FF964605"/>
        <rFont val="Times New Roman"/>
        <family val="1"/>
      </rPr>
      <t>Tb TOTAL</t>
    </r>
  </si>
  <si>
    <r>
      <rPr>
        <b/>
        <sz val="11"/>
        <color rgb="FF964605"/>
        <rFont val="Times New Roman"/>
        <family val="1"/>
      </rPr>
      <t>Dy</t>
    </r>
  </si>
  <si>
    <r>
      <rPr>
        <b/>
        <sz val="11"/>
        <color rgb="FF964605"/>
        <rFont val="Times New Roman"/>
        <family val="1"/>
      </rPr>
      <t>Dy TOTAL</t>
    </r>
  </si>
  <si>
    <r>
      <rPr>
        <b/>
        <sz val="11"/>
        <color rgb="FF964605"/>
        <rFont val="Times New Roman"/>
        <family val="1"/>
      </rPr>
      <t>Ho</t>
    </r>
  </si>
  <si>
    <r>
      <rPr>
        <b/>
        <sz val="11"/>
        <color rgb="FF964605"/>
        <rFont val="Times New Roman"/>
        <family val="1"/>
      </rPr>
      <t>Ho TOTAL</t>
    </r>
  </si>
  <si>
    <r>
      <rPr>
        <b/>
        <sz val="11"/>
        <color rgb="FF964605"/>
        <rFont val="Times New Roman"/>
        <family val="1"/>
      </rPr>
      <t>Er</t>
    </r>
  </si>
  <si>
    <r>
      <rPr>
        <b/>
        <sz val="11"/>
        <color rgb="FF964605"/>
        <rFont val="Times New Roman"/>
        <family val="1"/>
      </rPr>
      <t>Er TOTAL</t>
    </r>
  </si>
  <si>
    <r>
      <rPr>
        <b/>
        <sz val="11"/>
        <color rgb="FF964605"/>
        <rFont val="Times New Roman"/>
        <family val="1"/>
      </rPr>
      <t>Tm</t>
    </r>
  </si>
  <si>
    <r>
      <rPr>
        <b/>
        <sz val="11"/>
        <color rgb="FF964605"/>
        <rFont val="Times New Roman"/>
        <family val="1"/>
      </rPr>
      <t>Tm TOTAL</t>
    </r>
  </si>
  <si>
    <r>
      <rPr>
        <b/>
        <sz val="11"/>
        <color rgb="FF964605"/>
        <rFont val="Times New Roman"/>
        <family val="1"/>
      </rPr>
      <t>Yb</t>
    </r>
  </si>
  <si>
    <r>
      <rPr>
        <b/>
        <sz val="11"/>
        <color rgb="FF964605"/>
        <rFont val="Times New Roman"/>
        <family val="1"/>
      </rPr>
      <t>Yb TOTAL</t>
    </r>
  </si>
  <si>
    <r>
      <rPr>
        <b/>
        <sz val="11"/>
        <color rgb="FF964605"/>
        <rFont val="Times New Roman"/>
        <family val="1"/>
      </rPr>
      <t>Lu</t>
    </r>
  </si>
  <si>
    <r>
      <rPr>
        <b/>
        <sz val="11"/>
        <color rgb="FF964605"/>
        <rFont val="Times New Roman"/>
        <family val="1"/>
      </rPr>
      <t>Lu TOTAL</t>
    </r>
  </si>
  <si>
    <r>
      <rPr>
        <b/>
        <sz val="11"/>
        <color rgb="FF964605"/>
        <rFont val="Times New Roman"/>
        <family val="1"/>
      </rPr>
      <t>Hf</t>
    </r>
  </si>
  <si>
    <r>
      <rPr>
        <b/>
        <sz val="11"/>
        <color rgb="FF964605"/>
        <rFont val="Times New Roman"/>
        <family val="1"/>
      </rPr>
      <t>Hf TOTAL</t>
    </r>
  </si>
  <si>
    <r>
      <rPr>
        <b/>
        <sz val="11"/>
        <color rgb="FF964605"/>
        <rFont val="Times New Roman"/>
        <family val="1"/>
      </rPr>
      <t>Ta</t>
    </r>
  </si>
  <si>
    <r>
      <rPr>
        <b/>
        <sz val="11"/>
        <color rgb="FF964605"/>
        <rFont val="Times New Roman"/>
        <family val="1"/>
      </rPr>
      <t>Ta TOTAL</t>
    </r>
  </si>
  <si>
    <r>
      <rPr>
        <b/>
        <sz val="11"/>
        <color rgb="FF964605"/>
        <rFont val="Times New Roman"/>
        <family val="1"/>
      </rPr>
      <t>W</t>
    </r>
  </si>
  <si>
    <r>
      <rPr>
        <b/>
        <sz val="11"/>
        <color rgb="FF964605"/>
        <rFont val="Times New Roman"/>
        <family val="1"/>
      </rPr>
      <t>W TOTAL</t>
    </r>
  </si>
  <si>
    <r>
      <rPr>
        <b/>
        <sz val="11"/>
        <color rgb="FF964605"/>
        <rFont val="Times New Roman"/>
        <family val="1"/>
      </rPr>
      <t>Re</t>
    </r>
  </si>
  <si>
    <r>
      <rPr>
        <b/>
        <sz val="11"/>
        <color rgb="FF964605"/>
        <rFont val="Times New Roman"/>
        <family val="1"/>
      </rPr>
      <t>Re TOTAL</t>
    </r>
  </si>
  <si>
    <r>
      <rPr>
        <b/>
        <sz val="11"/>
        <color rgb="FF964605"/>
        <rFont val="Times New Roman"/>
        <family val="1"/>
      </rPr>
      <t>Ir</t>
    </r>
  </si>
  <si>
    <r>
      <rPr>
        <b/>
        <sz val="11"/>
        <color rgb="FF964605"/>
        <rFont val="Times New Roman"/>
        <family val="1"/>
      </rPr>
      <t>Ir TOTAL</t>
    </r>
  </si>
  <si>
    <r>
      <rPr>
        <b/>
        <sz val="11"/>
        <color rgb="FF964605"/>
        <rFont val="Times New Roman"/>
        <family val="1"/>
      </rPr>
      <t>Pt</t>
    </r>
  </si>
  <si>
    <r>
      <rPr>
        <b/>
        <sz val="11"/>
        <color rgb="FF964605"/>
        <rFont val="Times New Roman"/>
        <family val="1"/>
      </rPr>
      <t>Pt TOTAL</t>
    </r>
  </si>
  <si>
    <r>
      <rPr>
        <b/>
        <sz val="11"/>
        <color rgb="FF964605"/>
        <rFont val="Times New Roman"/>
        <family val="1"/>
      </rPr>
      <t>Au</t>
    </r>
  </si>
  <si>
    <r>
      <rPr>
        <b/>
        <sz val="11"/>
        <color rgb="FF964605"/>
        <rFont val="Times New Roman"/>
        <family val="1"/>
      </rPr>
      <t>Au TOTAL</t>
    </r>
  </si>
  <si>
    <r>
      <rPr>
        <b/>
        <sz val="11"/>
        <color rgb="FF964605"/>
        <rFont val="Times New Roman"/>
        <family val="1"/>
      </rPr>
      <t>Hg</t>
    </r>
  </si>
  <si>
    <r>
      <rPr>
        <b/>
        <sz val="11"/>
        <color rgb="FF964605"/>
        <rFont val="Times New Roman"/>
        <family val="1"/>
      </rPr>
      <t>Hg TOTAL</t>
    </r>
  </si>
  <si>
    <r>
      <rPr>
        <b/>
        <sz val="11"/>
        <color rgb="FF964605"/>
        <rFont val="Times New Roman"/>
        <family val="1"/>
      </rPr>
      <t>Tl</t>
    </r>
  </si>
  <si>
    <r>
      <rPr>
        <b/>
        <sz val="11"/>
        <color rgb="FF964605"/>
        <rFont val="Times New Roman"/>
        <family val="1"/>
      </rPr>
      <t>Tl TOTAL</t>
    </r>
  </si>
  <si>
    <r>
      <rPr>
        <b/>
        <sz val="11"/>
        <color rgb="FF964605"/>
        <rFont val="Times New Roman"/>
        <family val="1"/>
      </rPr>
      <t>Pb</t>
    </r>
  </si>
  <si>
    <r>
      <rPr>
        <b/>
        <sz val="11"/>
        <color rgb="FF964605"/>
        <rFont val="Times New Roman"/>
        <family val="1"/>
      </rPr>
      <t>Pb TOTAL</t>
    </r>
  </si>
  <si>
    <r>
      <rPr>
        <b/>
        <sz val="11"/>
        <color rgb="FF964605"/>
        <rFont val="Times New Roman"/>
        <family val="1"/>
      </rPr>
      <t>Bi</t>
    </r>
  </si>
  <si>
    <r>
      <rPr>
        <b/>
        <sz val="11"/>
        <color rgb="FF964605"/>
        <rFont val="Times New Roman"/>
        <family val="1"/>
      </rPr>
      <t>Bi TOTAL</t>
    </r>
  </si>
  <si>
    <r>
      <rPr>
        <b/>
        <sz val="11"/>
        <color rgb="FF964605"/>
        <rFont val="Times New Roman"/>
        <family val="1"/>
      </rPr>
      <t>Th</t>
    </r>
  </si>
  <si>
    <r>
      <rPr>
        <b/>
        <sz val="11"/>
        <color rgb="FF964605"/>
        <rFont val="Times New Roman"/>
        <family val="1"/>
      </rPr>
      <t>Th TOTAL</t>
    </r>
  </si>
  <si>
    <r>
      <rPr>
        <b/>
        <sz val="11"/>
        <color rgb="FF964605"/>
        <rFont val="Times New Roman"/>
        <family val="1"/>
      </rPr>
      <t>U</t>
    </r>
  </si>
  <si>
    <r>
      <rPr>
        <b/>
        <sz val="11"/>
        <color rgb="FF964605"/>
        <rFont val="Times New Roman"/>
        <family val="1"/>
      </rPr>
      <t>U TOTAL</t>
    </r>
  </si>
  <si>
    <t>Elements (PCBs)</t>
  </si>
  <si>
    <t>Elements (impacts)</t>
  </si>
  <si>
    <t>Unit</t>
  </si>
  <si>
    <t>Climate Change</t>
  </si>
  <si>
    <t>Summary Table</t>
  </si>
  <si>
    <t>Impact categorie</t>
  </si>
  <si>
    <t>Total Impact</t>
  </si>
  <si>
    <t>Part</t>
  </si>
  <si>
    <t>Summary Table (Percent)</t>
  </si>
  <si>
    <t>% kg CO2 eq</t>
  </si>
  <si>
    <t>Water Depletion</t>
  </si>
  <si>
    <t>% m3</t>
  </si>
  <si>
    <t>g CO2 eq</t>
  </si>
  <si>
    <t>dm3</t>
  </si>
  <si>
    <t>Mg 279.553 {120} (Axial)</t>
  </si>
  <si>
    <t>Mg updated</t>
  </si>
  <si>
    <t>Y 371.030 {91} (Axial)</t>
  </si>
  <si>
    <t>Y</t>
  </si>
  <si>
    <t>Y TOTAL</t>
  </si>
  <si>
    <t>dm4</t>
  </si>
  <si>
    <t>NFC Wireless</t>
  </si>
  <si>
    <t>S6 NFC/WC</t>
  </si>
  <si>
    <t>S7 NFC/WC</t>
  </si>
  <si>
    <t>S8 NFC/WC</t>
  </si>
  <si>
    <t>Impact per 1 kg of material output</t>
  </si>
  <si>
    <t xml:space="preserve">CC </t>
  </si>
  <si>
    <t xml:space="preserve">Climate Change </t>
  </si>
  <si>
    <t xml:space="preserve">Terrestrial Acidification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</si>
</sst>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E+00"/>
    <numFmt numFmtId="166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color rgb="FF964605"/>
      <name val="Times New Roman"/>
      <family val="1"/>
    </font>
    <font>
      <b/>
      <sz val="10"/>
      <color rgb="FF000000"/>
      <name val="Times New Roman"/>
      <family val="1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9F0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2" borderId="4" xfId="0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top"/>
    </xf>
    <xf numFmtId="0" fontId="0" fillId="3" borderId="19" xfId="0" applyFill="1" applyBorder="1" applyAlignment="1">
      <alignment horizontal="center" vertical="center"/>
    </xf>
    <xf numFmtId="0" fontId="0" fillId="3" borderId="19" xfId="0" applyFill="1" applyBorder="1"/>
    <xf numFmtId="0" fontId="0" fillId="0" borderId="22" xfId="0" applyBorder="1" applyAlignment="1">
      <alignment horizontal="center" vertical="center"/>
    </xf>
    <xf numFmtId="0" fontId="0" fillId="0" borderId="23" xfId="0" applyBorder="1"/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/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vertical="top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/>
    <xf numFmtId="0" fontId="0" fillId="4" borderId="36" xfId="0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0" fillId="0" borderId="32" xfId="0" applyBorder="1"/>
    <xf numFmtId="0" fontId="0" fillId="0" borderId="11" xfId="0" applyBorder="1"/>
    <xf numFmtId="0" fontId="0" fillId="0" borderId="38" xfId="0" applyBorder="1"/>
    <xf numFmtId="0" fontId="0" fillId="0" borderId="42" xfId="0" applyBorder="1"/>
    <xf numFmtId="0" fontId="3" fillId="5" borderId="48" xfId="0" applyFont="1" applyFill="1" applyBorder="1" applyAlignment="1">
      <alignment horizontal="center" vertical="top" wrapText="1"/>
    </xf>
    <xf numFmtId="0" fontId="3" fillId="0" borderId="48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3" fillId="5" borderId="47" xfId="0" applyFont="1" applyFill="1" applyBorder="1" applyAlignment="1">
      <alignment vertical="top" wrapText="1"/>
    </xf>
    <xf numFmtId="0" fontId="3" fillId="0" borderId="47" xfId="0" applyFont="1" applyBorder="1" applyAlignment="1">
      <alignment vertical="top" wrapText="1"/>
    </xf>
    <xf numFmtId="0" fontId="3" fillId="0" borderId="45" xfId="0" applyFont="1" applyBorder="1" applyAlignment="1">
      <alignment vertical="center" wrapText="1"/>
    </xf>
    <xf numFmtId="165" fontId="4" fillId="5" borderId="47" xfId="0" applyNumberFormat="1" applyFont="1" applyFill="1" applyBorder="1" applyAlignment="1">
      <alignment vertical="top" shrinkToFit="1"/>
    </xf>
    <xf numFmtId="165" fontId="4" fillId="0" borderId="47" xfId="0" applyNumberFormat="1" applyFont="1" applyBorder="1" applyAlignment="1">
      <alignment vertical="top" shrinkToFit="1"/>
    </xf>
    <xf numFmtId="0" fontId="3" fillId="0" borderId="47" xfId="0" applyFont="1" applyBorder="1" applyAlignment="1">
      <alignment vertical="center" wrapText="1"/>
    </xf>
    <xf numFmtId="0" fontId="0" fillId="0" borderId="18" xfId="0" applyBorder="1" applyAlignment="1"/>
    <xf numFmtId="0" fontId="0" fillId="0" borderId="19" xfId="0" applyBorder="1" applyAlignment="1"/>
    <xf numFmtId="0" fontId="0" fillId="0" borderId="44" xfId="0" applyBorder="1" applyAlignment="1"/>
    <xf numFmtId="0" fontId="0" fillId="0" borderId="39" xfId="0" applyBorder="1"/>
    <xf numFmtId="0" fontId="0" fillId="0" borderId="31" xfId="0" applyBorder="1"/>
    <xf numFmtId="0" fontId="0" fillId="0" borderId="37" xfId="0" applyBorder="1"/>
    <xf numFmtId="0" fontId="0" fillId="0" borderId="25" xfId="0" applyBorder="1"/>
    <xf numFmtId="0" fontId="0" fillId="0" borderId="52" xfId="0" applyBorder="1"/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5" fontId="0" fillId="0" borderId="0" xfId="0" applyNumberFormat="1"/>
    <xf numFmtId="164" fontId="0" fillId="0" borderId="0" xfId="0" applyNumberFormat="1"/>
    <xf numFmtId="11" fontId="0" fillId="0" borderId="0" xfId="0" applyNumberFormat="1"/>
    <xf numFmtId="0" fontId="0" fillId="0" borderId="0" xfId="0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165" fontId="4" fillId="0" borderId="47" xfId="0" applyNumberFormat="1" applyFont="1" applyBorder="1" applyAlignment="1">
      <alignment horizontal="center" vertical="top" shrinkToFit="1"/>
    </xf>
    <xf numFmtId="166" fontId="0" fillId="0" borderId="0" xfId="0" applyNumberFormat="1"/>
    <xf numFmtId="11" fontId="0" fillId="2" borderId="40" xfId="0" applyNumberFormat="1" applyFill="1" applyBorder="1"/>
    <xf numFmtId="11" fontId="0" fillId="2" borderId="41" xfId="0" applyNumberFormat="1" applyFill="1" applyBorder="1"/>
    <xf numFmtId="11" fontId="0" fillId="0" borderId="11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11" fontId="0" fillId="0" borderId="17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3" borderId="19" xfId="0" applyNumberFormat="1" applyFill="1" applyBorder="1" applyAlignment="1">
      <alignment horizontal="center" vertical="center"/>
    </xf>
    <xf numFmtId="11" fontId="0" fillId="3" borderId="20" xfId="0" applyNumberFormat="1" applyFill="1" applyBorder="1" applyAlignment="1">
      <alignment horizontal="center" vertical="center"/>
    </xf>
    <xf numFmtId="11" fontId="0" fillId="0" borderId="26" xfId="0" applyNumberFormat="1" applyBorder="1" applyAlignment="1">
      <alignment horizontal="center" vertical="center"/>
    </xf>
    <xf numFmtId="11" fontId="0" fillId="0" borderId="23" xfId="0" applyNumberFormat="1" applyBorder="1" applyAlignment="1">
      <alignment horizontal="center" vertical="center"/>
    </xf>
    <xf numFmtId="11" fontId="0" fillId="0" borderId="32" xfId="0" applyNumberFormat="1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11" fontId="0" fillId="4" borderId="38" xfId="0" applyNumberFormat="1" applyFill="1" applyBorder="1" applyAlignment="1">
      <alignment horizontal="center" vertical="center"/>
    </xf>
    <xf numFmtId="11" fontId="0" fillId="4" borderId="35" xfId="0" applyNumberFormat="1" applyFill="1" applyBorder="1" applyAlignment="1">
      <alignment horizontal="center" vertical="center"/>
    </xf>
    <xf numFmtId="11" fontId="0" fillId="0" borderId="42" xfId="0" applyNumberFormat="1" applyBorder="1"/>
    <xf numFmtId="11" fontId="0" fillId="0" borderId="43" xfId="0" applyNumberFormat="1" applyBorder="1"/>
    <xf numFmtId="11" fontId="0" fillId="0" borderId="38" xfId="0" applyNumberFormat="1" applyBorder="1" applyAlignment="1">
      <alignment horizontal="center" vertical="center"/>
    </xf>
    <xf numFmtId="11" fontId="0" fillId="0" borderId="35" xfId="0" applyNumberFormat="1" applyBorder="1" applyAlignment="1">
      <alignment horizontal="center" vertical="center"/>
    </xf>
    <xf numFmtId="11" fontId="0" fillId="0" borderId="40" xfId="0" applyNumberFormat="1" applyBorder="1"/>
    <xf numFmtId="11" fontId="0" fillId="0" borderId="41" xfId="0" applyNumberFormat="1" applyBorder="1"/>
    <xf numFmtId="11" fontId="0" fillId="0" borderId="53" xfId="0" applyNumberFormat="1" applyBorder="1" applyAlignment="1">
      <alignment horizontal="center" vertical="center"/>
    </xf>
    <xf numFmtId="11" fontId="0" fillId="0" borderId="54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5" fillId="0" borderId="4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51" xfId="0" applyFont="1" applyBorder="1" applyAlignment="1">
      <alignment horizontal="center" vertical="top"/>
    </xf>
    <xf numFmtId="0" fontId="5" fillId="0" borderId="50" xfId="0" applyFont="1" applyBorder="1" applyAlignment="1">
      <alignment horizontal="center" vertical="top"/>
    </xf>
    <xf numFmtId="0" fontId="7" fillId="6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74"/>
  <sheetViews>
    <sheetView zoomScale="70" zoomScaleNormal="70" workbookViewId="0">
      <selection activeCell="M10" sqref="M10"/>
    </sheetView>
  </sheetViews>
  <sheetFormatPr defaultRowHeight="15" x14ac:dyDescent="0.25"/>
  <cols>
    <col min="1" max="1" width="18.140625" bestFit="1" customWidth="1"/>
    <col min="2" max="2" width="3.85546875" bestFit="1" customWidth="1"/>
    <col min="3" max="3" width="22.42578125" bestFit="1" customWidth="1"/>
    <col min="4" max="4" width="5.42578125" bestFit="1" customWidth="1"/>
    <col min="5" max="5" width="15.7109375" style="58" bestFit="1" customWidth="1"/>
    <col min="6" max="6" width="17.28515625" style="58" bestFit="1" customWidth="1"/>
    <col min="7" max="7" width="18.7109375" style="58" bestFit="1" customWidth="1"/>
    <col min="10" max="10" width="19.5703125" bestFit="1" customWidth="1"/>
    <col min="12" max="12" width="15" bestFit="1" customWidth="1"/>
    <col min="13" max="14" width="16.140625" bestFit="1" customWidth="1"/>
    <col min="15" max="16" width="17.7109375" bestFit="1" customWidth="1"/>
    <col min="17" max="17" width="15.5703125" bestFit="1" customWidth="1"/>
    <col min="18" max="18" width="17" bestFit="1" customWidth="1"/>
    <col min="19" max="19" width="18.85546875" bestFit="1" customWidth="1"/>
  </cols>
  <sheetData>
    <row r="1" spans="1:10" ht="15.75" thickBot="1" x14ac:dyDescent="0.3">
      <c r="A1" s="87" t="s">
        <v>0</v>
      </c>
      <c r="B1" s="88"/>
      <c r="C1" s="89"/>
      <c r="D1" s="1" t="s">
        <v>1</v>
      </c>
      <c r="E1" s="63" t="s">
        <v>304</v>
      </c>
      <c r="F1" s="63" t="s">
        <v>305</v>
      </c>
      <c r="G1" s="64" t="s">
        <v>306</v>
      </c>
    </row>
    <row r="2" spans="1:10" x14ac:dyDescent="0.25">
      <c r="A2" s="90" t="s">
        <v>2</v>
      </c>
      <c r="B2" s="2" t="s">
        <v>3</v>
      </c>
      <c r="C2" s="3" t="s">
        <v>4</v>
      </c>
      <c r="D2" s="4" t="s">
        <v>5</v>
      </c>
      <c r="E2" s="65">
        <v>1.9958489523016811</v>
      </c>
      <c r="F2" s="65">
        <v>4.9288610362887706</v>
      </c>
      <c r="G2" s="66">
        <v>4.4849499119494753</v>
      </c>
    </row>
    <row r="3" spans="1:10" ht="15.75" thickBot="1" x14ac:dyDescent="0.3">
      <c r="A3" s="91"/>
      <c r="B3" s="5" t="s">
        <v>7</v>
      </c>
      <c r="C3" s="6" t="s">
        <v>8</v>
      </c>
      <c r="D3" s="7" t="s">
        <v>5</v>
      </c>
      <c r="E3" s="67" t="s">
        <v>9</v>
      </c>
      <c r="F3" s="67" t="s">
        <v>9</v>
      </c>
      <c r="G3" s="68" t="s">
        <v>9</v>
      </c>
    </row>
    <row r="4" spans="1:10" ht="15.75" thickBot="1" x14ac:dyDescent="0.3">
      <c r="A4" s="8"/>
      <c r="B4" s="9"/>
      <c r="C4" s="10"/>
      <c r="D4" s="9"/>
      <c r="E4" s="69"/>
      <c r="F4" s="69"/>
      <c r="G4" s="70"/>
    </row>
    <row r="5" spans="1:10" x14ac:dyDescent="0.25">
      <c r="A5" s="92" t="s">
        <v>10</v>
      </c>
      <c r="B5" s="11" t="s">
        <v>11</v>
      </c>
      <c r="C5" s="12" t="s">
        <v>12</v>
      </c>
      <c r="D5" s="13" t="s">
        <v>5</v>
      </c>
      <c r="E5" s="71" t="s">
        <v>6</v>
      </c>
      <c r="F5" s="71" t="s">
        <v>6</v>
      </c>
      <c r="G5" s="72" t="s">
        <v>6</v>
      </c>
      <c r="I5" s="21" t="s">
        <v>13</v>
      </c>
      <c r="J5" s="22" t="s">
        <v>14</v>
      </c>
    </row>
    <row r="6" spans="1:10" ht="15.75" thickBot="1" x14ac:dyDescent="0.3">
      <c r="A6" s="85"/>
      <c r="B6" s="14" t="s">
        <v>15</v>
      </c>
      <c r="C6" s="15" t="s">
        <v>16</v>
      </c>
      <c r="D6" s="16" t="s">
        <v>5</v>
      </c>
      <c r="E6" s="73" t="s">
        <v>6</v>
      </c>
      <c r="F6" s="73" t="s">
        <v>6</v>
      </c>
      <c r="G6" s="74" t="s">
        <v>6</v>
      </c>
      <c r="I6" s="23" t="s">
        <v>17</v>
      </c>
      <c r="J6" s="24" t="s">
        <v>18</v>
      </c>
    </row>
    <row r="7" spans="1:10" x14ac:dyDescent="0.25">
      <c r="A7" s="85"/>
      <c r="B7" s="14" t="s">
        <v>19</v>
      </c>
      <c r="C7" s="15" t="s">
        <v>20</v>
      </c>
      <c r="D7" s="16" t="s">
        <v>5</v>
      </c>
      <c r="E7" s="73" t="s">
        <v>6</v>
      </c>
      <c r="F7" s="73" t="s">
        <v>6</v>
      </c>
      <c r="G7" s="74" t="s">
        <v>6</v>
      </c>
    </row>
    <row r="8" spans="1:10" x14ac:dyDescent="0.25">
      <c r="A8" s="85"/>
      <c r="B8" s="14" t="s">
        <v>21</v>
      </c>
      <c r="C8" s="15" t="s">
        <v>22</v>
      </c>
      <c r="D8" s="16" t="s">
        <v>5</v>
      </c>
      <c r="E8" s="73" t="s">
        <v>6</v>
      </c>
      <c r="F8" s="73" t="s">
        <v>6</v>
      </c>
      <c r="G8" s="74" t="s">
        <v>6</v>
      </c>
    </row>
    <row r="9" spans="1:10" x14ac:dyDescent="0.25">
      <c r="A9" s="85"/>
      <c r="B9" s="14" t="s">
        <v>23</v>
      </c>
      <c r="C9" s="15" t="s">
        <v>24</v>
      </c>
      <c r="D9" s="16" t="s">
        <v>5</v>
      </c>
      <c r="E9" s="73">
        <v>9.6344404051126972E-2</v>
      </c>
      <c r="F9" s="73">
        <v>0.27308215742077441</v>
      </c>
      <c r="G9" s="74">
        <v>0.27656170074720343</v>
      </c>
    </row>
    <row r="10" spans="1:10" x14ac:dyDescent="0.25">
      <c r="A10" s="85"/>
      <c r="B10" s="14" t="s">
        <v>25</v>
      </c>
      <c r="C10" s="15" t="s">
        <v>26</v>
      </c>
      <c r="D10" s="16" t="s">
        <v>5</v>
      </c>
      <c r="E10" s="73" t="s">
        <v>6</v>
      </c>
      <c r="F10" s="73" t="s">
        <v>6</v>
      </c>
      <c r="G10" s="74" t="s">
        <v>6</v>
      </c>
    </row>
    <row r="11" spans="1:10" x14ac:dyDescent="0.25">
      <c r="A11" s="85"/>
      <c r="B11" s="14" t="s">
        <v>27</v>
      </c>
      <c r="C11" s="15" t="s">
        <v>28</v>
      </c>
      <c r="D11" s="16" t="s">
        <v>5</v>
      </c>
      <c r="E11" s="73" t="s">
        <v>6</v>
      </c>
      <c r="F11" s="73" t="s">
        <v>6</v>
      </c>
      <c r="G11" s="74" t="s">
        <v>6</v>
      </c>
    </row>
    <row r="12" spans="1:10" x14ac:dyDescent="0.25">
      <c r="A12" s="85"/>
      <c r="B12" s="14" t="s">
        <v>29</v>
      </c>
      <c r="C12" s="15" t="s">
        <v>30</v>
      </c>
      <c r="D12" s="16" t="s">
        <v>5</v>
      </c>
      <c r="E12" s="73">
        <v>1.4718252925068094E-2</v>
      </c>
      <c r="F12" s="73">
        <v>3.3123250062279362E-2</v>
      </c>
      <c r="G12" s="74">
        <v>3.3759882837272236E-2</v>
      </c>
    </row>
    <row r="13" spans="1:10" x14ac:dyDescent="0.25">
      <c r="A13" s="85"/>
      <c r="B13" s="14" t="s">
        <v>31</v>
      </c>
      <c r="C13" s="15" t="s">
        <v>32</v>
      </c>
      <c r="D13" s="16" t="s">
        <v>5</v>
      </c>
      <c r="E13" s="73" t="s">
        <v>9</v>
      </c>
      <c r="F13" s="73">
        <v>5.9424793295573174E-2</v>
      </c>
      <c r="G13" s="74">
        <v>2.2605626565156939E-2</v>
      </c>
    </row>
    <row r="14" spans="1:10" x14ac:dyDescent="0.25">
      <c r="A14" s="85"/>
      <c r="B14" s="14" t="s">
        <v>33</v>
      </c>
      <c r="C14" s="15" t="s">
        <v>34</v>
      </c>
      <c r="D14" s="16" t="s">
        <v>5</v>
      </c>
      <c r="E14" s="73" t="s">
        <v>6</v>
      </c>
      <c r="F14" s="73" t="s">
        <v>6</v>
      </c>
      <c r="G14" s="74" t="s">
        <v>6</v>
      </c>
    </row>
    <row r="15" spans="1:10" x14ac:dyDescent="0.25">
      <c r="A15" s="85"/>
      <c r="B15" s="14" t="s">
        <v>35</v>
      </c>
      <c r="C15" s="15" t="s">
        <v>36</v>
      </c>
      <c r="D15" s="16" t="s">
        <v>5</v>
      </c>
      <c r="E15" s="73" t="s">
        <v>6</v>
      </c>
      <c r="F15" s="73" t="s">
        <v>6</v>
      </c>
      <c r="G15" s="74" t="s">
        <v>6</v>
      </c>
    </row>
    <row r="16" spans="1:10" x14ac:dyDescent="0.25">
      <c r="A16" s="85"/>
      <c r="B16" s="14" t="s">
        <v>37</v>
      </c>
      <c r="C16" s="15" t="s">
        <v>38</v>
      </c>
      <c r="D16" s="16" t="s">
        <v>5</v>
      </c>
      <c r="E16" s="73" t="s">
        <v>6</v>
      </c>
      <c r="F16" s="73" t="s">
        <v>6</v>
      </c>
      <c r="G16" s="74" t="s">
        <v>6</v>
      </c>
    </row>
    <row r="17" spans="1:7" x14ac:dyDescent="0.25">
      <c r="A17" s="85"/>
      <c r="B17" s="14" t="s">
        <v>39</v>
      </c>
      <c r="C17" s="15" t="s">
        <v>40</v>
      </c>
      <c r="D17" s="16" t="s">
        <v>5</v>
      </c>
      <c r="E17" s="73" t="s">
        <v>6</v>
      </c>
      <c r="F17" s="73" t="s">
        <v>9</v>
      </c>
      <c r="G17" s="74" t="s">
        <v>9</v>
      </c>
    </row>
    <row r="18" spans="1:7" x14ac:dyDescent="0.25">
      <c r="A18" s="85"/>
      <c r="B18" s="14" t="s">
        <v>41</v>
      </c>
      <c r="C18" s="15" t="s">
        <v>42</v>
      </c>
      <c r="D18" s="16" t="s">
        <v>5</v>
      </c>
      <c r="E18" s="73" t="s">
        <v>6</v>
      </c>
      <c r="F18" s="73" t="s">
        <v>6</v>
      </c>
      <c r="G18" s="74" t="s">
        <v>6</v>
      </c>
    </row>
    <row r="19" spans="1:7" x14ac:dyDescent="0.25">
      <c r="A19" s="85"/>
      <c r="B19" s="14" t="s">
        <v>300</v>
      </c>
      <c r="C19" s="15" t="s">
        <v>299</v>
      </c>
      <c r="D19" s="16" t="s">
        <v>5</v>
      </c>
      <c r="E19" s="73" t="s">
        <v>6</v>
      </c>
      <c r="F19" s="73">
        <v>7.7769104312692414E-3</v>
      </c>
      <c r="G19" s="74">
        <v>3.6822218312681835E-3</v>
      </c>
    </row>
    <row r="20" spans="1:7" ht="15.75" thickBot="1" x14ac:dyDescent="0.3">
      <c r="A20" s="85"/>
      <c r="B20" s="14" t="s">
        <v>43</v>
      </c>
      <c r="C20" s="15" t="s">
        <v>44</v>
      </c>
      <c r="D20" s="16" t="s">
        <v>5</v>
      </c>
      <c r="E20" s="73">
        <v>5.095088809190902E-3</v>
      </c>
      <c r="F20" s="73">
        <v>1.2216628904071285E-2</v>
      </c>
      <c r="G20" s="74">
        <v>1.1779993298525845E-2</v>
      </c>
    </row>
    <row r="21" spans="1:7" ht="15.75" thickBot="1" x14ac:dyDescent="0.3">
      <c r="A21" s="8"/>
      <c r="B21" s="9"/>
      <c r="C21" s="10"/>
      <c r="D21" s="9"/>
      <c r="E21" s="69"/>
      <c r="F21" s="69"/>
      <c r="G21" s="70"/>
    </row>
    <row r="22" spans="1:7" x14ac:dyDescent="0.25">
      <c r="A22" s="85" t="s">
        <v>45</v>
      </c>
      <c r="B22" s="14" t="s">
        <v>46</v>
      </c>
      <c r="C22" s="15" t="s">
        <v>47</v>
      </c>
      <c r="D22" s="16" t="s">
        <v>5</v>
      </c>
      <c r="E22" s="73" t="s">
        <v>9</v>
      </c>
      <c r="F22" s="73">
        <v>6.2189860170573149E-3</v>
      </c>
      <c r="G22" s="74">
        <v>4.027639886460533E-2</v>
      </c>
    </row>
    <row r="23" spans="1:7" x14ac:dyDescent="0.25">
      <c r="A23" s="85"/>
      <c r="B23" s="14" t="s">
        <v>48</v>
      </c>
      <c r="C23" s="15" t="s">
        <v>49</v>
      </c>
      <c r="D23" s="16" t="s">
        <v>5</v>
      </c>
      <c r="E23" s="73">
        <v>0.96864341738634785</v>
      </c>
      <c r="F23" s="73">
        <v>1.6782974055839326</v>
      </c>
      <c r="G23" s="74">
        <v>2.2061490808093698</v>
      </c>
    </row>
    <row r="24" spans="1:7" ht="15.75" thickBot="1" x14ac:dyDescent="0.3">
      <c r="A24" s="85"/>
      <c r="B24" s="14" t="s">
        <v>50</v>
      </c>
      <c r="C24" s="15" t="s">
        <v>51</v>
      </c>
      <c r="D24" s="16" t="s">
        <v>5</v>
      </c>
      <c r="E24" s="73" t="s">
        <v>6</v>
      </c>
      <c r="F24" s="73" t="s">
        <v>6</v>
      </c>
      <c r="G24" s="74" t="s">
        <v>6</v>
      </c>
    </row>
    <row r="25" spans="1:7" ht="15.75" thickBot="1" x14ac:dyDescent="0.3">
      <c r="A25" s="8"/>
      <c r="B25" s="9"/>
      <c r="C25" s="10"/>
      <c r="D25" s="9"/>
      <c r="E25" s="69"/>
      <c r="F25" s="69"/>
      <c r="G25" s="70"/>
    </row>
    <row r="26" spans="1:7" x14ac:dyDescent="0.25">
      <c r="A26" s="85" t="s">
        <v>52</v>
      </c>
      <c r="B26" s="14" t="s">
        <v>53</v>
      </c>
      <c r="C26" s="15" t="s">
        <v>54</v>
      </c>
      <c r="D26" s="16" t="s">
        <v>5</v>
      </c>
      <c r="E26" s="73">
        <v>3.4256774978120123E-2</v>
      </c>
      <c r="F26" s="73" t="s">
        <v>6</v>
      </c>
      <c r="G26" s="74" t="s">
        <v>6</v>
      </c>
    </row>
    <row r="27" spans="1:7" x14ac:dyDescent="0.25">
      <c r="A27" s="85"/>
      <c r="B27" s="14" t="s">
        <v>55</v>
      </c>
      <c r="C27" s="15" t="s">
        <v>56</v>
      </c>
      <c r="D27" s="16" t="s">
        <v>5</v>
      </c>
      <c r="E27" s="73" t="s">
        <v>6</v>
      </c>
      <c r="F27" s="73">
        <v>2.4923013293023634E-2</v>
      </c>
      <c r="G27" s="74">
        <v>0.23021618680802239</v>
      </c>
    </row>
    <row r="28" spans="1:7" x14ac:dyDescent="0.25">
      <c r="A28" s="85"/>
      <c r="B28" s="14" t="s">
        <v>57</v>
      </c>
      <c r="C28" s="15" t="s">
        <v>58</v>
      </c>
      <c r="D28" s="16" t="s">
        <v>5</v>
      </c>
      <c r="E28" s="73">
        <v>7.7586121768874943</v>
      </c>
      <c r="F28" s="73">
        <v>16.436952790457372</v>
      </c>
      <c r="G28" s="74">
        <v>16.760796186050523</v>
      </c>
    </row>
    <row r="29" spans="1:7" x14ac:dyDescent="0.25">
      <c r="A29" s="85"/>
      <c r="B29" s="14" t="s">
        <v>59</v>
      </c>
      <c r="C29" s="15" t="s">
        <v>60</v>
      </c>
      <c r="D29" s="16" t="s">
        <v>5</v>
      </c>
      <c r="E29" s="73" t="s">
        <v>6</v>
      </c>
      <c r="F29" s="73" t="s">
        <v>9</v>
      </c>
      <c r="G29" s="74" t="s">
        <v>6</v>
      </c>
    </row>
    <row r="30" spans="1:7" ht="15.75" thickBot="1" x14ac:dyDescent="0.3">
      <c r="A30" s="85"/>
      <c r="B30" s="14" t="s">
        <v>61</v>
      </c>
      <c r="C30" s="15" t="s">
        <v>62</v>
      </c>
      <c r="D30" s="16" t="s">
        <v>5</v>
      </c>
      <c r="E30" s="73">
        <v>0.130260669907174</v>
      </c>
      <c r="F30" s="73">
        <v>0.24662552783724068</v>
      </c>
      <c r="G30" s="74">
        <v>0.23276987377536984</v>
      </c>
    </row>
    <row r="31" spans="1:7" ht="15.75" thickBot="1" x14ac:dyDescent="0.3">
      <c r="A31" s="8"/>
      <c r="B31" s="9"/>
      <c r="C31" s="10"/>
      <c r="D31" s="9"/>
      <c r="E31" s="69"/>
      <c r="F31" s="69"/>
      <c r="G31" s="70"/>
    </row>
    <row r="32" spans="1:7" x14ac:dyDescent="0.25">
      <c r="A32" s="85" t="s">
        <v>63</v>
      </c>
      <c r="B32" s="14" t="s">
        <v>64</v>
      </c>
      <c r="C32" s="15" t="s">
        <v>65</v>
      </c>
      <c r="D32" s="16" t="s">
        <v>5</v>
      </c>
      <c r="E32" s="73">
        <v>6.8881973699037816E-3</v>
      </c>
      <c r="F32" s="73">
        <v>1.6123841631742609E-2</v>
      </c>
      <c r="G32" s="74">
        <v>1.5599368526156815E-2</v>
      </c>
    </row>
    <row r="33" spans="1:7" x14ac:dyDescent="0.25">
      <c r="A33" s="85"/>
      <c r="B33" s="14" t="s">
        <v>66</v>
      </c>
      <c r="C33" s="15" t="s">
        <v>67</v>
      </c>
      <c r="D33" s="16" t="s">
        <v>5</v>
      </c>
      <c r="E33" s="73" t="s">
        <v>6</v>
      </c>
      <c r="F33" s="73" t="s">
        <v>6</v>
      </c>
      <c r="G33" s="74" t="s">
        <v>9</v>
      </c>
    </row>
    <row r="34" spans="1:7" x14ac:dyDescent="0.25">
      <c r="A34" s="85"/>
      <c r="B34" s="14" t="s">
        <v>68</v>
      </c>
      <c r="C34" s="15" t="s">
        <v>69</v>
      </c>
      <c r="D34" s="16" t="s">
        <v>5</v>
      </c>
      <c r="E34" s="73" t="s">
        <v>6</v>
      </c>
      <c r="F34" s="73">
        <v>4.4664481287088859E-2</v>
      </c>
      <c r="G34" s="74">
        <v>4.7221923098813519E-2</v>
      </c>
    </row>
    <row r="35" spans="1:7" x14ac:dyDescent="0.25">
      <c r="A35" s="85"/>
      <c r="B35" s="14" t="s">
        <v>70</v>
      </c>
      <c r="C35" s="15" t="s">
        <v>71</v>
      </c>
      <c r="D35" s="16" t="s">
        <v>5</v>
      </c>
      <c r="E35" s="73" t="s">
        <v>6</v>
      </c>
      <c r="F35" s="73" t="s">
        <v>6</v>
      </c>
      <c r="G35" s="74" t="s">
        <v>6</v>
      </c>
    </row>
    <row r="36" spans="1:7" ht="15.75" thickBot="1" x14ac:dyDescent="0.3">
      <c r="A36" s="85"/>
      <c r="B36" s="14" t="s">
        <v>72</v>
      </c>
      <c r="C36" s="15" t="s">
        <v>73</v>
      </c>
      <c r="D36" s="16" t="s">
        <v>5</v>
      </c>
      <c r="E36" s="73" t="s">
        <v>6</v>
      </c>
      <c r="F36" s="73" t="s">
        <v>6</v>
      </c>
      <c r="G36" s="74" t="s">
        <v>6</v>
      </c>
    </row>
    <row r="37" spans="1:7" ht="15.75" thickBot="1" x14ac:dyDescent="0.3">
      <c r="A37" s="8"/>
      <c r="B37" s="9"/>
      <c r="C37" s="10"/>
      <c r="D37" s="9"/>
      <c r="E37" s="69"/>
      <c r="F37" s="69"/>
      <c r="G37" s="70"/>
    </row>
    <row r="38" spans="1:7" x14ac:dyDescent="0.25">
      <c r="A38" s="85" t="s">
        <v>74</v>
      </c>
      <c r="B38" s="14" t="s">
        <v>75</v>
      </c>
      <c r="C38" s="15" t="s">
        <v>76</v>
      </c>
      <c r="D38" s="16" t="s">
        <v>5</v>
      </c>
      <c r="E38" s="73">
        <v>4.9759105763994222</v>
      </c>
      <c r="F38" s="73">
        <v>3.5393155527085369</v>
      </c>
      <c r="G38" s="74">
        <v>11.041852754173686</v>
      </c>
    </row>
    <row r="39" spans="1:7" x14ac:dyDescent="0.25">
      <c r="A39" s="85"/>
      <c r="B39" s="14" t="s">
        <v>77</v>
      </c>
      <c r="C39" s="15" t="s">
        <v>78</v>
      </c>
      <c r="D39" s="16" t="s">
        <v>5</v>
      </c>
      <c r="E39" s="73">
        <v>1487.6553480145647</v>
      </c>
      <c r="F39" s="73">
        <v>1452.4690053697966</v>
      </c>
      <c r="G39" s="74">
        <v>2569.6293397184477</v>
      </c>
    </row>
    <row r="40" spans="1:7" x14ac:dyDescent="0.25">
      <c r="A40" s="85"/>
      <c r="B40" s="14" t="s">
        <v>79</v>
      </c>
      <c r="C40" s="15" t="s">
        <v>80</v>
      </c>
      <c r="D40" s="16" t="s">
        <v>5</v>
      </c>
      <c r="E40" s="73">
        <v>686.00708951998888</v>
      </c>
      <c r="F40" s="73">
        <v>1462.882295453195</v>
      </c>
      <c r="G40" s="74">
        <v>1512.4843393299911</v>
      </c>
    </row>
    <row r="41" spans="1:7" x14ac:dyDescent="0.25">
      <c r="A41" s="85"/>
      <c r="B41" s="14" t="s">
        <v>81</v>
      </c>
      <c r="C41" s="15" t="s">
        <v>82</v>
      </c>
      <c r="D41" s="16" t="s">
        <v>5</v>
      </c>
      <c r="E41" s="73">
        <v>139.53011989675176</v>
      </c>
      <c r="F41" s="73">
        <v>59.086423798993856</v>
      </c>
      <c r="G41" s="74">
        <v>58.400409163793874</v>
      </c>
    </row>
    <row r="42" spans="1:7" x14ac:dyDescent="0.25">
      <c r="A42" s="85"/>
      <c r="B42" s="14" t="s">
        <v>83</v>
      </c>
      <c r="C42" s="15" t="s">
        <v>84</v>
      </c>
      <c r="D42" s="16" t="s">
        <v>5</v>
      </c>
      <c r="E42" s="73" t="s">
        <v>9</v>
      </c>
      <c r="F42" s="73">
        <v>0.12410271353286326</v>
      </c>
      <c r="G42" s="74">
        <v>0.37333474768380065</v>
      </c>
    </row>
    <row r="43" spans="1:7" ht="15.75" thickBot="1" x14ac:dyDescent="0.3">
      <c r="A43" s="85"/>
      <c r="B43" s="14" t="s">
        <v>85</v>
      </c>
      <c r="C43" s="15" t="s">
        <v>86</v>
      </c>
      <c r="D43" s="16" t="s">
        <v>5</v>
      </c>
      <c r="E43" s="73">
        <v>215.06334229265127</v>
      </c>
      <c r="F43" s="73">
        <v>101.58686699791147</v>
      </c>
      <c r="G43" s="74">
        <v>57.307835757415042</v>
      </c>
    </row>
    <row r="44" spans="1:7" ht="15.75" thickBot="1" x14ac:dyDescent="0.3">
      <c r="A44" s="8"/>
      <c r="B44" s="9"/>
      <c r="C44" s="10"/>
      <c r="D44" s="9"/>
      <c r="E44" s="69"/>
      <c r="F44" s="69"/>
      <c r="G44" s="70"/>
    </row>
    <row r="45" spans="1:7" x14ac:dyDescent="0.25">
      <c r="A45" s="85" t="s">
        <v>87</v>
      </c>
      <c r="B45" s="14" t="s">
        <v>88</v>
      </c>
      <c r="C45" s="17" t="s">
        <v>89</v>
      </c>
      <c r="D45" s="16" t="s">
        <v>5</v>
      </c>
      <c r="E45" s="73">
        <v>2.6900803254457264E-3</v>
      </c>
      <c r="F45" s="73">
        <v>5.2998591526625886E-2</v>
      </c>
      <c r="G45" s="74">
        <v>7.0487280046811415E-3</v>
      </c>
    </row>
    <row r="46" spans="1:7" x14ac:dyDescent="0.25">
      <c r="A46" s="85"/>
      <c r="B46" s="14" t="s">
        <v>90</v>
      </c>
      <c r="C46" s="17" t="s">
        <v>91</v>
      </c>
      <c r="D46" s="16" t="s">
        <v>5</v>
      </c>
      <c r="E46" s="73">
        <v>10.960500735146477</v>
      </c>
      <c r="F46" s="73">
        <v>2.1462584382660364</v>
      </c>
      <c r="G46" s="74">
        <v>1.7587418496503748</v>
      </c>
    </row>
    <row r="47" spans="1:7" x14ac:dyDescent="0.25">
      <c r="A47" s="85"/>
      <c r="B47" s="14" t="s">
        <v>92</v>
      </c>
      <c r="C47" s="17" t="s">
        <v>93</v>
      </c>
      <c r="D47" s="16" t="s">
        <v>5</v>
      </c>
      <c r="E47" s="73">
        <v>0.10609945183429458</v>
      </c>
      <c r="F47" s="73">
        <v>0.19847177103625954</v>
      </c>
      <c r="G47" s="74">
        <v>0.19889368003996616</v>
      </c>
    </row>
    <row r="48" spans="1:7" x14ac:dyDescent="0.25">
      <c r="A48" s="85"/>
      <c r="B48" s="14" t="s">
        <v>94</v>
      </c>
      <c r="C48" s="17" t="s">
        <v>95</v>
      </c>
      <c r="D48" s="16" t="s">
        <v>5</v>
      </c>
      <c r="E48" s="73">
        <v>3.1929111019911652E-3</v>
      </c>
      <c r="F48" s="73">
        <v>7.8404256329980631E-4</v>
      </c>
      <c r="G48" s="74">
        <v>2.4543138753692537E-3</v>
      </c>
    </row>
    <row r="49" spans="1:7" x14ac:dyDescent="0.25">
      <c r="A49" s="85"/>
      <c r="B49" s="14" t="s">
        <v>96</v>
      </c>
      <c r="C49" s="17" t="s">
        <v>97</v>
      </c>
      <c r="D49" s="16" t="s">
        <v>5</v>
      </c>
      <c r="E49" s="73">
        <v>2.6264232560139473</v>
      </c>
      <c r="F49" s="73">
        <v>2.4777761083034573</v>
      </c>
      <c r="G49" s="74">
        <v>2.8993231250590581</v>
      </c>
    </row>
    <row r="50" spans="1:7" x14ac:dyDescent="0.25">
      <c r="A50" s="85"/>
      <c r="B50" s="14" t="s">
        <v>98</v>
      </c>
      <c r="C50" s="17" t="s">
        <v>99</v>
      </c>
      <c r="D50" s="16" t="s">
        <v>5</v>
      </c>
      <c r="E50" s="73" t="s">
        <v>6</v>
      </c>
      <c r="F50" s="73">
        <v>0.17018114712759702</v>
      </c>
      <c r="G50" s="74">
        <v>0.30388302050313559</v>
      </c>
    </row>
    <row r="51" spans="1:7" x14ac:dyDescent="0.25">
      <c r="A51" s="85"/>
      <c r="B51" s="14" t="s">
        <v>100</v>
      </c>
      <c r="C51" s="17" t="s">
        <v>101</v>
      </c>
      <c r="D51" s="16" t="s">
        <v>5</v>
      </c>
      <c r="E51" s="73" t="s">
        <v>6</v>
      </c>
      <c r="F51" s="73" t="s">
        <v>6</v>
      </c>
      <c r="G51" s="74" t="s">
        <v>6</v>
      </c>
    </row>
    <row r="52" spans="1:7" x14ac:dyDescent="0.25">
      <c r="A52" s="85"/>
      <c r="B52" s="14" t="s">
        <v>102</v>
      </c>
      <c r="C52" s="17" t="s">
        <v>103</v>
      </c>
      <c r="D52" s="16" t="s">
        <v>5</v>
      </c>
      <c r="E52" s="73" t="s">
        <v>6</v>
      </c>
      <c r="F52" s="73" t="s">
        <v>6</v>
      </c>
      <c r="G52" s="74" t="s">
        <v>6</v>
      </c>
    </row>
    <row r="53" spans="1:7" x14ac:dyDescent="0.25">
      <c r="A53" s="85"/>
      <c r="B53" s="14" t="s">
        <v>104</v>
      </c>
      <c r="C53" s="17" t="s">
        <v>105</v>
      </c>
      <c r="D53" s="16" t="s">
        <v>5</v>
      </c>
      <c r="E53" s="73" t="s">
        <v>6</v>
      </c>
      <c r="F53" s="73" t="s">
        <v>6</v>
      </c>
      <c r="G53" s="74" t="s">
        <v>6</v>
      </c>
    </row>
    <row r="54" spans="1:7" x14ac:dyDescent="0.25">
      <c r="A54" s="85"/>
      <c r="B54" s="14" t="s">
        <v>106</v>
      </c>
      <c r="C54" s="17" t="s">
        <v>107</v>
      </c>
      <c r="D54" s="16" t="s">
        <v>5</v>
      </c>
      <c r="E54" s="73">
        <v>2.3522033838934745E-3</v>
      </c>
      <c r="F54" s="73">
        <v>1.2300821092818162E-3</v>
      </c>
      <c r="G54" s="74">
        <v>3.3907485894280217E-4</v>
      </c>
    </row>
    <row r="55" spans="1:7" x14ac:dyDescent="0.25">
      <c r="A55" s="85"/>
      <c r="B55" s="14" t="s">
        <v>108</v>
      </c>
      <c r="C55" s="17" t="s">
        <v>109</v>
      </c>
      <c r="D55" s="16" t="s">
        <v>5</v>
      </c>
      <c r="E55" s="73" t="s">
        <v>6</v>
      </c>
      <c r="F55" s="73" t="s">
        <v>9</v>
      </c>
      <c r="G55" s="74" t="s">
        <v>6</v>
      </c>
    </row>
    <row r="56" spans="1:7" x14ac:dyDescent="0.25">
      <c r="A56" s="85"/>
      <c r="B56" s="14" t="s">
        <v>110</v>
      </c>
      <c r="C56" s="17" t="s">
        <v>111</v>
      </c>
      <c r="D56" s="16" t="s">
        <v>5</v>
      </c>
      <c r="E56" s="73">
        <v>1.7972433903335257E-2</v>
      </c>
      <c r="F56" s="73">
        <v>2.5565509120862568</v>
      </c>
      <c r="G56" s="74">
        <v>0.29632348559860683</v>
      </c>
    </row>
    <row r="57" spans="1:7" x14ac:dyDescent="0.25">
      <c r="A57" s="85"/>
      <c r="B57" s="14" t="s">
        <v>112</v>
      </c>
      <c r="C57" s="17" t="s">
        <v>113</v>
      </c>
      <c r="D57" s="16" t="s">
        <v>5</v>
      </c>
      <c r="E57" s="73" t="s">
        <v>6</v>
      </c>
      <c r="F57" s="73" t="s">
        <v>6</v>
      </c>
      <c r="G57" s="74" t="s">
        <v>6</v>
      </c>
    </row>
    <row r="58" spans="1:7" x14ac:dyDescent="0.25">
      <c r="A58" s="85"/>
      <c r="B58" s="14" t="s">
        <v>114</v>
      </c>
      <c r="C58" s="17" t="s">
        <v>115</v>
      </c>
      <c r="D58" s="16" t="s">
        <v>5</v>
      </c>
      <c r="E58" s="73" t="s">
        <v>6</v>
      </c>
      <c r="F58" s="73">
        <v>3.8712734929309774E-2</v>
      </c>
      <c r="G58" s="74">
        <v>7.3735762757765628E-3</v>
      </c>
    </row>
    <row r="59" spans="1:7" x14ac:dyDescent="0.25">
      <c r="A59" s="85"/>
      <c r="B59" s="14" t="s">
        <v>116</v>
      </c>
      <c r="C59" s="17" t="s">
        <v>117</v>
      </c>
      <c r="D59" s="16" t="s">
        <v>5</v>
      </c>
      <c r="E59" s="73" t="s">
        <v>6</v>
      </c>
      <c r="F59" s="73" t="s">
        <v>6</v>
      </c>
      <c r="G59" s="74" t="s">
        <v>6</v>
      </c>
    </row>
    <row r="60" spans="1:7" ht="15.75" thickBot="1" x14ac:dyDescent="0.3">
      <c r="A60" s="85"/>
      <c r="B60" s="14" t="s">
        <v>118</v>
      </c>
      <c r="C60" s="17" t="s">
        <v>119</v>
      </c>
      <c r="D60" s="16" t="s">
        <v>5</v>
      </c>
      <c r="E60" s="73">
        <v>2.0805829711015141E-2</v>
      </c>
      <c r="F60" s="73">
        <v>0.19068416383189266</v>
      </c>
      <c r="G60" s="74">
        <v>0.12444918722328771</v>
      </c>
    </row>
    <row r="61" spans="1:7" ht="15.75" thickBot="1" x14ac:dyDescent="0.3">
      <c r="A61" s="8"/>
      <c r="B61" s="9"/>
      <c r="C61" s="10"/>
      <c r="D61" s="9"/>
      <c r="E61" s="69"/>
      <c r="F61" s="69"/>
      <c r="G61" s="70"/>
    </row>
    <row r="62" spans="1:7" x14ac:dyDescent="0.25">
      <c r="A62" s="85" t="s">
        <v>120</v>
      </c>
      <c r="B62" s="14" t="s">
        <v>121</v>
      </c>
      <c r="C62" s="15" t="s">
        <v>122</v>
      </c>
      <c r="D62" s="16" t="s">
        <v>5</v>
      </c>
      <c r="E62" s="73" t="s">
        <v>9</v>
      </c>
      <c r="F62" s="73">
        <v>2.2158548093070107E-2</v>
      </c>
      <c r="G62" s="74">
        <v>1.7218444653538698E-2</v>
      </c>
    </row>
    <row r="63" spans="1:7" x14ac:dyDescent="0.25">
      <c r="A63" s="85"/>
      <c r="B63" s="14" t="s">
        <v>123</v>
      </c>
      <c r="C63" s="15" t="s">
        <v>124</v>
      </c>
      <c r="D63" s="16" t="s">
        <v>5</v>
      </c>
      <c r="E63" s="73" t="s">
        <v>6</v>
      </c>
      <c r="F63" s="73">
        <v>3.8422908431212856E-2</v>
      </c>
      <c r="G63" s="74">
        <v>3.9878308337110598E-2</v>
      </c>
    </row>
    <row r="64" spans="1:7" x14ac:dyDescent="0.25">
      <c r="A64" s="85"/>
      <c r="B64" s="14" t="s">
        <v>125</v>
      </c>
      <c r="C64" s="15" t="s">
        <v>126</v>
      </c>
      <c r="D64" s="16" t="s">
        <v>5</v>
      </c>
      <c r="E64" s="73">
        <v>0.28136739611877487</v>
      </c>
      <c r="F64" s="73">
        <v>1.3530448600986278</v>
      </c>
      <c r="G64" s="74">
        <v>1.7358479823941848</v>
      </c>
    </row>
    <row r="65" spans="1:7" x14ac:dyDescent="0.25">
      <c r="A65" s="85"/>
      <c r="B65" s="14" t="s">
        <v>127</v>
      </c>
      <c r="C65" s="15" t="s">
        <v>128</v>
      </c>
      <c r="D65" s="16" t="s">
        <v>5</v>
      </c>
      <c r="E65" s="73" t="s">
        <v>9</v>
      </c>
      <c r="F65" s="73" t="s">
        <v>6</v>
      </c>
      <c r="G65" s="74" t="s">
        <v>6</v>
      </c>
    </row>
    <row r="66" spans="1:7" ht="15.75" thickBot="1" x14ac:dyDescent="0.3">
      <c r="A66" s="85"/>
      <c r="B66" s="14" t="s">
        <v>129</v>
      </c>
      <c r="C66" s="15" t="s">
        <v>130</v>
      </c>
      <c r="D66" s="16" t="s">
        <v>5</v>
      </c>
      <c r="E66" s="73">
        <v>0.27169173257232904</v>
      </c>
      <c r="F66" s="73">
        <v>0.56873912959534378</v>
      </c>
      <c r="G66" s="74">
        <v>0.62112403942579719</v>
      </c>
    </row>
    <row r="67" spans="1:7" ht="15.75" thickBot="1" x14ac:dyDescent="0.3">
      <c r="A67" s="8"/>
      <c r="B67" s="9"/>
      <c r="C67" s="10"/>
      <c r="D67" s="9"/>
      <c r="E67" s="69"/>
      <c r="F67" s="69"/>
      <c r="G67" s="70"/>
    </row>
    <row r="68" spans="1:7" x14ac:dyDescent="0.25">
      <c r="A68" s="85" t="s">
        <v>131</v>
      </c>
      <c r="B68" s="14" t="s">
        <v>132</v>
      </c>
      <c r="C68" s="15" t="s">
        <v>133</v>
      </c>
      <c r="D68" s="16" t="s">
        <v>5</v>
      </c>
      <c r="E68" s="73">
        <v>0.59314965438384015</v>
      </c>
      <c r="F68" s="73">
        <v>36.618027410702119</v>
      </c>
      <c r="G68" s="74">
        <v>41.047958643368325</v>
      </c>
    </row>
    <row r="69" spans="1:7" x14ac:dyDescent="0.25">
      <c r="A69" s="85"/>
      <c r="B69" s="14" t="s">
        <v>134</v>
      </c>
      <c r="C69" s="15" t="s">
        <v>135</v>
      </c>
      <c r="D69" s="16" t="s">
        <v>5</v>
      </c>
      <c r="E69" s="73">
        <v>0.21637863970886229</v>
      </c>
      <c r="F69" s="73">
        <v>0.10934785741241523</v>
      </c>
      <c r="G69" s="74">
        <v>0.16472394424214054</v>
      </c>
    </row>
    <row r="70" spans="1:7" x14ac:dyDescent="0.25">
      <c r="A70" s="85"/>
      <c r="B70" s="14" t="s">
        <v>136</v>
      </c>
      <c r="C70" s="15" t="s">
        <v>137</v>
      </c>
      <c r="D70" s="16" t="s">
        <v>5</v>
      </c>
      <c r="E70" s="73">
        <v>2.0796454238278854E-2</v>
      </c>
      <c r="F70" s="73">
        <v>9.8730040245587521E-3</v>
      </c>
      <c r="G70" s="74">
        <v>6.8459031792003841E-2</v>
      </c>
    </row>
    <row r="71" spans="1:7" x14ac:dyDescent="0.25">
      <c r="A71" s="85"/>
      <c r="B71" s="14" t="s">
        <v>298</v>
      </c>
      <c r="C71" t="s">
        <v>297</v>
      </c>
      <c r="D71" s="16" t="s">
        <v>5</v>
      </c>
      <c r="E71" s="73">
        <v>0.34102379118487791</v>
      </c>
      <c r="F71" s="73">
        <v>3.3878964944697477E-2</v>
      </c>
      <c r="G71" s="74">
        <v>0.13110697161260368</v>
      </c>
    </row>
    <row r="72" spans="1:7" x14ac:dyDescent="0.25">
      <c r="A72" s="85"/>
      <c r="B72" s="14" t="s">
        <v>138</v>
      </c>
      <c r="C72" s="15" t="s">
        <v>139</v>
      </c>
      <c r="D72" s="16" t="s">
        <v>5</v>
      </c>
      <c r="E72" s="73">
        <v>0.17831734785769465</v>
      </c>
      <c r="F72" s="73">
        <v>9.8383343200156681E-2</v>
      </c>
      <c r="G72" s="74">
        <v>0.19367863751402706</v>
      </c>
    </row>
    <row r="73" spans="1:7" x14ac:dyDescent="0.25">
      <c r="A73" s="85"/>
      <c r="B73" s="14" t="s">
        <v>140</v>
      </c>
      <c r="C73" s="15" t="s">
        <v>141</v>
      </c>
      <c r="D73" s="16" t="s">
        <v>5</v>
      </c>
      <c r="E73" s="73">
        <v>2.3528578868160506</v>
      </c>
      <c r="F73" s="73">
        <v>3.9846875394971479</v>
      </c>
      <c r="G73" s="74">
        <v>4.1108527705408253</v>
      </c>
    </row>
    <row r="74" spans="1:7" ht="15.75" thickBot="1" x14ac:dyDescent="0.3">
      <c r="A74" s="86"/>
      <c r="B74" s="18" t="s">
        <v>142</v>
      </c>
      <c r="C74" s="19" t="s">
        <v>143</v>
      </c>
      <c r="D74" s="20" t="s">
        <v>5</v>
      </c>
      <c r="E74" s="75">
        <v>4.4267652926296419</v>
      </c>
      <c r="F74" s="75">
        <v>67.737088079464101</v>
      </c>
      <c r="G74" s="76">
        <v>70.187865465930813</v>
      </c>
    </row>
  </sheetData>
  <mergeCells count="10">
    <mergeCell ref="A38:A43"/>
    <mergeCell ref="A45:A60"/>
    <mergeCell ref="A62:A66"/>
    <mergeCell ref="A68:A74"/>
    <mergeCell ref="A1:C1"/>
    <mergeCell ref="A2:A3"/>
    <mergeCell ref="A5:A20"/>
    <mergeCell ref="A22:A24"/>
    <mergeCell ref="A26:A30"/>
    <mergeCell ref="A32:A3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D73E2-C1E6-452E-9226-63D0F7AE5E46}">
  <dimension ref="A1:M67"/>
  <sheetViews>
    <sheetView topLeftCell="A22" zoomScale="85" zoomScaleNormal="85" workbookViewId="0">
      <selection activeCell="F6" sqref="F6"/>
    </sheetView>
  </sheetViews>
  <sheetFormatPr defaultRowHeight="15" x14ac:dyDescent="0.25"/>
  <cols>
    <col min="1" max="1" width="34.28515625" bestFit="1" customWidth="1"/>
    <col min="2" max="2" width="11.7109375" customWidth="1"/>
    <col min="3" max="3" width="22.42578125" bestFit="1" customWidth="1"/>
    <col min="4" max="4" width="5.42578125" bestFit="1" customWidth="1"/>
    <col min="5" max="5" width="28.85546875" style="58" bestFit="1" customWidth="1"/>
    <col min="6" max="6" width="30.5703125" style="58" bestFit="1" customWidth="1"/>
    <col min="7" max="7" width="32.140625" style="58" bestFit="1" customWidth="1"/>
    <col min="8" max="8" width="18.28515625" bestFit="1" customWidth="1"/>
    <col min="9" max="9" width="13.7109375" customWidth="1"/>
    <col min="10" max="10" width="30.42578125" bestFit="1" customWidth="1"/>
    <col min="11" max="11" width="12.28515625" bestFit="1" customWidth="1"/>
    <col min="17" max="17" width="29.140625" bestFit="1" customWidth="1"/>
  </cols>
  <sheetData>
    <row r="1" spans="1:8" ht="15.75" thickBot="1" x14ac:dyDescent="0.3">
      <c r="A1" s="38" t="str">
        <f>'Raw Data'!A1:C1</f>
        <v>Elements</v>
      </c>
      <c r="B1" s="39"/>
      <c r="C1" s="40"/>
      <c r="D1" s="28" t="str">
        <f>'Raw Data'!D1:D1</f>
        <v>Mass</v>
      </c>
      <c r="E1" s="77" t="str">
        <f>'Raw Data'!E1:G1</f>
        <v>S6 NFC/WC</v>
      </c>
      <c r="F1" s="77" t="str">
        <f>'Raw Data'!F1:H1</f>
        <v>S7 NFC/WC</v>
      </c>
      <c r="G1" s="78" t="str">
        <f>'Raw Data'!G1:I1</f>
        <v>S8 NFC/WC</v>
      </c>
    </row>
    <row r="2" spans="1:8" x14ac:dyDescent="0.25">
      <c r="A2" s="93" t="s">
        <v>146</v>
      </c>
      <c r="B2" s="26" t="str">
        <f>'Raw Data'!B22:D22</f>
        <v>Ag</v>
      </c>
      <c r="C2" s="26" t="str">
        <f>'Raw Data'!C22:D22</f>
        <v>Ag 328.068 {103} (Axial)</v>
      </c>
      <c r="D2" s="26" t="str">
        <f>'Raw Data'!D22:D22</f>
        <v>mg</v>
      </c>
      <c r="E2" s="65" t="str">
        <f>'Raw Data'!E22:G22</f>
        <v>D</v>
      </c>
      <c r="F2" s="65">
        <f>'Raw Data'!F22:H22</f>
        <v>6.2189860170573149E-3</v>
      </c>
      <c r="G2" s="66">
        <f>'Raw Data'!G22:I22</f>
        <v>4.027639886460533E-2</v>
      </c>
      <c r="H2" s="57"/>
    </row>
    <row r="3" spans="1:8" x14ac:dyDescent="0.25">
      <c r="A3" s="94"/>
      <c r="B3" s="25" t="str">
        <f>'Raw Data'!B62:D62</f>
        <v>As</v>
      </c>
      <c r="C3" s="25" t="str">
        <f>'Raw Data'!C62:D62</f>
        <v>As 189.042 {478} (Axial)</v>
      </c>
      <c r="D3" s="25" t="str">
        <f>'Raw Data'!D62:D62</f>
        <v>mg</v>
      </c>
      <c r="E3" s="73" t="str">
        <f>'Raw Data'!E62:G62</f>
        <v>D</v>
      </c>
      <c r="F3" s="73">
        <f>'Raw Data'!F62:H62</f>
        <v>2.2158548093070107E-2</v>
      </c>
      <c r="G3" s="74">
        <f>'Raw Data'!G62:I62</f>
        <v>1.7218444653538698E-2</v>
      </c>
      <c r="H3" s="57"/>
    </row>
    <row r="4" spans="1:8" x14ac:dyDescent="0.25">
      <c r="A4" s="94"/>
      <c r="B4" s="25" t="str">
        <f>'Raw Data'!B23:D23</f>
        <v>Au</v>
      </c>
      <c r="C4" s="25" t="str">
        <f>'Raw Data'!C23:D23</f>
        <v>Au 242.795 {139} (Axial)</v>
      </c>
      <c r="D4" s="25" t="str">
        <f>'Raw Data'!D23:D23</f>
        <v>mg</v>
      </c>
      <c r="E4" s="73">
        <f>'Raw Data'!E23:G23</f>
        <v>0.96864341738634785</v>
      </c>
      <c r="F4" s="73">
        <f>'Raw Data'!F23:H23</f>
        <v>1.6782974055839326</v>
      </c>
      <c r="G4" s="74">
        <f>'Raw Data'!G23:I23</f>
        <v>2.2061490808093698</v>
      </c>
      <c r="H4" s="57"/>
    </row>
    <row r="5" spans="1:8" x14ac:dyDescent="0.25">
      <c r="A5" s="94"/>
      <c r="B5" s="25" t="str">
        <f>'Raw Data'!B39:D39</f>
        <v>Cu</v>
      </c>
      <c r="C5" s="25" t="str">
        <f>'Raw Data'!C39:D39</f>
        <v>Cu 224.700 {450} (Axial)</v>
      </c>
      <c r="D5" s="25" t="str">
        <f>'Raw Data'!D39:D39</f>
        <v>mg</v>
      </c>
      <c r="E5" s="73">
        <f>'Raw Data'!E39:G39</f>
        <v>1487.6553480145647</v>
      </c>
      <c r="F5" s="73">
        <f>'Raw Data'!F39:H39</f>
        <v>1452.4690053697966</v>
      </c>
      <c r="G5" s="74">
        <f>'Raw Data'!G39:I39</f>
        <v>2569.6293397184477</v>
      </c>
      <c r="H5" s="57"/>
    </row>
    <row r="6" spans="1:8" ht="15.75" thickBot="1" x14ac:dyDescent="0.3">
      <c r="A6" s="96"/>
      <c r="B6" s="27" t="str">
        <f>'Raw Data'!B53:D53</f>
        <v>Se</v>
      </c>
      <c r="C6" s="27" t="str">
        <f>'Raw Data'!C53:D53</f>
        <v>Se 196.090 {472} (Axial)</v>
      </c>
      <c r="D6" s="27" t="str">
        <f>'Raw Data'!D53:D53</f>
        <v>mg</v>
      </c>
      <c r="E6" s="79" t="str">
        <f>'Raw Data'!E53:G53</f>
        <v>ND</v>
      </c>
      <c r="F6" s="79" t="str">
        <f>'Raw Data'!F53:H53</f>
        <v>ND</v>
      </c>
      <c r="G6" s="80" t="str">
        <f>'Raw Data'!G53:I53</f>
        <v>ND</v>
      </c>
      <c r="H6" s="57"/>
    </row>
    <row r="7" spans="1:8" x14ac:dyDescent="0.25">
      <c r="A7" s="93" t="s">
        <v>149</v>
      </c>
      <c r="B7" s="26" t="str">
        <f>'Raw Data'!B64:D64</f>
        <v>Cr</v>
      </c>
      <c r="C7" s="26" t="str">
        <f>'Raw Data'!C64:D64</f>
        <v>Cr 205.560 {464} (Axial)</v>
      </c>
      <c r="D7" s="26" t="str">
        <f>'Raw Data'!D64:D64</f>
        <v>mg</v>
      </c>
      <c r="E7" s="65">
        <f>'Raw Data'!E64:G64</f>
        <v>0.28136739611877487</v>
      </c>
      <c r="F7" s="65">
        <f>'Raw Data'!F64:H64</f>
        <v>1.3530448600986278</v>
      </c>
      <c r="G7" s="66">
        <f>'Raw Data'!G64:I64</f>
        <v>1.7358479823941848</v>
      </c>
      <c r="H7" s="57"/>
    </row>
    <row r="8" spans="1:8" x14ac:dyDescent="0.25">
      <c r="A8" s="94"/>
      <c r="B8" s="25" t="str">
        <f>'Raw Data'!B40:D40</f>
        <v>Fe</v>
      </c>
      <c r="C8" s="25" t="str">
        <f>'Raw Data'!C40:D40</f>
        <v>Fe 239.562 {141} (Axial)</v>
      </c>
      <c r="D8" s="25" t="str">
        <f>'Raw Data'!D40:D40</f>
        <v>mg</v>
      </c>
      <c r="E8" s="73">
        <f>'Raw Data'!E40:G40</f>
        <v>686.00708951998888</v>
      </c>
      <c r="F8" s="73">
        <f>'Raw Data'!F40:H40</f>
        <v>1462.882295453195</v>
      </c>
      <c r="G8" s="74">
        <f>'Raw Data'!G40:I40</f>
        <v>1512.4843393299911</v>
      </c>
      <c r="H8" s="57"/>
    </row>
    <row r="9" spans="1:8" x14ac:dyDescent="0.25">
      <c r="A9" s="94"/>
      <c r="B9" s="25" t="str">
        <f>'Raw Data'!B49:D49</f>
        <v>Mn</v>
      </c>
      <c r="C9" s="25" t="str">
        <f>'Raw Data'!C49:D49</f>
        <v>Mn 257.610 {131} (Axial)</v>
      </c>
      <c r="D9" s="25" t="str">
        <f>'Raw Data'!D49:D49</f>
        <v>mg</v>
      </c>
      <c r="E9" s="73">
        <f>'Raw Data'!E49:G49</f>
        <v>2.6264232560139473</v>
      </c>
      <c r="F9" s="73">
        <f>'Raw Data'!F49:H49</f>
        <v>2.4777761083034573</v>
      </c>
      <c r="G9" s="74">
        <f>'Raw Data'!G49:I49</f>
        <v>2.8993231250590581</v>
      </c>
      <c r="H9" s="57"/>
    </row>
    <row r="10" spans="1:8" x14ac:dyDescent="0.25">
      <c r="A10" s="94"/>
      <c r="B10" s="25" t="str">
        <f>'Raw Data'!B51:D51</f>
        <v>Nb</v>
      </c>
      <c r="C10" s="25" t="str">
        <f>'Raw Data'!C51:D51</f>
        <v>Nb 316.340 {106} (Axial)</v>
      </c>
      <c r="D10" s="25" t="str">
        <f>'Raw Data'!D51:D51</f>
        <v>mg</v>
      </c>
      <c r="E10" s="73" t="str">
        <f>'Raw Data'!E51:G51</f>
        <v>ND</v>
      </c>
      <c r="F10" s="73" t="str">
        <f>'Raw Data'!F51:H51</f>
        <v>ND</v>
      </c>
      <c r="G10" s="74" t="str">
        <f>'Raw Data'!G51:I51</f>
        <v>ND</v>
      </c>
      <c r="H10" s="57"/>
    </row>
    <row r="11" spans="1:8" ht="15.75" thickBot="1" x14ac:dyDescent="0.3">
      <c r="A11" s="96"/>
      <c r="B11" s="27" t="str">
        <f>'Raw Data'!B58:D58</f>
        <v>V</v>
      </c>
      <c r="C11" s="27" t="str">
        <f>'Raw Data'!C58:D58</f>
        <v>V 292.402 {115} (Axial)</v>
      </c>
      <c r="D11" s="27" t="str">
        <f>'Raw Data'!D58:D58</f>
        <v>mg</v>
      </c>
      <c r="E11" s="79" t="str">
        <f>'Raw Data'!E58:G58</f>
        <v>ND</v>
      </c>
      <c r="F11" s="79">
        <f>'Raw Data'!F58:H58</f>
        <v>3.8712734929309774E-2</v>
      </c>
      <c r="G11" s="80">
        <f>'Raw Data'!G58:I58</f>
        <v>7.3735762757765628E-3</v>
      </c>
      <c r="H11" s="57"/>
    </row>
    <row r="12" spans="1:8" x14ac:dyDescent="0.25">
      <c r="A12" s="93" t="s">
        <v>147</v>
      </c>
      <c r="B12" s="26" t="str">
        <f>'Raw Data'!B38:D38</f>
        <v>Al</v>
      </c>
      <c r="C12" s="26" t="str">
        <f>'Raw Data'!C38:D38</f>
        <v>Al 167.079 {502} (Axial)</v>
      </c>
      <c r="D12" s="26" t="str">
        <f>'Raw Data'!D38:D38</f>
        <v>mg</v>
      </c>
      <c r="E12" s="65">
        <f>'Raw Data'!E38:G38</f>
        <v>4.9759105763994222</v>
      </c>
      <c r="F12" s="65">
        <f>'Raw Data'!F38:H38</f>
        <v>3.5393155527085369</v>
      </c>
      <c r="G12" s="66">
        <f>'Raw Data'!G38:I38</f>
        <v>11.041852754173686</v>
      </c>
      <c r="H12" s="57"/>
    </row>
    <row r="13" spans="1:8" x14ac:dyDescent="0.25">
      <c r="A13" s="94"/>
      <c r="B13" s="25" t="str">
        <f>'Raw Data'!B68:D68</f>
        <v>B</v>
      </c>
      <c r="C13" s="25" t="str">
        <f>'Raw Data'!C68:D68</f>
        <v>B 249.773 {135} (Axial)</v>
      </c>
      <c r="D13" s="25" t="str">
        <f>'Raw Data'!D68:D68</f>
        <v>mg</v>
      </c>
      <c r="E13" s="73">
        <f>'Raw Data'!E68:G68</f>
        <v>0.59314965438384015</v>
      </c>
      <c r="F13" s="73">
        <f>'Raw Data'!F68:H68</f>
        <v>36.618027410702119</v>
      </c>
      <c r="G13" s="74">
        <f>'Raw Data'!G68:I68</f>
        <v>41.047958643368325</v>
      </c>
      <c r="H13" s="57"/>
    </row>
    <row r="14" spans="1:8" x14ac:dyDescent="0.25">
      <c r="A14" s="94"/>
      <c r="B14" s="25" t="str">
        <f>'Raw Data'!B32:D32</f>
        <v>Be</v>
      </c>
      <c r="C14" s="25" t="str">
        <f>'Raw Data'!C32:D32</f>
        <v>Be 234.861 {143} (Axial)</v>
      </c>
      <c r="D14" s="25" t="str">
        <f>'Raw Data'!D32:D32</f>
        <v>mg</v>
      </c>
      <c r="E14" s="73">
        <f>'Raw Data'!E32:G32</f>
        <v>6.8881973699037816E-3</v>
      </c>
      <c r="F14" s="73">
        <f>'Raw Data'!F32:H32</f>
        <v>1.6123841631742609E-2</v>
      </c>
      <c r="G14" s="74">
        <f>'Raw Data'!G32:I32</f>
        <v>1.5599368526156815E-2</v>
      </c>
      <c r="H14" s="57"/>
    </row>
    <row r="15" spans="1:8" x14ac:dyDescent="0.25">
      <c r="A15" s="94"/>
      <c r="B15" s="25" t="str">
        <f>'Raw Data'!B34:D34</f>
        <v>Ga</v>
      </c>
      <c r="C15" s="25" t="str">
        <f>'Raw Data'!C34:D34</f>
        <v>Ga 294.364 {114} (Axial)</v>
      </c>
      <c r="D15" s="25" t="str">
        <f>'Raw Data'!D34:D34</f>
        <v>mg</v>
      </c>
      <c r="E15" s="73" t="str">
        <f>'Raw Data'!E34:G34</f>
        <v>ND</v>
      </c>
      <c r="F15" s="73">
        <f>'Raw Data'!F34:H34</f>
        <v>4.4664481287088859E-2</v>
      </c>
      <c r="G15" s="74">
        <f>'Raw Data'!G34:I34</f>
        <v>4.7221923098813519E-2</v>
      </c>
      <c r="H15" s="57"/>
    </row>
    <row r="16" spans="1:8" x14ac:dyDescent="0.25">
      <c r="A16" s="94"/>
      <c r="B16" s="25" t="str">
        <f>'Raw Data'!B48:D48</f>
        <v>Li</v>
      </c>
      <c r="C16" s="25" t="str">
        <f>'Raw Data'!C48:D48</f>
        <v>Li 670.784 {50} (Axial)</v>
      </c>
      <c r="D16" s="25" t="str">
        <f>'Raw Data'!D48:D48</f>
        <v>mg</v>
      </c>
      <c r="E16" s="73">
        <f>'Raw Data'!E48:G48</f>
        <v>3.1929111019911652E-3</v>
      </c>
      <c r="F16" s="73">
        <f>'Raw Data'!F48:H48</f>
        <v>7.8404256329980631E-4</v>
      </c>
      <c r="G16" s="74">
        <f>'Raw Data'!G48:I48</f>
        <v>2.4543138753692537E-3</v>
      </c>
      <c r="H16" s="57"/>
    </row>
    <row r="17" spans="1:13" x14ac:dyDescent="0.25">
      <c r="A17" s="94"/>
      <c r="B17" s="25" t="str">
        <f>'Raw Data'!B71:D71</f>
        <v>Mg updated</v>
      </c>
      <c r="C17" s="25" t="str">
        <f>'Raw Data'!C71:D71</f>
        <v>Mg 279.553 {120} (Axial)</v>
      </c>
      <c r="D17" s="25" t="str">
        <f>'Raw Data'!D71:D71</f>
        <v>mg</v>
      </c>
      <c r="E17" s="73">
        <f>'Raw Data'!E71:G71</f>
        <v>0.34102379118487791</v>
      </c>
      <c r="F17" s="73">
        <f>'Raw Data'!F71:H71</f>
        <v>3.3878964944697477E-2</v>
      </c>
      <c r="G17" s="74">
        <f>'Raw Data'!G71:I71</f>
        <v>0.13110697161260368</v>
      </c>
      <c r="H17" s="57"/>
    </row>
    <row r="18" spans="1:13" ht="15.75" thickBot="1" x14ac:dyDescent="0.3">
      <c r="A18" s="96"/>
      <c r="B18" s="27" t="str">
        <f>'Raw Data'!B56:D56</f>
        <v>Ti</v>
      </c>
      <c r="C18" s="27" t="str">
        <f>'Raw Data'!C56:D56</f>
        <v>Ti 334.941 {101} (Axial)</v>
      </c>
      <c r="D18" s="27" t="str">
        <f>'Raw Data'!D56:D56</f>
        <v>mg</v>
      </c>
      <c r="E18" s="79">
        <f>'Raw Data'!E56:G56</f>
        <v>1.7972433903335257E-2</v>
      </c>
      <c r="F18" s="79">
        <f>'Raw Data'!F56:H56</f>
        <v>2.5565509120862568</v>
      </c>
      <c r="G18" s="80">
        <f>'Raw Data'!G56:I56</f>
        <v>0.29632348559860683</v>
      </c>
      <c r="H18" s="57"/>
    </row>
    <row r="19" spans="1:13" x14ac:dyDescent="0.25">
      <c r="A19" s="93" t="s">
        <v>153</v>
      </c>
      <c r="B19" s="26" t="str">
        <f>'Raw Data'!B69:D69</f>
        <v>Ca</v>
      </c>
      <c r="C19" s="26" t="str">
        <f>'Raw Data'!C69:D69</f>
        <v>Ca 184.006 {483} (Axial)</v>
      </c>
      <c r="D19" s="26" t="str">
        <f>'Raw Data'!D69:D69</f>
        <v>mg</v>
      </c>
      <c r="E19" s="65">
        <f>'Raw Data'!E69:G69</f>
        <v>0.21637863970886229</v>
      </c>
      <c r="F19" s="65">
        <f>'Raw Data'!F69:H69</f>
        <v>0.10934785741241523</v>
      </c>
      <c r="G19" s="66">
        <f>'Raw Data'!G69:I69</f>
        <v>0.16472394424214054</v>
      </c>
      <c r="H19" s="57"/>
      <c r="K19" s="62"/>
      <c r="L19" s="62"/>
      <c r="M19" s="62"/>
    </row>
    <row r="20" spans="1:13" x14ac:dyDescent="0.25">
      <c r="A20" s="94"/>
      <c r="B20" s="25" t="str">
        <f>'Raw Data'!B70:D70</f>
        <v>K</v>
      </c>
      <c r="C20" s="25" t="str">
        <f>'Raw Data'!C70:D70</f>
        <v>K 766.490 {44} (Axial)</v>
      </c>
      <c r="D20" s="25" t="str">
        <f>'Raw Data'!D70:D70</f>
        <v>mg</v>
      </c>
      <c r="E20" s="73">
        <f>'Raw Data'!E70:G70</f>
        <v>2.0796454238278854E-2</v>
      </c>
      <c r="F20" s="73">
        <f>'Raw Data'!F70:H70</f>
        <v>9.8730040245587521E-3</v>
      </c>
      <c r="G20" s="74">
        <f>'Raw Data'!G70:I70</f>
        <v>6.8459031792003841E-2</v>
      </c>
      <c r="H20" s="57"/>
    </row>
    <row r="21" spans="1:13" x14ac:dyDescent="0.25">
      <c r="A21" s="94"/>
      <c r="B21" s="25" t="str">
        <f>'Raw Data'!B72:D72</f>
        <v>Na</v>
      </c>
      <c r="C21" s="25" t="str">
        <f>'Raw Data'!C72:D72</f>
        <v>Na 589.592 {57} (Axial)</v>
      </c>
      <c r="D21" s="25" t="str">
        <f>'Raw Data'!D72:D72</f>
        <v>mg</v>
      </c>
      <c r="E21" s="73">
        <f>'Raw Data'!E72:G72</f>
        <v>0.17831734785769465</v>
      </c>
      <c r="F21" s="73">
        <f>'Raw Data'!F72:H72</f>
        <v>9.8383343200156681E-2</v>
      </c>
      <c r="G21" s="74">
        <f>'Raw Data'!G72:I72</f>
        <v>0.19367863751402706</v>
      </c>
      <c r="H21" s="57"/>
    </row>
    <row r="22" spans="1:13" x14ac:dyDescent="0.25">
      <c r="A22" s="94"/>
      <c r="B22" s="25" t="str">
        <f>'Raw Data'!B73:D73</f>
        <v>P</v>
      </c>
      <c r="C22" s="25" t="str">
        <f>'Raw Data'!C73:D73</f>
        <v>P 178.284 {489} (Axial)</v>
      </c>
      <c r="D22" s="25" t="str">
        <f>'Raw Data'!D73:D73</f>
        <v>mg</v>
      </c>
      <c r="E22" s="73">
        <f>'Raw Data'!E73:G73</f>
        <v>2.3528578868160506</v>
      </c>
      <c r="F22" s="73">
        <f>'Raw Data'!F73:H73</f>
        <v>3.9846875394971479</v>
      </c>
      <c r="G22" s="74">
        <f>'Raw Data'!G73:I73</f>
        <v>4.1108527705408253</v>
      </c>
      <c r="H22" s="57"/>
    </row>
    <row r="23" spans="1:13" ht="15.75" thickBot="1" x14ac:dyDescent="0.3">
      <c r="A23" s="96"/>
      <c r="B23" s="27" t="str">
        <f>'Raw Data'!B74:D74</f>
        <v>Si</v>
      </c>
      <c r="C23" s="27" t="str">
        <f>'Raw Data'!C74:D74</f>
        <v>Si 251.611 {134} (Axial)</v>
      </c>
      <c r="D23" s="27" t="str">
        <f>'Raw Data'!D74:D74</f>
        <v>mg</v>
      </c>
      <c r="E23" s="79">
        <f>'Raw Data'!E74:G74</f>
        <v>4.4267652926296419</v>
      </c>
      <c r="F23" s="79">
        <f>'Raw Data'!F74:H74</f>
        <v>67.737088079464101</v>
      </c>
      <c r="G23" s="80">
        <f>'Raw Data'!G74:I74</f>
        <v>70.187865465930813</v>
      </c>
      <c r="H23" s="57"/>
    </row>
    <row r="24" spans="1:13" x14ac:dyDescent="0.25">
      <c r="A24" s="93" t="s">
        <v>144</v>
      </c>
      <c r="B24" s="26" t="str">
        <f>'Raw Data'!B47:D47</f>
        <v>Hf</v>
      </c>
      <c r="C24" s="26" t="str">
        <f>'Raw Data'!C47:D47</f>
        <v>Hf 277.336 {121} (Axial)</v>
      </c>
      <c r="D24" s="26" t="str">
        <f>'Raw Data'!D47:D47</f>
        <v>mg</v>
      </c>
      <c r="E24" s="65">
        <f>'Raw Data'!E47:G47</f>
        <v>0.10609945183429458</v>
      </c>
      <c r="F24" s="65">
        <f>'Raw Data'!F47:H47</f>
        <v>0.19847177103625954</v>
      </c>
      <c r="G24" s="66">
        <f>'Raw Data'!G47:I47</f>
        <v>0.19889368003996616</v>
      </c>
      <c r="H24" s="57"/>
    </row>
    <row r="25" spans="1:13" x14ac:dyDescent="0.25">
      <c r="A25" s="94"/>
      <c r="B25" s="25" t="str">
        <f>'Raw Data'!B2:D2</f>
        <v>Th</v>
      </c>
      <c r="C25" s="25" t="str">
        <f>'Raw Data'!C2:D2</f>
        <v>Th 274.716 {123} (Axial)</v>
      </c>
      <c r="D25" s="25" t="str">
        <f>'Raw Data'!D2:D2</f>
        <v>mg</v>
      </c>
      <c r="E25" s="73">
        <f>'Raw Data'!E2:G2</f>
        <v>1.9958489523016811</v>
      </c>
      <c r="F25" s="73">
        <f>'Raw Data'!F2:H2</f>
        <v>4.9288610362887706</v>
      </c>
      <c r="G25" s="74">
        <f>'Raw Data'!G2:I2</f>
        <v>4.4849499119494753</v>
      </c>
      <c r="H25" s="57"/>
    </row>
    <row r="26" spans="1:13" x14ac:dyDescent="0.25">
      <c r="A26" s="94"/>
      <c r="B26" s="25" t="str">
        <f>'Raw Data'!B3:D3</f>
        <v>U</v>
      </c>
      <c r="C26" s="25" t="str">
        <f>'Raw Data'!C3:D3</f>
        <v>U 409.014 {82} (Axial)</v>
      </c>
      <c r="D26" s="25" t="str">
        <f>'Raw Data'!D3:D3</f>
        <v>mg</v>
      </c>
      <c r="E26" s="73" t="str">
        <f>'Raw Data'!E3:G3</f>
        <v>D</v>
      </c>
      <c r="F26" s="73" t="str">
        <f>'Raw Data'!F3:H3</f>
        <v>D</v>
      </c>
      <c r="G26" s="74" t="str">
        <f>'Raw Data'!G3:I3</f>
        <v>D</v>
      </c>
      <c r="H26" s="57"/>
    </row>
    <row r="27" spans="1:13" ht="15.75" thickBot="1" x14ac:dyDescent="0.3">
      <c r="A27" s="96"/>
      <c r="B27" s="27" t="str">
        <f>'Raw Data'!B60:D60</f>
        <v>Zr</v>
      </c>
      <c r="C27" s="27" t="str">
        <f>'Raw Data'!C60:D60</f>
        <v>Zr 343.823 {98} (Axial)</v>
      </c>
      <c r="D27" s="27" t="str">
        <f>'Raw Data'!D60:D60</f>
        <v>mg</v>
      </c>
      <c r="E27" s="79">
        <f>'Raw Data'!E60:G60</f>
        <v>2.0805829711015141E-2</v>
      </c>
      <c r="F27" s="79">
        <f>'Raw Data'!F60:H60</f>
        <v>0.19068416383189266</v>
      </c>
      <c r="G27" s="80">
        <f>'Raw Data'!G60:I60</f>
        <v>0.12444918722328771</v>
      </c>
      <c r="H27" s="57"/>
    </row>
    <row r="28" spans="1:13" x14ac:dyDescent="0.25">
      <c r="A28" s="93" t="s">
        <v>151</v>
      </c>
      <c r="B28" s="26" t="str">
        <f>'Raw Data'!B26:D26</f>
        <v>Ir</v>
      </c>
      <c r="C28" s="26" t="str">
        <f>'Raw Data'!C26:D26</f>
        <v>Ir 212.681 {458} (Axial)</v>
      </c>
      <c r="D28" s="26" t="str">
        <f>'Raw Data'!D26:D26</f>
        <v>mg</v>
      </c>
      <c r="E28" s="65">
        <f>'Raw Data'!E26:G26</f>
        <v>3.4256774978120123E-2</v>
      </c>
      <c r="F28" s="65" t="str">
        <f>'Raw Data'!F26:H26</f>
        <v>ND</v>
      </c>
      <c r="G28" s="66" t="str">
        <f>'Raw Data'!G26:I26</f>
        <v>ND</v>
      </c>
      <c r="H28" s="57"/>
    </row>
    <row r="29" spans="1:13" x14ac:dyDescent="0.25">
      <c r="A29" s="94"/>
      <c r="B29" s="25" t="str">
        <f>'Raw Data'!B27:D27</f>
        <v>Pd</v>
      </c>
      <c r="C29" s="25" t="str">
        <f>'Raw Data'!C27:D27</f>
        <v>Pd 340.458 {99} (Axial)</v>
      </c>
      <c r="D29" s="25" t="str">
        <f>'Raw Data'!D27:D27</f>
        <v>mg</v>
      </c>
      <c r="E29" s="73" t="str">
        <f>'Raw Data'!E27:G27</f>
        <v>ND</v>
      </c>
      <c r="F29" s="73">
        <f>'Raw Data'!F27:H27</f>
        <v>2.4923013293023634E-2</v>
      </c>
      <c r="G29" s="74">
        <f>'Raw Data'!G27:I27</f>
        <v>0.23021618680802239</v>
      </c>
      <c r="H29" s="57"/>
    </row>
    <row r="30" spans="1:13" x14ac:dyDescent="0.25">
      <c r="A30" s="94"/>
      <c r="B30" s="25" t="str">
        <f>'Raw Data'!B28:D28</f>
        <v>Pt</v>
      </c>
      <c r="C30" s="25" t="str">
        <f>'Raw Data'!C28:D28</f>
        <v>Pt 203.646 {465} (Axial)</v>
      </c>
      <c r="D30" s="25" t="str">
        <f>'Raw Data'!D28:D28</f>
        <v>mg</v>
      </c>
      <c r="E30" s="73">
        <f>'Raw Data'!E28:G28</f>
        <v>7.7586121768874943</v>
      </c>
      <c r="F30" s="73">
        <f>'Raw Data'!F28:H28</f>
        <v>16.436952790457372</v>
      </c>
      <c r="G30" s="74">
        <f>'Raw Data'!G28:I28</f>
        <v>16.760796186050523</v>
      </c>
      <c r="H30" s="57"/>
    </row>
    <row r="31" spans="1:13" x14ac:dyDescent="0.25">
      <c r="A31" s="94"/>
      <c r="B31" s="25" t="str">
        <f>'Raw Data'!B29:D29</f>
        <v>Rh</v>
      </c>
      <c r="C31" s="25" t="str">
        <f>'Raw Data'!C29:D29</f>
        <v>Rh 343.489 {98} (Axial)</v>
      </c>
      <c r="D31" s="25" t="str">
        <f>'Raw Data'!D29:D29</f>
        <v>mg</v>
      </c>
      <c r="E31" s="73" t="str">
        <f>'Raw Data'!E29:G29</f>
        <v>ND</v>
      </c>
      <c r="F31" s="73" t="str">
        <f>'Raw Data'!F29:H29</f>
        <v>D</v>
      </c>
      <c r="G31" s="74" t="str">
        <f>'Raw Data'!G29:I29</f>
        <v>ND</v>
      </c>
      <c r="H31" s="57"/>
    </row>
    <row r="32" spans="1:13" ht="15.75" thickBot="1" x14ac:dyDescent="0.3">
      <c r="A32" s="96"/>
      <c r="B32" s="27" t="str">
        <f>'Raw Data'!B30:D30</f>
        <v>Ru</v>
      </c>
      <c r="C32" s="27" t="str">
        <f>'Raw Data'!C30:D30</f>
        <v>Ru 240.272 {140} (Axial)</v>
      </c>
      <c r="D32" s="27" t="str">
        <f>'Raw Data'!D30:D30</f>
        <v>mg</v>
      </c>
      <c r="E32" s="79">
        <f>'Raw Data'!E30:G30</f>
        <v>0.130260669907174</v>
      </c>
      <c r="F32" s="79">
        <f>'Raw Data'!F30:H30</f>
        <v>0.24662552783724068</v>
      </c>
      <c r="G32" s="80">
        <f>'Raw Data'!G30:I30</f>
        <v>0.23276987377536984</v>
      </c>
      <c r="H32" s="57"/>
    </row>
    <row r="33" spans="1:8" x14ac:dyDescent="0.25">
      <c r="A33" s="93" t="s">
        <v>145</v>
      </c>
      <c r="B33" s="26" t="str">
        <f>'Raw Data'!B5:D5</f>
        <v>Ce</v>
      </c>
      <c r="C33" s="26" t="str">
        <f>'Raw Data'!C5:D5</f>
        <v>Ce 535.353 {63} (Axial)</v>
      </c>
      <c r="D33" s="26" t="str">
        <f>'Raw Data'!D5:D5</f>
        <v>mg</v>
      </c>
      <c r="E33" s="65" t="str">
        <f>'Raw Data'!E5:G5</f>
        <v>ND</v>
      </c>
      <c r="F33" s="65" t="str">
        <f>'Raw Data'!F5:H5</f>
        <v>ND</v>
      </c>
      <c r="G33" s="66" t="str">
        <f>'Raw Data'!G5:I5</f>
        <v>ND</v>
      </c>
      <c r="H33" s="57"/>
    </row>
    <row r="34" spans="1:8" x14ac:dyDescent="0.25">
      <c r="A34" s="94"/>
      <c r="B34" s="25" t="str">
        <f>'Raw Data'!B6:D6</f>
        <v>Dy</v>
      </c>
      <c r="C34" s="25" t="str">
        <f>'Raw Data'!C6:D6</f>
        <v>Dy 353.170 {95} (Axial)</v>
      </c>
      <c r="D34" s="25" t="str">
        <f>'Raw Data'!D6:D6</f>
        <v>mg</v>
      </c>
      <c r="E34" s="73" t="str">
        <f>'Raw Data'!E6:G6</f>
        <v>ND</v>
      </c>
      <c r="F34" s="73" t="str">
        <f>'Raw Data'!F6:H6</f>
        <v>ND</v>
      </c>
      <c r="G34" s="74" t="str">
        <f>'Raw Data'!G6:I6</f>
        <v>ND</v>
      </c>
      <c r="H34" s="57"/>
    </row>
    <row r="35" spans="1:8" x14ac:dyDescent="0.25">
      <c r="A35" s="94"/>
      <c r="B35" s="25" t="str">
        <f>'Raw Data'!B7:D7</f>
        <v>Er</v>
      </c>
      <c r="C35" s="25" t="str">
        <f>'Raw Data'!C7:D7</f>
        <v>Er 323.058 {104} (Axial)</v>
      </c>
      <c r="D35" s="25" t="str">
        <f>'Raw Data'!D7:D7</f>
        <v>mg</v>
      </c>
      <c r="E35" s="73" t="str">
        <f>'Raw Data'!E7:G7</f>
        <v>ND</v>
      </c>
      <c r="F35" s="73" t="str">
        <f>'Raw Data'!F7:H7</f>
        <v>ND</v>
      </c>
      <c r="G35" s="74" t="str">
        <f>'Raw Data'!G7:I7</f>
        <v>ND</v>
      </c>
      <c r="H35" s="57"/>
    </row>
    <row r="36" spans="1:8" x14ac:dyDescent="0.25">
      <c r="A36" s="94"/>
      <c r="B36" s="25" t="str">
        <f>'Raw Data'!B8:D8</f>
        <v>Eu</v>
      </c>
      <c r="C36" s="25" t="str">
        <f>'Raw Data'!C8:D8</f>
        <v>Eu 381.967 {88} (Axial)</v>
      </c>
      <c r="D36" s="25" t="str">
        <f>'Raw Data'!D8:D8</f>
        <v>mg</v>
      </c>
      <c r="E36" s="73" t="str">
        <f>'Raw Data'!E8:G8</f>
        <v>ND</v>
      </c>
      <c r="F36" s="73" t="str">
        <f>'Raw Data'!F8:H8</f>
        <v>ND</v>
      </c>
      <c r="G36" s="74" t="str">
        <f>'Raw Data'!G8:I8</f>
        <v>ND</v>
      </c>
      <c r="H36" s="57"/>
    </row>
    <row r="37" spans="1:8" x14ac:dyDescent="0.25">
      <c r="A37" s="94"/>
      <c r="B37" s="25" t="str">
        <f>'Raw Data'!B9:D9</f>
        <v>Gd</v>
      </c>
      <c r="C37" s="25" t="str">
        <f>'Raw Data'!C9:D9</f>
        <v>Gd 342.247 {98} (Axial)</v>
      </c>
      <c r="D37" s="25" t="str">
        <f>'Raw Data'!D9:D9</f>
        <v>mg</v>
      </c>
      <c r="E37" s="73">
        <f>'Raw Data'!E9:G9</f>
        <v>9.6344404051126972E-2</v>
      </c>
      <c r="F37" s="73">
        <f>'Raw Data'!F9:H9</f>
        <v>0.27308215742077441</v>
      </c>
      <c r="G37" s="74">
        <f>'Raw Data'!G9:I9</f>
        <v>0.27656170074720343</v>
      </c>
      <c r="H37" s="57"/>
    </row>
    <row r="38" spans="1:8" x14ac:dyDescent="0.25">
      <c r="A38" s="94"/>
      <c r="B38" s="25" t="str">
        <f>'Raw Data'!B10:D10</f>
        <v>Ho</v>
      </c>
      <c r="C38" s="25" t="str">
        <f>'Raw Data'!C10:D10</f>
        <v>Ho 345.600 {98} (Axial)</v>
      </c>
      <c r="D38" s="25" t="str">
        <f>'Raw Data'!D10:D10</f>
        <v>mg</v>
      </c>
      <c r="E38" s="73" t="str">
        <f>'Raw Data'!E10:G10</f>
        <v>ND</v>
      </c>
      <c r="F38" s="73" t="str">
        <f>'Raw Data'!F10:H10</f>
        <v>ND</v>
      </c>
      <c r="G38" s="74" t="str">
        <f>'Raw Data'!G10:I10</f>
        <v>ND</v>
      </c>
      <c r="H38" s="57"/>
    </row>
    <row r="39" spans="1:8" x14ac:dyDescent="0.25">
      <c r="A39" s="94"/>
      <c r="B39" s="25" t="str">
        <f>'Raw Data'!B11:D11</f>
        <v>La</v>
      </c>
      <c r="C39" s="25" t="str">
        <f>'Raw Data'!C11:D11</f>
        <v>La 379.478 {89} (Axial)</v>
      </c>
      <c r="D39" s="25" t="str">
        <f>'Raw Data'!D11:D11</f>
        <v>mg</v>
      </c>
      <c r="E39" s="73" t="str">
        <f>'Raw Data'!E11:G11</f>
        <v>ND</v>
      </c>
      <c r="F39" s="73" t="str">
        <f>'Raw Data'!F11:H11</f>
        <v>ND</v>
      </c>
      <c r="G39" s="74" t="str">
        <f>'Raw Data'!G11:I11</f>
        <v>ND</v>
      </c>
      <c r="H39" s="57"/>
    </row>
    <row r="40" spans="1:8" x14ac:dyDescent="0.25">
      <c r="A40" s="94"/>
      <c r="B40" s="25" t="str">
        <f>'Raw Data'!B12:D12</f>
        <v>Lu</v>
      </c>
      <c r="C40" s="25" t="str">
        <f>'Raw Data'!C12:D12</f>
        <v>Lu 261.542 {129} (Axial)</v>
      </c>
      <c r="D40" s="25" t="str">
        <f>'Raw Data'!D12:D12</f>
        <v>mg</v>
      </c>
      <c r="E40" s="73">
        <f>'Raw Data'!E12:G12</f>
        <v>1.4718252925068094E-2</v>
      </c>
      <c r="F40" s="73">
        <f>'Raw Data'!F12:H12</f>
        <v>3.3123250062279362E-2</v>
      </c>
      <c r="G40" s="74">
        <f>'Raw Data'!G12:I12</f>
        <v>3.3759882837272236E-2</v>
      </c>
      <c r="H40" s="57"/>
    </row>
    <row r="41" spans="1:8" x14ac:dyDescent="0.25">
      <c r="A41" s="94"/>
      <c r="B41" s="25" t="str">
        <f>'Raw Data'!B13:D13</f>
        <v>Nd</v>
      </c>
      <c r="C41" s="25" t="str">
        <f>'Raw Data'!C13:D13</f>
        <v>Nd 406.109 {83} (Axial)</v>
      </c>
      <c r="D41" s="25" t="str">
        <f>'Raw Data'!D13:D13</f>
        <v>mg</v>
      </c>
      <c r="E41" s="73" t="str">
        <f>'Raw Data'!E13:G13</f>
        <v>D</v>
      </c>
      <c r="F41" s="73">
        <f>'Raw Data'!F13:H13</f>
        <v>5.9424793295573174E-2</v>
      </c>
      <c r="G41" s="74">
        <f>'Raw Data'!G13:I13</f>
        <v>2.2605626565156939E-2</v>
      </c>
      <c r="H41" s="57"/>
    </row>
    <row r="42" spans="1:8" x14ac:dyDescent="0.25">
      <c r="A42" s="94"/>
      <c r="B42" s="25" t="str">
        <f>'Raw Data'!B14:D14</f>
        <v>Pr</v>
      </c>
      <c r="C42" s="25" t="str">
        <f>'Raw Data'!C14:D14</f>
        <v>Pr 390.844 {86} (Axial)</v>
      </c>
      <c r="D42" s="25" t="str">
        <f>'Raw Data'!D14:D14</f>
        <v>mg</v>
      </c>
      <c r="E42" s="73" t="str">
        <f>'Raw Data'!E14:G14</f>
        <v>ND</v>
      </c>
      <c r="F42" s="73" t="str">
        <f>'Raw Data'!F14:H14</f>
        <v>ND</v>
      </c>
      <c r="G42" s="74" t="str">
        <f>'Raw Data'!G14:I14</f>
        <v>ND</v>
      </c>
      <c r="H42" s="57"/>
    </row>
    <row r="43" spans="1:8" x14ac:dyDescent="0.25">
      <c r="A43" s="94"/>
      <c r="B43" s="25" t="str">
        <f>'Raw Data'!B16:D16</f>
        <v>Sm</v>
      </c>
      <c r="C43" s="25" t="str">
        <f>'Raw Data'!C16:D16</f>
        <v>Sm 442.434 {76} (Axial)</v>
      </c>
      <c r="D43" s="25" t="str">
        <f>'Raw Data'!D16:D16</f>
        <v>mg</v>
      </c>
      <c r="E43" s="73" t="str">
        <f>'Raw Data'!E16:G16</f>
        <v>ND</v>
      </c>
      <c r="F43" s="73" t="str">
        <f>'Raw Data'!F16:H16</f>
        <v>ND</v>
      </c>
      <c r="G43" s="74" t="str">
        <f>'Raw Data'!G16:I16</f>
        <v>ND</v>
      </c>
      <c r="H43" s="57"/>
    </row>
    <row r="44" spans="1:8" x14ac:dyDescent="0.25">
      <c r="A44" s="94"/>
      <c r="B44" s="25" t="str">
        <f>'Raw Data'!B17:D17</f>
        <v>Tb</v>
      </c>
      <c r="C44" s="25" t="str">
        <f>'Raw Data'!C17:D17</f>
        <v>Tb 350.917 {96} (Axial)</v>
      </c>
      <c r="D44" s="25" t="str">
        <f>'Raw Data'!D17:D17</f>
        <v>mg</v>
      </c>
      <c r="E44" s="73" t="str">
        <f>'Raw Data'!E17:G17</f>
        <v>ND</v>
      </c>
      <c r="F44" s="73" t="str">
        <f>'Raw Data'!F17:H17</f>
        <v>D</v>
      </c>
      <c r="G44" s="74" t="str">
        <f>'Raw Data'!G17:I17</f>
        <v>D</v>
      </c>
      <c r="H44" s="57"/>
    </row>
    <row r="45" spans="1:8" x14ac:dyDescent="0.25">
      <c r="A45" s="94"/>
      <c r="B45" s="25" t="str">
        <f>'Raw Data'!B18:D18</f>
        <v>Tm</v>
      </c>
      <c r="C45" s="25" t="str">
        <f>'Raw Data'!C18:D18</f>
        <v>Tm 346.220 {97} (Axial)</v>
      </c>
      <c r="D45" s="25" t="str">
        <f>'Raw Data'!D18:D18</f>
        <v>mg</v>
      </c>
      <c r="E45" s="73" t="str">
        <f>'Raw Data'!E18:G18</f>
        <v>ND</v>
      </c>
      <c r="F45" s="73" t="str">
        <f>'Raw Data'!F18:H18</f>
        <v>ND</v>
      </c>
      <c r="G45" s="74" t="str">
        <f>'Raw Data'!G18:I18</f>
        <v>ND</v>
      </c>
      <c r="H45" s="57"/>
    </row>
    <row r="46" spans="1:8" x14ac:dyDescent="0.25">
      <c r="A46" s="95"/>
      <c r="B46" s="25" t="str">
        <f>'Raw Data'!B19:D19</f>
        <v>Y</v>
      </c>
      <c r="C46" s="25" t="str">
        <f>'Raw Data'!C19:D19</f>
        <v>Y 371.030 {91} (Axial)</v>
      </c>
      <c r="D46" s="25" t="str">
        <f>'Raw Data'!D19:D19</f>
        <v>mg</v>
      </c>
      <c r="E46" s="73" t="str">
        <f>'Raw Data'!E19:G19</f>
        <v>ND</v>
      </c>
      <c r="F46" s="73">
        <f>'Raw Data'!F19:H19</f>
        <v>7.7769104312692414E-3</v>
      </c>
      <c r="G46" s="74">
        <f>'Raw Data'!G19:I19</f>
        <v>3.6822218312681835E-3</v>
      </c>
      <c r="H46" s="57"/>
    </row>
    <row r="47" spans="1:8" ht="15.75" thickBot="1" x14ac:dyDescent="0.3">
      <c r="A47" s="96"/>
      <c r="B47" s="27" t="str">
        <f>'Raw Data'!B20:D20</f>
        <v>Yb</v>
      </c>
      <c r="C47" s="27" t="str">
        <f>'Raw Data'!C20:D20</f>
        <v>Yb 328.937 {102} (Axial)</v>
      </c>
      <c r="D47" s="27" t="str">
        <f>'Raw Data'!D20:D20</f>
        <v>mg</v>
      </c>
      <c r="E47" s="79">
        <f>'Raw Data'!E20:G20</f>
        <v>5.095088809190902E-3</v>
      </c>
      <c r="F47" s="79">
        <f>'Raw Data'!F20:H20</f>
        <v>1.2216628904071285E-2</v>
      </c>
      <c r="G47" s="80">
        <f>'Raw Data'!G20:I20</f>
        <v>1.1779993298525845E-2</v>
      </c>
      <c r="H47" s="57"/>
    </row>
    <row r="48" spans="1:8" x14ac:dyDescent="0.25">
      <c r="A48" s="93" t="s">
        <v>148</v>
      </c>
      <c r="B48" s="26" t="str">
        <f>'Raw Data'!B45:D45</f>
        <v>Ba</v>
      </c>
      <c r="C48" s="26" t="str">
        <f>'Raw Data'!C45:D45</f>
        <v>Ba 455.403 {74} (Axial)</v>
      </c>
      <c r="D48" s="26" t="str">
        <f>'Raw Data'!D45:D45</f>
        <v>mg</v>
      </c>
      <c r="E48" s="65">
        <f>'Raw Data'!E45:G45</f>
        <v>2.6900803254457264E-3</v>
      </c>
      <c r="F48" s="65">
        <f>'Raw Data'!F45:H45</f>
        <v>5.2998591526625886E-2</v>
      </c>
      <c r="G48" s="66">
        <f>'Raw Data'!G45:I45</f>
        <v>7.0487280046811415E-3</v>
      </c>
      <c r="H48" s="57"/>
    </row>
    <row r="49" spans="1:9" x14ac:dyDescent="0.25">
      <c r="A49" s="94"/>
      <c r="B49" s="25" t="str">
        <f>'Raw Data'!B33:D33</f>
        <v>Bi</v>
      </c>
      <c r="C49" s="25" t="str">
        <f>'Raw Data'!C33:D33</f>
        <v>Bi 306.770 {110} (Axial)</v>
      </c>
      <c r="D49" s="25" t="str">
        <f>'Raw Data'!D33:D33</f>
        <v>mg</v>
      </c>
      <c r="E49" s="73" t="str">
        <f>'Raw Data'!E33:G33</f>
        <v>ND</v>
      </c>
      <c r="F49" s="73" t="str">
        <f>'Raw Data'!F33:H33</f>
        <v>ND</v>
      </c>
      <c r="G49" s="74" t="str">
        <f>'Raw Data'!G33:I33</f>
        <v>D</v>
      </c>
      <c r="H49" s="57"/>
    </row>
    <row r="50" spans="1:9" x14ac:dyDescent="0.25">
      <c r="A50" s="94"/>
      <c r="B50" s="25" t="str">
        <f>'Raw Data'!B65:D65</f>
        <v>Hg</v>
      </c>
      <c r="C50" s="25" t="str">
        <f>'Raw Data'!C65:D65</f>
        <v>Hg 184.950 {482} (Axial)</v>
      </c>
      <c r="D50" s="25" t="str">
        <f>'Raw Data'!D65:D65</f>
        <v>mg</v>
      </c>
      <c r="E50" s="73" t="str">
        <f>'Raw Data'!E65:G65</f>
        <v>D</v>
      </c>
      <c r="F50" s="73" t="str">
        <f>'Raw Data'!F65:H65</f>
        <v>ND</v>
      </c>
      <c r="G50" s="74" t="str">
        <f>'Raw Data'!G65:I65</f>
        <v>ND</v>
      </c>
      <c r="H50" s="57"/>
    </row>
    <row r="51" spans="1:9" x14ac:dyDescent="0.25">
      <c r="A51" s="94"/>
      <c r="B51" s="25" t="str">
        <f>'Raw Data'!B52:D52</f>
        <v>Sb</v>
      </c>
      <c r="C51" s="25" t="str">
        <f>'Raw Data'!C52:D52</f>
        <v>Sb 206.833 {463} (Axial)</v>
      </c>
      <c r="D51" s="25" t="str">
        <f>'Raw Data'!D52:D52</f>
        <v>mg</v>
      </c>
      <c r="E51" s="73" t="str">
        <f>'Raw Data'!E52:G52</f>
        <v>ND</v>
      </c>
      <c r="F51" s="73" t="str">
        <f>'Raw Data'!F52:H52</f>
        <v>ND</v>
      </c>
      <c r="G51" s="74" t="str">
        <f>'Raw Data'!G52:I52</f>
        <v>ND</v>
      </c>
      <c r="H51" s="57"/>
    </row>
    <row r="52" spans="1:9" x14ac:dyDescent="0.25">
      <c r="A52" s="94"/>
      <c r="B52" s="25" t="str">
        <f>'Raw Data'!B15:D15</f>
        <v>Sc</v>
      </c>
      <c r="C52" s="25" t="str">
        <f>'Raw Data'!C15:D15</f>
        <v>Sc 363.075 {93} (Axial)</v>
      </c>
      <c r="D52" s="25" t="str">
        <f>'Raw Data'!D15:D15</f>
        <v>mg</v>
      </c>
      <c r="E52" s="73" t="str">
        <f>'Raw Data'!E15:G15</f>
        <v>ND</v>
      </c>
      <c r="F52" s="73" t="str">
        <f>'Raw Data'!F15:H15</f>
        <v>ND</v>
      </c>
      <c r="G52" s="74" t="str">
        <f>'Raw Data'!G15:I15</f>
        <v>ND</v>
      </c>
      <c r="H52" s="57"/>
    </row>
    <row r="53" spans="1:9" x14ac:dyDescent="0.25">
      <c r="A53" s="94"/>
      <c r="B53" s="25" t="str">
        <f>'Raw Data'!B54:D54</f>
        <v>Sr</v>
      </c>
      <c r="C53" s="25" t="str">
        <f>'Raw Data'!C54:D54</f>
        <v>Sr 421.552 {80} (Axial)</v>
      </c>
      <c r="D53" s="25" t="str">
        <f>'Raw Data'!D54:D54</f>
        <v>mg</v>
      </c>
      <c r="E53" s="73">
        <f>'Raw Data'!E54:G54</f>
        <v>2.3522033838934745E-3</v>
      </c>
      <c r="F53" s="73">
        <f>'Raw Data'!F54:H54</f>
        <v>1.2300821092818162E-3</v>
      </c>
      <c r="G53" s="74">
        <f>'Raw Data'!G54:I54</f>
        <v>3.3907485894280217E-4</v>
      </c>
      <c r="H53" s="57"/>
    </row>
    <row r="54" spans="1:9" ht="15.75" thickBot="1" x14ac:dyDescent="0.3">
      <c r="A54" s="96"/>
      <c r="B54" s="27" t="str">
        <f>'Raw Data'!B57:D57</f>
        <v>Tl</v>
      </c>
      <c r="C54" s="27" t="str">
        <f>'Raw Data'!C57:D57</f>
        <v>Tl 190.856 {477} (Axial)</v>
      </c>
      <c r="D54" s="27" t="str">
        <f>'Raw Data'!D57:D57</f>
        <v>mg</v>
      </c>
      <c r="E54" s="79" t="str">
        <f>'Raw Data'!E57:G57</f>
        <v>ND</v>
      </c>
      <c r="F54" s="79" t="str">
        <f>'Raw Data'!F57:H57</f>
        <v>ND</v>
      </c>
      <c r="G54" s="80" t="str">
        <f>'Raw Data'!G57:I57</f>
        <v>ND</v>
      </c>
      <c r="H54" s="57"/>
    </row>
    <row r="55" spans="1:9" x14ac:dyDescent="0.25">
      <c r="A55" s="93" t="s">
        <v>150</v>
      </c>
      <c r="B55" s="26" t="str">
        <f>'Raw Data'!B46:D46</f>
        <v>Co</v>
      </c>
      <c r="C55" s="26" t="str">
        <f>'Raw Data'!C46:D46</f>
        <v>Co 238.892 {141} (Axial)</v>
      </c>
      <c r="D55" s="26" t="str">
        <f>'Raw Data'!D46:D46</f>
        <v>mg</v>
      </c>
      <c r="E55" s="65">
        <f>'Raw Data'!E46:G46</f>
        <v>10.960500735146477</v>
      </c>
      <c r="F55" s="65">
        <f>'Raw Data'!F46:H46</f>
        <v>2.1462584382660364</v>
      </c>
      <c r="G55" s="66">
        <f>'Raw Data'!G46:I46</f>
        <v>1.7587418496503748</v>
      </c>
      <c r="H55" s="57"/>
    </row>
    <row r="56" spans="1:9" x14ac:dyDescent="0.25">
      <c r="A56" s="94"/>
      <c r="B56" s="25" t="str">
        <f>'Raw Data'!B50:D50</f>
        <v>Mo</v>
      </c>
      <c r="C56" s="25" t="str">
        <f>'Raw Data'!C50:D50</f>
        <v>Mo 202.030 {467} (Axial)</v>
      </c>
      <c r="D56" s="25" t="str">
        <f>'Raw Data'!D50:D50</f>
        <v>mg</v>
      </c>
      <c r="E56" s="73" t="str">
        <f>'Raw Data'!E50:G50</f>
        <v>ND</v>
      </c>
      <c r="F56" s="73">
        <f>'Raw Data'!F50:H50</f>
        <v>0.17018114712759702</v>
      </c>
      <c r="G56" s="74">
        <f>'Raw Data'!G50:I50</f>
        <v>0.30388302050313559</v>
      </c>
      <c r="H56" s="57"/>
    </row>
    <row r="57" spans="1:9" x14ac:dyDescent="0.25">
      <c r="A57" s="94"/>
      <c r="B57" s="25" t="str">
        <f>'Raw Data'!B41:D41</f>
        <v>Ni</v>
      </c>
      <c r="C57" s="25" t="str">
        <f>'Raw Data'!C41:D41</f>
        <v>Ni 231.604 {445} (Axial)</v>
      </c>
      <c r="D57" s="25" t="str">
        <f>'Raw Data'!D41:D41</f>
        <v>mg</v>
      </c>
      <c r="E57" s="73">
        <f>'Raw Data'!E41:G41</f>
        <v>139.53011989675176</v>
      </c>
      <c r="F57" s="73">
        <f>'Raw Data'!F41:H41</f>
        <v>59.086423798993856</v>
      </c>
      <c r="G57" s="74">
        <f>'Raw Data'!G41:I41</f>
        <v>58.400409163793874</v>
      </c>
      <c r="H57" s="57"/>
    </row>
    <row r="58" spans="1:9" x14ac:dyDescent="0.25">
      <c r="A58" s="94"/>
      <c r="B58" s="25" t="str">
        <f>'Raw Data'!B24:D24</f>
        <v>Re</v>
      </c>
      <c r="C58" s="25" t="str">
        <f>'Raw Data'!C24:D24</f>
        <v>Re 197.312 {471} (Axial)</v>
      </c>
      <c r="D58" s="25" t="str">
        <f>'Raw Data'!D24:D24</f>
        <v>mg</v>
      </c>
      <c r="E58" s="73" t="str">
        <f>'Raw Data'!E24:G24</f>
        <v>ND</v>
      </c>
      <c r="F58" s="73" t="str">
        <f>'Raw Data'!F24:H24</f>
        <v>ND</v>
      </c>
      <c r="G58" s="74" t="str">
        <f>'Raw Data'!G24:I24</f>
        <v>ND</v>
      </c>
      <c r="H58" s="57"/>
    </row>
    <row r="59" spans="1:9" x14ac:dyDescent="0.25">
      <c r="A59" s="94"/>
      <c r="B59" s="25" t="str">
        <f>'Raw Data'!B55:D55</f>
        <v>Ta</v>
      </c>
      <c r="C59" s="25" t="str">
        <f>'Raw Data'!C55:D55</f>
        <v>Ta 240.063 {140} (Axial)</v>
      </c>
      <c r="D59" s="25" t="str">
        <f>'Raw Data'!D55:D55</f>
        <v>mg</v>
      </c>
      <c r="E59" s="73" t="str">
        <f>'Raw Data'!E55:G55</f>
        <v>ND</v>
      </c>
      <c r="F59" s="73" t="str">
        <f>'Raw Data'!F55:H55</f>
        <v>D</v>
      </c>
      <c r="G59" s="74" t="str">
        <f>'Raw Data'!G55:I55</f>
        <v>ND</v>
      </c>
      <c r="H59" s="57"/>
    </row>
    <row r="60" spans="1:9" ht="15.75" thickBot="1" x14ac:dyDescent="0.3">
      <c r="A60" s="96"/>
      <c r="B60" s="27" t="str">
        <f>'Raw Data'!B59:D59</f>
        <v>W</v>
      </c>
      <c r="C60" s="27" t="str">
        <f>'Raw Data'!C59:D59</f>
        <v>W 209.860 {461} (Axial)</v>
      </c>
      <c r="D60" s="27" t="str">
        <f>'Raw Data'!D59:D59</f>
        <v>mg</v>
      </c>
      <c r="E60" s="79" t="str">
        <f>'Raw Data'!E59:G59</f>
        <v>ND</v>
      </c>
      <c r="F60" s="79" t="str">
        <f>'Raw Data'!F59:H59</f>
        <v>ND</v>
      </c>
      <c r="G60" s="80" t="str">
        <f>'Raw Data'!G59:I59</f>
        <v>ND</v>
      </c>
      <c r="H60" s="57"/>
    </row>
    <row r="61" spans="1:9" x14ac:dyDescent="0.25">
      <c r="A61" s="93" t="s">
        <v>152</v>
      </c>
      <c r="B61" s="26" t="str">
        <f>'Raw Data'!B63:D63</f>
        <v>Cd</v>
      </c>
      <c r="C61" s="26" t="str">
        <f>'Raw Data'!C63:D63</f>
        <v>Cd 226.502 {449} (Axial)</v>
      </c>
      <c r="D61" s="26" t="str">
        <f>'Raw Data'!D63:D63</f>
        <v>mg</v>
      </c>
      <c r="E61" s="65" t="str">
        <f>'Raw Data'!E63:G63</f>
        <v>ND</v>
      </c>
      <c r="F61" s="65">
        <f>'Raw Data'!F63:H63</f>
        <v>3.8422908431212856E-2</v>
      </c>
      <c r="G61" s="66">
        <f>'Raw Data'!G63:I63</f>
        <v>3.9878308337110598E-2</v>
      </c>
      <c r="H61" s="57"/>
    </row>
    <row r="62" spans="1:9" x14ac:dyDescent="0.25">
      <c r="A62" s="94"/>
      <c r="B62" s="25" t="str">
        <f>'Raw Data'!B35:D35</f>
        <v>Ge</v>
      </c>
      <c r="C62" s="25" t="str">
        <f>'Raw Data'!C35:D35</f>
        <v>Ge 265.118 {127} (Axial)</v>
      </c>
      <c r="D62" s="25" t="str">
        <f>'Raw Data'!D35:D35</f>
        <v>mg</v>
      </c>
      <c r="E62" s="73" t="str">
        <f>'Raw Data'!E35:G35</f>
        <v>ND</v>
      </c>
      <c r="F62" s="73" t="str">
        <f>'Raw Data'!F35:H35</f>
        <v>ND</v>
      </c>
      <c r="G62" s="74" t="str">
        <f>'Raw Data'!G35:I35</f>
        <v>ND</v>
      </c>
      <c r="H62" s="57"/>
    </row>
    <row r="63" spans="1:9" x14ac:dyDescent="0.25">
      <c r="A63" s="94"/>
      <c r="B63" s="25" t="str">
        <f>'Raw Data'!B36:D36</f>
        <v>In</v>
      </c>
      <c r="C63" s="25" t="str">
        <f>'Raw Data'!C36:D36</f>
        <v>In 325.609 {103} (Axial)</v>
      </c>
      <c r="D63" s="25" t="str">
        <f>'Raw Data'!D36:D36</f>
        <v>mg</v>
      </c>
      <c r="E63" s="73" t="str">
        <f>'Raw Data'!E36:G36</f>
        <v>ND</v>
      </c>
      <c r="F63" s="73" t="str">
        <f>'Raw Data'!F36:H36</f>
        <v>ND</v>
      </c>
      <c r="G63" s="74" t="str">
        <f>'Raw Data'!G36:I36</f>
        <v>ND</v>
      </c>
      <c r="H63" s="57"/>
    </row>
    <row r="64" spans="1:9" x14ac:dyDescent="0.25">
      <c r="A64" s="94"/>
      <c r="B64" s="25" t="str">
        <f>'Raw Data'!B66:D66</f>
        <v>Pb</v>
      </c>
      <c r="C64" s="25" t="str">
        <f>'Raw Data'!C66:D66</f>
        <v>Pb 182.205 {485} (Axial)</v>
      </c>
      <c r="D64" s="25" t="str">
        <f>'Raw Data'!D66:D66</f>
        <v>mg</v>
      </c>
      <c r="E64" s="73">
        <f>'Raw Data'!E66:G66</f>
        <v>0.27169173257232904</v>
      </c>
      <c r="F64" s="73">
        <f>'Raw Data'!F66:H66</f>
        <v>0.56873912959534378</v>
      </c>
      <c r="G64" s="74">
        <f>'Raw Data'!G66:I66</f>
        <v>0.62112403942579719</v>
      </c>
      <c r="H64" s="57"/>
      <c r="I64" s="57"/>
    </row>
    <row r="65" spans="1:8" x14ac:dyDescent="0.25">
      <c r="A65" s="94"/>
      <c r="B65" s="25" t="str">
        <f>'Raw Data'!B42:D42</f>
        <v>Sn</v>
      </c>
      <c r="C65" s="25" t="str">
        <f>'Raw Data'!C42:D42</f>
        <v>Sn 189.989 {477} (Axial)</v>
      </c>
      <c r="D65" s="25" t="str">
        <f>'Raw Data'!D42:D42</f>
        <v>mg</v>
      </c>
      <c r="E65" s="73" t="str">
        <f>'Raw Data'!E42:G42</f>
        <v>D</v>
      </c>
      <c r="F65" s="73">
        <f>'Raw Data'!F42:H42</f>
        <v>0.12410271353286326</v>
      </c>
      <c r="G65" s="74">
        <f>'Raw Data'!G42:I42</f>
        <v>0.37333474768380065</v>
      </c>
      <c r="H65" s="57"/>
    </row>
    <row r="66" spans="1:8" ht="15.75" thickBot="1" x14ac:dyDescent="0.3">
      <c r="A66" s="96"/>
      <c r="B66" s="27" t="str">
        <f>'Raw Data'!B43:D43</f>
        <v>Zn</v>
      </c>
      <c r="C66" s="27" t="str">
        <f>'Raw Data'!C43:D43</f>
        <v>Zn 202.548 {466} (Axial)</v>
      </c>
      <c r="D66" s="27" t="str">
        <f>'Raw Data'!D43:D43</f>
        <v>mg</v>
      </c>
      <c r="E66" s="79">
        <f>'Raw Data'!E43:G43</f>
        <v>215.06334229265127</v>
      </c>
      <c r="F66" s="79">
        <f>'Raw Data'!F43:H43</f>
        <v>101.58686699791147</v>
      </c>
      <c r="G66" s="80">
        <f>'Raw Data'!G43:I43</f>
        <v>57.307835757415042</v>
      </c>
      <c r="H66" s="57"/>
    </row>
    <row r="67" spans="1:8" x14ac:dyDescent="0.25">
      <c r="H67" s="57"/>
    </row>
  </sheetData>
  <sortState xmlns:xlrd2="http://schemas.microsoft.com/office/spreadsheetml/2017/richdata2" ref="B61:G66">
    <sortCondition ref="B61"/>
  </sortState>
  <mergeCells count="10">
    <mergeCell ref="A33:A47"/>
    <mergeCell ref="A48:A54"/>
    <mergeCell ref="A55:A60"/>
    <mergeCell ref="A61:A66"/>
    <mergeCell ref="A2:A6"/>
    <mergeCell ref="A7:A11"/>
    <mergeCell ref="A12:A18"/>
    <mergeCell ref="A19:A23"/>
    <mergeCell ref="A24:A27"/>
    <mergeCell ref="A28:A3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A5E4-A434-469A-A426-EF1406D83D42}">
  <dimension ref="A1:N64"/>
  <sheetViews>
    <sheetView workbookViewId="0">
      <selection activeCell="M5" sqref="M5"/>
    </sheetView>
  </sheetViews>
  <sheetFormatPr defaultRowHeight="15" x14ac:dyDescent="0.25"/>
  <cols>
    <col min="1" max="1" width="29.85546875" bestFit="1" customWidth="1"/>
    <col min="2" max="2" width="8.85546875" bestFit="1" customWidth="1"/>
    <col min="3" max="3" width="15.42578125" style="59" bestFit="1" customWidth="1"/>
    <col min="4" max="4" width="11.28515625" bestFit="1" customWidth="1"/>
    <col min="5" max="5" width="10.85546875" bestFit="1" customWidth="1"/>
    <col min="6" max="6" width="8.85546875" bestFit="1" customWidth="1"/>
    <col min="10" max="10" width="12" bestFit="1" customWidth="1"/>
  </cols>
  <sheetData>
    <row r="1" spans="1:10" x14ac:dyDescent="0.25">
      <c r="A1" s="31"/>
      <c r="D1" s="33" t="s">
        <v>156</v>
      </c>
      <c r="E1" s="33" t="s">
        <v>157</v>
      </c>
      <c r="F1" s="33" t="s">
        <v>158</v>
      </c>
    </row>
    <row r="2" spans="1:10" ht="15" customHeight="1" x14ac:dyDescent="0.25">
      <c r="A2" s="31"/>
      <c r="B2" s="34" t="s">
        <v>154</v>
      </c>
      <c r="C2" s="60" t="s">
        <v>155</v>
      </c>
      <c r="D2" s="33" t="s">
        <v>159</v>
      </c>
      <c r="E2" s="33" t="s">
        <v>160</v>
      </c>
      <c r="F2" s="37" t="s">
        <v>161</v>
      </c>
    </row>
    <row r="3" spans="1:10" x14ac:dyDescent="0.25">
      <c r="A3" s="97" t="s">
        <v>146</v>
      </c>
      <c r="B3" s="33" t="s">
        <v>217</v>
      </c>
      <c r="C3" s="30" t="s">
        <v>218</v>
      </c>
      <c r="D3" s="36">
        <v>190</v>
      </c>
      <c r="E3" s="36">
        <v>9.1</v>
      </c>
      <c r="F3" s="36">
        <v>3200</v>
      </c>
      <c r="I3" s="101" t="s">
        <v>307</v>
      </c>
    </row>
    <row r="4" spans="1:10" x14ac:dyDescent="0.25">
      <c r="A4" s="97"/>
      <c r="B4" s="33" t="s">
        <v>198</v>
      </c>
      <c r="C4" s="30" t="s">
        <v>199</v>
      </c>
      <c r="D4" s="36">
        <v>0.32</v>
      </c>
      <c r="E4" s="36">
        <v>8.2000000000000007E-3</v>
      </c>
      <c r="F4" s="36">
        <v>5.2</v>
      </c>
      <c r="I4" t="s">
        <v>308</v>
      </c>
      <c r="J4" t="s">
        <v>309</v>
      </c>
    </row>
    <row r="5" spans="1:10" x14ac:dyDescent="0.25">
      <c r="A5" s="97"/>
      <c r="B5" s="33" t="s">
        <v>269</v>
      </c>
      <c r="C5" s="30" t="s">
        <v>270</v>
      </c>
      <c r="D5" s="36">
        <v>12000</v>
      </c>
      <c r="E5" s="36">
        <v>120</v>
      </c>
      <c r="F5" s="36">
        <v>59000</v>
      </c>
      <c r="I5" t="s">
        <v>157</v>
      </c>
      <c r="J5" t="s">
        <v>310</v>
      </c>
    </row>
    <row r="6" spans="1:10" x14ac:dyDescent="0.25">
      <c r="A6" s="97"/>
      <c r="B6" s="33" t="s">
        <v>190</v>
      </c>
      <c r="C6" s="30" t="s">
        <v>191</v>
      </c>
      <c r="D6" s="36">
        <v>2.8</v>
      </c>
      <c r="E6" s="36">
        <v>0.4</v>
      </c>
      <c r="F6" s="36">
        <v>100</v>
      </c>
      <c r="I6" t="s">
        <v>158</v>
      </c>
      <c r="J6" t="s">
        <v>293</v>
      </c>
    </row>
    <row r="7" spans="1:10" x14ac:dyDescent="0.25">
      <c r="A7" s="97"/>
      <c r="B7" s="32" t="s">
        <v>200</v>
      </c>
      <c r="C7" s="29" t="s">
        <v>201</v>
      </c>
      <c r="D7" s="35">
        <v>3.6</v>
      </c>
      <c r="E7" s="35">
        <v>0.23</v>
      </c>
      <c r="F7" s="35">
        <v>49</v>
      </c>
    </row>
    <row r="8" spans="1:10" x14ac:dyDescent="0.25">
      <c r="A8" s="97" t="s">
        <v>177</v>
      </c>
      <c r="B8" s="32" t="s">
        <v>180</v>
      </c>
      <c r="C8" s="29" t="s">
        <v>181</v>
      </c>
      <c r="D8" s="35">
        <v>2.4</v>
      </c>
      <c r="E8" s="35">
        <v>1.7000000000000001E-2</v>
      </c>
      <c r="F8" s="35">
        <v>82</v>
      </c>
    </row>
    <row r="9" spans="1:10" x14ac:dyDescent="0.25">
      <c r="A9" s="97"/>
      <c r="B9" s="32" t="s">
        <v>184</v>
      </c>
      <c r="C9" s="29" t="s">
        <v>185</v>
      </c>
      <c r="D9" s="35">
        <v>1.5</v>
      </c>
      <c r="E9" s="35">
        <v>5.1999999999999998E-3</v>
      </c>
      <c r="F9" s="35">
        <v>0.98</v>
      </c>
    </row>
    <row r="10" spans="1:10" x14ac:dyDescent="0.25">
      <c r="A10" s="97"/>
      <c r="B10" s="33" t="s">
        <v>182</v>
      </c>
      <c r="C10" s="30" t="s">
        <v>183</v>
      </c>
      <c r="D10" s="36">
        <v>1</v>
      </c>
      <c r="E10" s="36">
        <v>9.4000000000000004E-3</v>
      </c>
      <c r="F10" s="36">
        <v>74</v>
      </c>
    </row>
    <row r="11" spans="1:10" x14ac:dyDescent="0.25">
      <c r="A11" s="97"/>
      <c r="B11" s="32" t="s">
        <v>206</v>
      </c>
      <c r="C11" s="29" t="s">
        <v>207</v>
      </c>
      <c r="D11" s="35">
        <v>13</v>
      </c>
      <c r="E11" s="35">
        <v>5.2999999999999999E-2</v>
      </c>
      <c r="F11" s="35">
        <v>170</v>
      </c>
    </row>
    <row r="12" spans="1:10" x14ac:dyDescent="0.25">
      <c r="A12" s="97"/>
      <c r="B12" s="33" t="s">
        <v>178</v>
      </c>
      <c r="C12" s="30" t="s">
        <v>179</v>
      </c>
      <c r="D12" s="36">
        <v>33</v>
      </c>
      <c r="E12" s="36">
        <v>0.14000000000000001</v>
      </c>
      <c r="F12" s="36">
        <v>1E-3</v>
      </c>
    </row>
    <row r="13" spans="1:10" x14ac:dyDescent="0.25">
      <c r="A13" s="97" t="s">
        <v>147</v>
      </c>
      <c r="B13" s="32" t="s">
        <v>170</v>
      </c>
      <c r="C13" s="29" t="s">
        <v>171</v>
      </c>
      <c r="D13" s="35">
        <v>8.1999999999999993</v>
      </c>
      <c r="E13" s="35">
        <v>3.4000000000000002E-2</v>
      </c>
      <c r="F13" s="35">
        <v>210</v>
      </c>
    </row>
    <row r="14" spans="1:10" x14ac:dyDescent="0.25">
      <c r="A14" s="97"/>
      <c r="B14" s="32" t="s">
        <v>166</v>
      </c>
      <c r="C14" s="29" t="s">
        <v>167</v>
      </c>
      <c r="D14" s="35">
        <v>1.5</v>
      </c>
      <c r="E14" s="35">
        <v>6.6E-3</v>
      </c>
      <c r="F14" s="35">
        <v>3.9</v>
      </c>
    </row>
    <row r="15" spans="1:10" x14ac:dyDescent="0.25">
      <c r="A15" s="97"/>
      <c r="B15" s="33" t="s">
        <v>164</v>
      </c>
      <c r="C15" s="30" t="s">
        <v>165</v>
      </c>
      <c r="D15" s="36">
        <v>120</v>
      </c>
      <c r="E15" s="36">
        <v>0.52</v>
      </c>
      <c r="F15" s="36">
        <v>300</v>
      </c>
    </row>
    <row r="16" spans="1:10" x14ac:dyDescent="0.25">
      <c r="A16" s="97"/>
      <c r="B16" s="33" t="s">
        <v>194</v>
      </c>
      <c r="C16" s="30" t="s">
        <v>195</v>
      </c>
      <c r="D16" s="36">
        <v>210</v>
      </c>
      <c r="E16" s="36">
        <v>0.45</v>
      </c>
      <c r="F16" s="36">
        <v>370</v>
      </c>
    </row>
    <row r="17" spans="1:14" x14ac:dyDescent="0.25">
      <c r="A17" s="97"/>
      <c r="B17" s="32" t="s">
        <v>162</v>
      </c>
      <c r="C17" s="29" t="s">
        <v>163</v>
      </c>
      <c r="D17" s="35">
        <v>7.1</v>
      </c>
      <c r="E17" s="35">
        <v>3.7999999999999999E-2</v>
      </c>
      <c r="F17" s="35">
        <v>35</v>
      </c>
    </row>
    <row r="18" spans="1:14" x14ac:dyDescent="0.25">
      <c r="A18" s="97"/>
      <c r="B18" s="33" t="s">
        <v>168</v>
      </c>
      <c r="C18" s="30" t="s">
        <v>169</v>
      </c>
      <c r="D18" s="36">
        <v>5.4</v>
      </c>
      <c r="E18" s="36">
        <v>2.3E-3</v>
      </c>
      <c r="F18" s="36">
        <v>10</v>
      </c>
    </row>
    <row r="19" spans="1:14" x14ac:dyDescent="0.25">
      <c r="A19" s="97"/>
      <c r="B19" s="32" t="s">
        <v>175</v>
      </c>
      <c r="C19" s="29" t="s">
        <v>176</v>
      </c>
      <c r="D19" s="35">
        <v>8.1</v>
      </c>
      <c r="E19" s="35">
        <v>3.5999999999999997E-2</v>
      </c>
      <c r="F19" s="35">
        <v>13</v>
      </c>
    </row>
    <row r="20" spans="1:14" x14ac:dyDescent="0.25">
      <c r="A20" s="97" t="s">
        <v>144</v>
      </c>
      <c r="B20" s="32" t="s">
        <v>257</v>
      </c>
      <c r="C20" s="29" t="s">
        <v>258</v>
      </c>
      <c r="D20" s="35">
        <v>120</v>
      </c>
      <c r="E20" s="35">
        <v>0.71</v>
      </c>
      <c r="F20" s="35">
        <v>940</v>
      </c>
    </row>
    <row r="21" spans="1:14" x14ac:dyDescent="0.25">
      <c r="A21" s="97"/>
      <c r="B21" s="32" t="s">
        <v>279</v>
      </c>
      <c r="C21" s="29" t="s">
        <v>280</v>
      </c>
      <c r="D21" s="35">
        <v>75</v>
      </c>
      <c r="E21" s="35">
        <v>0.44</v>
      </c>
      <c r="F21" s="35">
        <v>220</v>
      </c>
    </row>
    <row r="22" spans="1:14" x14ac:dyDescent="0.25">
      <c r="A22" s="97"/>
      <c r="B22" s="33" t="s">
        <v>281</v>
      </c>
      <c r="C22" s="30" t="s">
        <v>282</v>
      </c>
      <c r="D22" s="36">
        <v>91</v>
      </c>
      <c r="E22" s="36">
        <v>1.2</v>
      </c>
      <c r="F22" s="36">
        <v>190</v>
      </c>
    </row>
    <row r="23" spans="1:14" x14ac:dyDescent="0.25">
      <c r="A23" s="97"/>
      <c r="B23" s="33" t="s">
        <v>204</v>
      </c>
      <c r="C23" s="30" t="s">
        <v>205</v>
      </c>
      <c r="D23" s="36">
        <v>1.6</v>
      </c>
      <c r="E23" s="36">
        <v>7.6E-3</v>
      </c>
      <c r="F23" s="36">
        <v>7</v>
      </c>
    </row>
    <row r="24" spans="1:14" x14ac:dyDescent="0.25">
      <c r="A24" s="97" t="s">
        <v>210</v>
      </c>
      <c r="B24" s="33" t="s">
        <v>265</v>
      </c>
      <c r="C24" s="30" t="s">
        <v>266</v>
      </c>
      <c r="D24" s="36">
        <v>8400</v>
      </c>
      <c r="E24" s="36">
        <v>510</v>
      </c>
      <c r="F24" s="36">
        <v>47000</v>
      </c>
      <c r="M24" s="56"/>
    </row>
    <row r="25" spans="1:14" x14ac:dyDescent="0.25">
      <c r="A25" s="97"/>
      <c r="B25" s="32" t="s">
        <v>215</v>
      </c>
      <c r="C25" s="29" t="s">
        <v>216</v>
      </c>
      <c r="D25" s="35">
        <v>3900</v>
      </c>
      <c r="E25" s="35">
        <v>2000</v>
      </c>
      <c r="F25" s="35">
        <v>18000</v>
      </c>
    </row>
    <row r="26" spans="1:14" x14ac:dyDescent="0.25">
      <c r="A26" s="97"/>
      <c r="B26" s="32" t="s">
        <v>267</v>
      </c>
      <c r="C26" s="29" t="s">
        <v>268</v>
      </c>
      <c r="D26" s="35">
        <v>13000</v>
      </c>
      <c r="E26" s="35">
        <v>1900</v>
      </c>
      <c r="F26" s="35">
        <v>71000</v>
      </c>
      <c r="N26" s="56"/>
    </row>
    <row r="27" spans="1:14" x14ac:dyDescent="0.25">
      <c r="A27" s="97"/>
      <c r="B27" s="33" t="s">
        <v>213</v>
      </c>
      <c r="C27" s="30" t="s">
        <v>214</v>
      </c>
      <c r="D27" s="36">
        <v>34000</v>
      </c>
      <c r="E27" s="36">
        <v>4300</v>
      </c>
      <c r="F27" s="36">
        <v>180000</v>
      </c>
      <c r="N27" s="56"/>
    </row>
    <row r="28" spans="1:14" x14ac:dyDescent="0.25">
      <c r="A28" s="97"/>
      <c r="B28" s="32" t="s">
        <v>211</v>
      </c>
      <c r="C28" s="29" t="s">
        <v>212</v>
      </c>
      <c r="D28" s="35">
        <v>2100</v>
      </c>
      <c r="E28" s="35">
        <v>130</v>
      </c>
      <c r="F28" s="35">
        <v>12000</v>
      </c>
      <c r="N28" s="56"/>
    </row>
    <row r="29" spans="1:14" x14ac:dyDescent="0.25">
      <c r="A29" s="97" t="s">
        <v>145</v>
      </c>
      <c r="B29" s="33" t="s">
        <v>231</v>
      </c>
      <c r="C29" s="30" t="s">
        <v>232</v>
      </c>
      <c r="D29" s="36">
        <v>13</v>
      </c>
      <c r="E29" s="36">
        <v>5.5E-2</v>
      </c>
      <c r="F29" s="36">
        <v>26</v>
      </c>
      <c r="N29" s="56"/>
    </row>
    <row r="30" spans="1:14" x14ac:dyDescent="0.25">
      <c r="A30" s="97"/>
      <c r="B30" s="32" t="s">
        <v>245</v>
      </c>
      <c r="C30" s="29" t="s">
        <v>246</v>
      </c>
      <c r="D30" s="35">
        <v>60</v>
      </c>
      <c r="E30" s="35">
        <v>0.25</v>
      </c>
      <c r="F30" s="35">
        <v>120</v>
      </c>
      <c r="N30" s="56"/>
    </row>
    <row r="31" spans="1:14" x14ac:dyDescent="0.25">
      <c r="A31" s="97"/>
      <c r="B31" s="32" t="s">
        <v>249</v>
      </c>
      <c r="C31" s="29" t="s">
        <v>250</v>
      </c>
      <c r="D31" s="35">
        <v>49</v>
      </c>
      <c r="E31" s="35">
        <v>0.21</v>
      </c>
      <c r="F31" s="35">
        <v>97</v>
      </c>
    </row>
    <row r="32" spans="1:14" x14ac:dyDescent="0.25">
      <c r="A32" s="97"/>
      <c r="B32" s="33" t="s">
        <v>239</v>
      </c>
      <c r="C32" s="30" t="s">
        <v>240</v>
      </c>
      <c r="D32" s="36">
        <v>400</v>
      </c>
      <c r="E32" s="36">
        <v>1.7</v>
      </c>
      <c r="F32" s="36">
        <v>790</v>
      </c>
    </row>
    <row r="33" spans="1:13" x14ac:dyDescent="0.25">
      <c r="A33" s="97"/>
      <c r="B33" s="32" t="s">
        <v>241</v>
      </c>
      <c r="C33" s="29" t="s">
        <v>242</v>
      </c>
      <c r="D33" s="35">
        <v>47</v>
      </c>
      <c r="E33" s="35">
        <v>0.2</v>
      </c>
      <c r="F33" s="35">
        <v>93</v>
      </c>
    </row>
    <row r="34" spans="1:13" x14ac:dyDescent="0.25">
      <c r="A34" s="97"/>
      <c r="B34" s="33" t="s">
        <v>247</v>
      </c>
      <c r="C34" s="30" t="s">
        <v>248</v>
      </c>
      <c r="D34" s="36">
        <v>230</v>
      </c>
      <c r="E34" s="36">
        <v>0.96</v>
      </c>
      <c r="F34" s="36">
        <v>450</v>
      </c>
    </row>
    <row r="35" spans="1:13" x14ac:dyDescent="0.25">
      <c r="A35" s="97"/>
      <c r="B35" s="32" t="s">
        <v>229</v>
      </c>
      <c r="C35" s="29" t="s">
        <v>230</v>
      </c>
      <c r="D35" s="35">
        <v>11</v>
      </c>
      <c r="E35" s="35">
        <v>4.7E-2</v>
      </c>
      <c r="F35" s="35">
        <v>22</v>
      </c>
    </row>
    <row r="36" spans="1:13" x14ac:dyDescent="0.25">
      <c r="A36" s="97"/>
      <c r="B36" s="33" t="s">
        <v>255</v>
      </c>
      <c r="C36" s="30" t="s">
        <v>256</v>
      </c>
      <c r="D36" s="36">
        <v>900</v>
      </c>
      <c r="E36" s="36">
        <v>3.8</v>
      </c>
      <c r="F36" s="36">
        <v>1800</v>
      </c>
    </row>
    <row r="37" spans="1:13" x14ac:dyDescent="0.25">
      <c r="A37" s="97"/>
      <c r="B37" s="33" t="s">
        <v>235</v>
      </c>
      <c r="C37" s="30" t="s">
        <v>236</v>
      </c>
      <c r="D37" s="36">
        <v>18</v>
      </c>
      <c r="E37" s="36">
        <v>7.4999999999999997E-2</v>
      </c>
      <c r="F37" s="36">
        <v>35</v>
      </c>
    </row>
    <row r="38" spans="1:13" x14ac:dyDescent="0.25">
      <c r="A38" s="97"/>
      <c r="B38" s="32" t="s">
        <v>233</v>
      </c>
      <c r="C38" s="29" t="s">
        <v>234</v>
      </c>
      <c r="D38" s="35">
        <v>19</v>
      </c>
      <c r="E38" s="35">
        <v>8.1000000000000003E-2</v>
      </c>
      <c r="F38" s="35">
        <v>38</v>
      </c>
    </row>
    <row r="39" spans="1:13" x14ac:dyDescent="0.25">
      <c r="A39" s="97"/>
      <c r="B39" s="32" t="s">
        <v>237</v>
      </c>
      <c r="C39" s="29" t="s">
        <v>238</v>
      </c>
      <c r="D39" s="35">
        <v>59</v>
      </c>
      <c r="E39" s="35">
        <v>0.25</v>
      </c>
      <c r="F39" s="35">
        <v>120</v>
      </c>
    </row>
    <row r="40" spans="1:13" x14ac:dyDescent="0.25">
      <c r="A40" s="97"/>
      <c r="B40" s="36" t="s">
        <v>243</v>
      </c>
      <c r="C40" s="61" t="s">
        <v>244</v>
      </c>
      <c r="D40" s="36">
        <v>300</v>
      </c>
      <c r="E40" s="36">
        <v>1.3</v>
      </c>
      <c r="F40" s="36">
        <v>590</v>
      </c>
      <c r="M40" s="56"/>
    </row>
    <row r="41" spans="1:13" x14ac:dyDescent="0.25">
      <c r="A41" s="97"/>
      <c r="B41" s="36" t="s">
        <v>251</v>
      </c>
      <c r="C41" s="61" t="s">
        <v>252</v>
      </c>
      <c r="D41" s="36">
        <v>650</v>
      </c>
      <c r="E41" s="36">
        <v>2.8</v>
      </c>
      <c r="F41" s="36">
        <v>1300</v>
      </c>
      <c r="L41" s="56"/>
      <c r="M41" s="56"/>
    </row>
    <row r="42" spans="1:13" x14ac:dyDescent="0.25">
      <c r="A42" s="97"/>
      <c r="B42" s="36" t="s">
        <v>300</v>
      </c>
      <c r="C42" s="61" t="s">
        <v>301</v>
      </c>
      <c r="D42" s="36">
        <v>15</v>
      </c>
      <c r="E42" s="36">
        <v>6.4000000000000001E-2</v>
      </c>
      <c r="F42" s="36">
        <v>30</v>
      </c>
      <c r="M42" s="56"/>
    </row>
    <row r="43" spans="1:13" x14ac:dyDescent="0.25">
      <c r="A43" s="97"/>
      <c r="B43" s="36" t="s">
        <v>253</v>
      </c>
      <c r="C43" s="61" t="s">
        <v>254</v>
      </c>
      <c r="D43" s="36">
        <v>120</v>
      </c>
      <c r="E43" s="36">
        <v>0.53</v>
      </c>
      <c r="F43" s="36">
        <v>250</v>
      </c>
      <c r="M43" s="56"/>
    </row>
    <row r="44" spans="1:13" x14ac:dyDescent="0.25">
      <c r="A44" s="97" t="s">
        <v>172</v>
      </c>
      <c r="B44" s="33" t="s">
        <v>227</v>
      </c>
      <c r="C44" s="30" t="s">
        <v>228</v>
      </c>
      <c r="D44" s="36">
        <v>0.19</v>
      </c>
      <c r="E44" s="36">
        <v>8.1999999999999998E-4</v>
      </c>
      <c r="F44" s="36">
        <v>1.5</v>
      </c>
      <c r="M44" s="56"/>
    </row>
    <row r="45" spans="1:13" x14ac:dyDescent="0.25">
      <c r="A45" s="97"/>
      <c r="B45" s="33" t="s">
        <v>277</v>
      </c>
      <c r="C45" s="30" t="s">
        <v>278</v>
      </c>
      <c r="D45" s="36">
        <v>59</v>
      </c>
      <c r="E45" s="36">
        <v>0.38</v>
      </c>
      <c r="F45" s="36">
        <v>300</v>
      </c>
      <c r="M45" s="56"/>
    </row>
    <row r="46" spans="1:13" x14ac:dyDescent="0.25">
      <c r="A46" s="97"/>
      <c r="B46" s="32" t="s">
        <v>271</v>
      </c>
      <c r="C46" s="29" t="s">
        <v>272</v>
      </c>
      <c r="D46" s="35">
        <v>12</v>
      </c>
      <c r="E46" s="35">
        <v>7.6999999999999999E-2</v>
      </c>
      <c r="F46" s="35">
        <v>4.0999999999999996</v>
      </c>
      <c r="L46" s="56"/>
      <c r="M46" s="56"/>
    </row>
    <row r="47" spans="1:13" x14ac:dyDescent="0.25">
      <c r="A47" s="97"/>
      <c r="B47" s="33" t="s">
        <v>225</v>
      </c>
      <c r="C47" s="30" t="s">
        <v>226</v>
      </c>
      <c r="D47" s="36">
        <v>13</v>
      </c>
      <c r="E47" s="36">
        <v>0.22</v>
      </c>
      <c r="F47" s="36">
        <v>49</v>
      </c>
    </row>
    <row r="48" spans="1:13" x14ac:dyDescent="0.25">
      <c r="A48" s="97"/>
      <c r="B48" s="33" t="s">
        <v>173</v>
      </c>
      <c r="C48" s="30" t="s">
        <v>174</v>
      </c>
      <c r="D48" s="36">
        <v>5700</v>
      </c>
      <c r="E48" s="36">
        <v>38</v>
      </c>
      <c r="F48" s="36">
        <v>44000</v>
      </c>
    </row>
    <row r="49" spans="1:10" x14ac:dyDescent="0.25">
      <c r="A49" s="97"/>
      <c r="B49" s="33" t="s">
        <v>202</v>
      </c>
      <c r="C49" s="30" t="s">
        <v>203</v>
      </c>
      <c r="D49" s="36">
        <v>3.2</v>
      </c>
      <c r="E49" s="36">
        <v>1.9E-2</v>
      </c>
      <c r="F49" s="36">
        <v>11</v>
      </c>
    </row>
    <row r="50" spans="1:10" x14ac:dyDescent="0.25">
      <c r="A50" s="97"/>
      <c r="B50" s="33" t="s">
        <v>273</v>
      </c>
      <c r="C50" s="30" t="s">
        <v>274</v>
      </c>
      <c r="D50" s="36">
        <v>380</v>
      </c>
      <c r="E50" s="36">
        <v>4.4000000000000004</v>
      </c>
      <c r="F50" s="36">
        <v>0</v>
      </c>
    </row>
    <row r="51" spans="1:10" x14ac:dyDescent="0.25">
      <c r="A51" s="97" t="s">
        <v>150</v>
      </c>
      <c r="B51" s="33" t="s">
        <v>186</v>
      </c>
      <c r="C51" s="30" t="s">
        <v>187</v>
      </c>
      <c r="D51" s="36">
        <v>8.3000000000000007</v>
      </c>
      <c r="E51" s="36">
        <v>8.8999999999999996E-2</v>
      </c>
      <c r="F51" s="36">
        <v>36</v>
      </c>
    </row>
    <row r="52" spans="1:10" x14ac:dyDescent="0.25">
      <c r="A52" s="97"/>
      <c r="B52" s="33" t="s">
        <v>208</v>
      </c>
      <c r="C52" s="30" t="s">
        <v>209</v>
      </c>
      <c r="D52" s="36">
        <v>5.7</v>
      </c>
      <c r="E52" s="36">
        <v>0.16</v>
      </c>
      <c r="F52" s="36">
        <v>290</v>
      </c>
    </row>
    <row r="53" spans="1:10" x14ac:dyDescent="0.25">
      <c r="A53" s="97"/>
      <c r="B53" s="32" t="s">
        <v>188</v>
      </c>
      <c r="C53" s="29" t="s">
        <v>189</v>
      </c>
      <c r="D53" s="35">
        <v>6.5</v>
      </c>
      <c r="E53" s="35">
        <v>1.5</v>
      </c>
      <c r="F53" s="35">
        <v>180</v>
      </c>
    </row>
    <row r="54" spans="1:10" x14ac:dyDescent="0.25">
      <c r="A54" s="97"/>
      <c r="B54" s="33" t="s">
        <v>263</v>
      </c>
      <c r="C54" s="30" t="s">
        <v>264</v>
      </c>
      <c r="D54" s="36">
        <v>450</v>
      </c>
      <c r="E54" s="36">
        <v>11</v>
      </c>
      <c r="F54" s="36">
        <v>21000</v>
      </c>
    </row>
    <row r="55" spans="1:10" x14ac:dyDescent="0.25">
      <c r="A55" s="97"/>
      <c r="B55" s="33" t="s">
        <v>259</v>
      </c>
      <c r="C55" s="30" t="s">
        <v>260</v>
      </c>
      <c r="D55" s="36">
        <v>260</v>
      </c>
      <c r="E55" s="36">
        <v>1.7</v>
      </c>
      <c r="F55" s="36">
        <v>1100</v>
      </c>
    </row>
    <row r="56" spans="1:10" x14ac:dyDescent="0.25">
      <c r="A56" s="97"/>
      <c r="B56" s="32" t="s">
        <v>261</v>
      </c>
      <c r="C56" s="29" t="s">
        <v>262</v>
      </c>
      <c r="D56" s="35">
        <v>13</v>
      </c>
      <c r="E56" s="35">
        <v>0.28999999999999998</v>
      </c>
      <c r="F56" s="35">
        <v>1.7E-5</v>
      </c>
    </row>
    <row r="57" spans="1:10" x14ac:dyDescent="0.25">
      <c r="A57" s="97" t="s">
        <v>152</v>
      </c>
      <c r="B57" s="32" t="s">
        <v>219</v>
      </c>
      <c r="C57" s="29" t="s">
        <v>220</v>
      </c>
      <c r="D57" s="35">
        <v>4.5</v>
      </c>
      <c r="E57" s="35">
        <v>3.1E-2</v>
      </c>
      <c r="F57" s="35">
        <v>32</v>
      </c>
    </row>
    <row r="58" spans="1:10" x14ac:dyDescent="0.25">
      <c r="A58" s="97"/>
      <c r="B58" s="32" t="s">
        <v>196</v>
      </c>
      <c r="C58" s="29" t="s">
        <v>197</v>
      </c>
      <c r="D58" s="35">
        <v>170</v>
      </c>
      <c r="E58" s="35">
        <v>1.9</v>
      </c>
      <c r="F58" s="35">
        <v>3300</v>
      </c>
    </row>
    <row r="59" spans="1:10" x14ac:dyDescent="0.25">
      <c r="A59" s="97"/>
      <c r="B59" s="33" t="s">
        <v>221</v>
      </c>
      <c r="C59" s="30" t="s">
        <v>222</v>
      </c>
      <c r="D59" s="36">
        <v>100</v>
      </c>
      <c r="E59" s="36">
        <v>1.2</v>
      </c>
      <c r="F59" s="36">
        <v>2000</v>
      </c>
      <c r="J59" s="56"/>
    </row>
    <row r="60" spans="1:10" x14ac:dyDescent="0.25">
      <c r="A60" s="97"/>
      <c r="B60" s="32" t="s">
        <v>275</v>
      </c>
      <c r="C60" s="29" t="s">
        <v>276</v>
      </c>
      <c r="D60" s="35">
        <v>1.4</v>
      </c>
      <c r="E60" s="35">
        <v>3.1E-2</v>
      </c>
      <c r="F60" s="35">
        <v>3.7</v>
      </c>
      <c r="J60" s="56"/>
    </row>
    <row r="61" spans="1:10" x14ac:dyDescent="0.25">
      <c r="A61" s="97"/>
      <c r="B61" s="32" t="s">
        <v>223</v>
      </c>
      <c r="C61" s="29" t="s">
        <v>224</v>
      </c>
      <c r="D61" s="35">
        <v>17</v>
      </c>
      <c r="E61" s="35">
        <v>0.43</v>
      </c>
      <c r="F61" s="35">
        <v>88</v>
      </c>
    </row>
    <row r="62" spans="1:10" x14ac:dyDescent="0.25">
      <c r="A62" s="97"/>
      <c r="B62" s="32" t="s">
        <v>192</v>
      </c>
      <c r="C62" s="29" t="s">
        <v>193</v>
      </c>
      <c r="D62" s="35">
        <v>3.1</v>
      </c>
      <c r="E62" s="35">
        <v>3.9E-2</v>
      </c>
      <c r="F62" s="35">
        <v>67</v>
      </c>
    </row>
    <row r="64" spans="1:10" x14ac:dyDescent="0.25">
      <c r="D64" s="56"/>
      <c r="E64" s="56"/>
      <c r="F64" s="56"/>
    </row>
  </sheetData>
  <sortState xmlns:xlrd2="http://schemas.microsoft.com/office/spreadsheetml/2017/richdata2" ref="B57:F62">
    <sortCondition ref="B57"/>
  </sortState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D769-4DFF-4B0F-9CD9-CC67519F9546}">
  <dimension ref="A1:G88"/>
  <sheetViews>
    <sheetView topLeftCell="B1" zoomScale="85" zoomScaleNormal="85" workbookViewId="0">
      <selection activeCell="H6" sqref="H6"/>
    </sheetView>
  </sheetViews>
  <sheetFormatPr defaultRowHeight="15" x14ac:dyDescent="0.25"/>
  <cols>
    <col min="1" max="1" width="35.5703125" bestFit="1" customWidth="1"/>
    <col min="2" max="2" width="15.5703125" style="50" bestFit="1" customWidth="1"/>
    <col min="3" max="3" width="18.28515625" style="50" bestFit="1" customWidth="1"/>
    <col min="4" max="4" width="11.7109375" style="50" bestFit="1" customWidth="1"/>
    <col min="5" max="5" width="16.85546875" style="58" customWidth="1"/>
    <col min="6" max="6" width="17.7109375" style="58" customWidth="1"/>
    <col min="7" max="7" width="20.28515625" style="58" customWidth="1"/>
    <col min="8" max="9" width="17.140625" customWidth="1"/>
  </cols>
  <sheetData>
    <row r="1" spans="1:7" ht="15.75" thickBot="1" x14ac:dyDescent="0.3">
      <c r="A1" s="31"/>
    </row>
    <row r="2" spans="1:7" ht="15.75" thickBot="1" x14ac:dyDescent="0.3">
      <c r="A2" s="31"/>
      <c r="B2" s="54" t="s">
        <v>283</v>
      </c>
      <c r="C2" s="51" t="s">
        <v>284</v>
      </c>
      <c r="D2" s="51" t="s">
        <v>285</v>
      </c>
      <c r="E2" s="77" t="str">
        <f>'Raw Data'!E1:F1</f>
        <v>S6 NFC/WC</v>
      </c>
      <c r="F2" s="77" t="str">
        <f>'Raw Data'!E1:G1</f>
        <v>S7 NFC/WC</v>
      </c>
      <c r="G2" s="78" t="str">
        <f>'Raw Data'!F1:H1</f>
        <v>S8 NFC/WC</v>
      </c>
    </row>
    <row r="3" spans="1:7" x14ac:dyDescent="0.25">
      <c r="A3" s="98" t="s">
        <v>146</v>
      </c>
      <c r="B3" s="52" t="str">
        <f>'Sorted Data'!B2</f>
        <v>Ag</v>
      </c>
      <c r="C3" s="52" t="str">
        <f>Impacts!B3</f>
        <v>Ag</v>
      </c>
      <c r="D3" s="52" t="s">
        <v>295</v>
      </c>
      <c r="E3" s="65" t="str">
        <f>IF('Sorted Data'!E2="D","D",IF('Sorted Data'!E2="ND","ND",'Sorted Data'!E2*Impacts!$D3/1000))</f>
        <v>D</v>
      </c>
      <c r="F3" s="65">
        <f>IF('Sorted Data'!F2="D","D",IF('Sorted Data'!F2="ND","ND",'Sorted Data'!F2*Impacts!$D3/1000))</f>
        <v>1.1816073432408898E-3</v>
      </c>
      <c r="G3" s="66">
        <f>IF('Sorted Data'!G2="D","D",IF('Sorted Data'!G2="ND","ND",'Sorted Data'!G2*Impacts!$D3/1000))</f>
        <v>7.6525157842750125E-3</v>
      </c>
    </row>
    <row r="4" spans="1:7" x14ac:dyDescent="0.25">
      <c r="A4" s="99"/>
      <c r="B4" s="47" t="str">
        <f>'Sorted Data'!B3</f>
        <v>As</v>
      </c>
      <c r="C4" s="47" t="str">
        <f>Impacts!B4</f>
        <v>As</v>
      </c>
      <c r="D4" s="47" t="s">
        <v>295</v>
      </c>
      <c r="E4" s="73" t="str">
        <f>IF('Sorted Data'!E3="D","D",IF('Sorted Data'!E3="ND","ND",'Sorted Data'!E3*Impacts!$D4/1000))</f>
        <v>D</v>
      </c>
      <c r="F4" s="73">
        <f>IF('Sorted Data'!F3="D","D",IF('Sorted Data'!F3="ND","ND",'Sorted Data'!F3*Impacts!$D4/1000))</f>
        <v>7.0907353897824349E-6</v>
      </c>
      <c r="G4" s="74">
        <f>IF('Sorted Data'!G3="D","D",IF('Sorted Data'!G3="ND","ND",'Sorted Data'!G3*Impacts!$D4/1000))</f>
        <v>5.5099022891323833E-6</v>
      </c>
    </row>
    <row r="5" spans="1:7" x14ac:dyDescent="0.25">
      <c r="A5" s="99"/>
      <c r="B5" s="47" t="str">
        <f>'Sorted Data'!B4</f>
        <v>Au</v>
      </c>
      <c r="C5" s="47" t="str">
        <f>Impacts!B5</f>
        <v>Au</v>
      </c>
      <c r="D5" s="47" t="s">
        <v>295</v>
      </c>
      <c r="E5" s="73">
        <f>IF('Sorted Data'!E4="D","D",IF('Sorted Data'!E4="ND","ND",'Sorted Data'!E4*Impacts!$D5/1000))</f>
        <v>11.623721008636174</v>
      </c>
      <c r="F5" s="73">
        <f>IF('Sorted Data'!F4="D","D",IF('Sorted Data'!F4="ND","ND",'Sorted Data'!F4*Impacts!$D5/1000))</f>
        <v>20.139568867007192</v>
      </c>
      <c r="G5" s="74">
        <f>IF('Sorted Data'!G4="D","D",IF('Sorted Data'!G4="ND","ND",'Sorted Data'!G4*Impacts!$D5/1000))</f>
        <v>26.473788969712437</v>
      </c>
    </row>
    <row r="6" spans="1:7" x14ac:dyDescent="0.25">
      <c r="A6" s="99"/>
      <c r="B6" s="47" t="str">
        <f>'Sorted Data'!B5</f>
        <v>Cu</v>
      </c>
      <c r="C6" s="47" t="str">
        <f>Impacts!B6</f>
        <v>Cu</v>
      </c>
      <c r="D6" s="47" t="s">
        <v>295</v>
      </c>
      <c r="E6" s="73">
        <f>IF('Sorted Data'!E5="D","D",IF('Sorted Data'!E5="ND","ND",'Sorted Data'!E5*Impacts!$D6/1000))</f>
        <v>4.1654349744407808</v>
      </c>
      <c r="F6" s="73">
        <f>IF('Sorted Data'!F5="D","D",IF('Sorted Data'!F5="ND","ND",'Sorted Data'!F5*Impacts!$D6/1000))</f>
        <v>4.0669132150354299</v>
      </c>
      <c r="G6" s="74">
        <f>IF('Sorted Data'!G5="D","D",IF('Sorted Data'!G5="ND","ND",'Sorted Data'!G5*Impacts!$D6/1000))</f>
        <v>7.1949621512116524</v>
      </c>
    </row>
    <row r="7" spans="1:7" ht="15.75" thickBot="1" x14ac:dyDescent="0.3">
      <c r="A7" s="100"/>
      <c r="B7" s="48" t="str">
        <f>'Sorted Data'!B6</f>
        <v>Se</v>
      </c>
      <c r="C7" s="48" t="str">
        <f>Impacts!B7</f>
        <v>Se</v>
      </c>
      <c r="D7" s="48" t="s">
        <v>295</v>
      </c>
      <c r="E7" s="79" t="str">
        <f>IF('Sorted Data'!E6="D","D",IF('Sorted Data'!E6="ND","ND",'Sorted Data'!E6*Impacts!$D7/1000))</f>
        <v>ND</v>
      </c>
      <c r="F7" s="79" t="str">
        <f>IF('Sorted Data'!F6="D","D",IF('Sorted Data'!F6="ND","ND",'Sorted Data'!F6*Impacts!$D7/1000))</f>
        <v>ND</v>
      </c>
      <c r="G7" s="80" t="str">
        <f>IF('Sorted Data'!G6="D","D",IF('Sorted Data'!G6="ND","ND",'Sorted Data'!G6*Impacts!$D7/1000))</f>
        <v>ND</v>
      </c>
    </row>
    <row r="8" spans="1:7" x14ac:dyDescent="0.25">
      <c r="A8" s="98" t="s">
        <v>177</v>
      </c>
      <c r="B8" s="52" t="str">
        <f>'Sorted Data'!B7</f>
        <v>Cr</v>
      </c>
      <c r="C8" s="52" t="str">
        <f>Impacts!B8</f>
        <v>Cr</v>
      </c>
      <c r="D8" s="52" t="s">
        <v>295</v>
      </c>
      <c r="E8" s="65">
        <f>IF('Sorted Data'!E7="D","D",IF('Sorted Data'!E7="ND","ND",'Sorted Data'!E7*Impacts!$D8/1000))</f>
        <v>6.752817506850597E-4</v>
      </c>
      <c r="F8" s="65">
        <f>IF('Sorted Data'!F7="D","D",IF('Sorted Data'!F7="ND","ND",'Sorted Data'!F7*Impacts!$D8/1000))</f>
        <v>3.2473076642367065E-3</v>
      </c>
      <c r="G8" s="66">
        <f>IF('Sorted Data'!G7="D","D",IF('Sorted Data'!G7="ND","ND",'Sorted Data'!G7*Impacts!$D8/1000))</f>
        <v>4.1660351577460439E-3</v>
      </c>
    </row>
    <row r="9" spans="1:7" x14ac:dyDescent="0.25">
      <c r="A9" s="99"/>
      <c r="B9" s="47" t="str">
        <f>'Sorted Data'!B8</f>
        <v>Fe</v>
      </c>
      <c r="C9" s="47" t="str">
        <f>Impacts!B9</f>
        <v>Fe</v>
      </c>
      <c r="D9" s="47" t="s">
        <v>295</v>
      </c>
      <c r="E9" s="73">
        <f>IF('Sorted Data'!E8="D","D",IF('Sorted Data'!E8="ND","ND",'Sorted Data'!E8*Impacts!$D9/1000))</f>
        <v>1.0290106342799834</v>
      </c>
      <c r="F9" s="73">
        <f>IF('Sorted Data'!F8="D","D",IF('Sorted Data'!F8="ND","ND",'Sorted Data'!F8*Impacts!$D9/1000))</f>
        <v>2.1943234431797922</v>
      </c>
      <c r="G9" s="74">
        <f>IF('Sorted Data'!G8="D","D",IF('Sorted Data'!G8="ND","ND",'Sorted Data'!G8*Impacts!$D9/1000))</f>
        <v>2.2687265089949871</v>
      </c>
    </row>
    <row r="10" spans="1:7" x14ac:dyDescent="0.25">
      <c r="A10" s="99"/>
      <c r="B10" s="47" t="str">
        <f>'Sorted Data'!B9</f>
        <v>Mn</v>
      </c>
      <c r="C10" s="47" t="str">
        <f>Impacts!B10</f>
        <v>Mn</v>
      </c>
      <c r="D10" s="47" t="s">
        <v>295</v>
      </c>
      <c r="E10" s="73">
        <f>IF('Sorted Data'!E9="D","D",IF('Sorted Data'!E9="ND","ND",'Sorted Data'!E9*Impacts!$D10/1000))</f>
        <v>2.6264232560139471E-3</v>
      </c>
      <c r="F10" s="73">
        <f>IF('Sorted Data'!F9="D","D",IF('Sorted Data'!F9="ND","ND",'Sorted Data'!F9*Impacts!$D10/1000))</f>
        <v>2.4777761083034575E-3</v>
      </c>
      <c r="G10" s="74">
        <f>IF('Sorted Data'!G9="D","D",IF('Sorted Data'!G9="ND","ND",'Sorted Data'!G9*Impacts!$D10/1000))</f>
        <v>2.8993231250590583E-3</v>
      </c>
    </row>
    <row r="11" spans="1:7" x14ac:dyDescent="0.25">
      <c r="A11" s="99"/>
      <c r="B11" s="47" t="str">
        <f>'Sorted Data'!B10</f>
        <v>Nb</v>
      </c>
      <c r="C11" s="47" t="str">
        <f>Impacts!B11</f>
        <v>Nb</v>
      </c>
      <c r="D11" s="47" t="s">
        <v>295</v>
      </c>
      <c r="E11" s="73" t="str">
        <f>IF('Sorted Data'!E10="D","D",IF('Sorted Data'!E10="ND","ND",'Sorted Data'!E10*Impacts!$D11/1000))</f>
        <v>ND</v>
      </c>
      <c r="F11" s="73" t="str">
        <f>IF('Sorted Data'!F10="D","D",IF('Sorted Data'!F10="ND","ND",'Sorted Data'!F10*Impacts!$D11/1000))</f>
        <v>ND</v>
      </c>
      <c r="G11" s="74" t="str">
        <f>IF('Sorted Data'!G10="D","D",IF('Sorted Data'!G10="ND","ND",'Sorted Data'!G10*Impacts!$D11/1000))</f>
        <v>ND</v>
      </c>
    </row>
    <row r="12" spans="1:7" ht="15.75" thickBot="1" x14ac:dyDescent="0.3">
      <c r="A12" s="99"/>
      <c r="B12" s="55" t="str">
        <f>'Sorted Data'!B11</f>
        <v>V</v>
      </c>
      <c r="C12" s="55" t="str">
        <f>Impacts!B12</f>
        <v>V</v>
      </c>
      <c r="D12" s="55" t="s">
        <v>295</v>
      </c>
      <c r="E12" s="67" t="str">
        <f>IF('Sorted Data'!E11="D","D",IF('Sorted Data'!E11="ND","ND",'Sorted Data'!E11*Impacts!$D12/1000))</f>
        <v>ND</v>
      </c>
      <c r="F12" s="67">
        <f>IF('Sorted Data'!F11="D","D",IF('Sorted Data'!F11="ND","ND",'Sorted Data'!F11*Impacts!$D12/1000))</f>
        <v>1.2775202526672225E-3</v>
      </c>
      <c r="G12" s="68">
        <f>IF('Sorted Data'!G11="D","D",IF('Sorted Data'!G11="ND","ND",'Sorted Data'!G11*Impacts!$D12/1000))</f>
        <v>2.4332801710062656E-4</v>
      </c>
    </row>
    <row r="13" spans="1:7" x14ac:dyDescent="0.25">
      <c r="A13" s="98" t="s">
        <v>147</v>
      </c>
      <c r="B13" s="52" t="str">
        <f>'Sorted Data'!B12</f>
        <v>Al</v>
      </c>
      <c r="C13" s="52" t="str">
        <f>Impacts!B13</f>
        <v>Al</v>
      </c>
      <c r="D13" s="52" t="s">
        <v>295</v>
      </c>
      <c r="E13" s="65">
        <f>IF('Sorted Data'!E12="D","D",IF('Sorted Data'!E12="ND","ND",'Sorted Data'!E12*Impacts!$D13/1000))</f>
        <v>4.0802466726475257E-2</v>
      </c>
      <c r="F13" s="65">
        <f>IF('Sorted Data'!F12="D","D",IF('Sorted Data'!F12="ND","ND",'Sorted Data'!F12*Impacts!$D13/1000))</f>
        <v>2.9022387532210002E-2</v>
      </c>
      <c r="G13" s="66">
        <f>IF('Sorted Data'!G12="D","D",IF('Sorted Data'!G12="ND","ND",'Sorted Data'!G12*Impacts!$D13/1000))</f>
        <v>9.0543192584224219E-2</v>
      </c>
    </row>
    <row r="14" spans="1:7" x14ac:dyDescent="0.25">
      <c r="A14" s="99"/>
      <c r="B14" s="47" t="str">
        <f>'Sorted Data'!B13</f>
        <v>B</v>
      </c>
      <c r="C14" s="47" t="str">
        <f>Impacts!B14</f>
        <v>B</v>
      </c>
      <c r="D14" s="47" t="s">
        <v>295</v>
      </c>
      <c r="E14" s="73">
        <f>IF('Sorted Data'!E13="D","D",IF('Sorted Data'!E13="ND","ND",'Sorted Data'!E13*Impacts!$D14/1000))</f>
        <v>8.8972448157576022E-4</v>
      </c>
      <c r="F14" s="73">
        <f>IF('Sorted Data'!F13="D","D",IF('Sorted Data'!F13="ND","ND",'Sorted Data'!F13*Impacts!$D14/1000))</f>
        <v>5.4927041116053177E-2</v>
      </c>
      <c r="G14" s="74">
        <f>IF('Sorted Data'!G13="D","D",IF('Sorted Data'!G13="ND","ND",'Sorted Data'!G13*Impacts!$D14/1000))</f>
        <v>6.1571937965052483E-2</v>
      </c>
    </row>
    <row r="15" spans="1:7" x14ac:dyDescent="0.25">
      <c r="A15" s="99"/>
      <c r="B15" s="47" t="str">
        <f>'Sorted Data'!B14</f>
        <v>Be</v>
      </c>
      <c r="C15" s="47" t="str">
        <f>Impacts!B15</f>
        <v>Be</v>
      </c>
      <c r="D15" s="47" t="s">
        <v>295</v>
      </c>
      <c r="E15" s="73">
        <f>IF('Sorted Data'!E14="D","D",IF('Sorted Data'!E14="ND","ND",'Sorted Data'!E14*Impacts!$D15/1000))</f>
        <v>8.2658368438845377E-4</v>
      </c>
      <c r="F15" s="73">
        <f>IF('Sorted Data'!F14="D","D",IF('Sorted Data'!F14="ND","ND",'Sorted Data'!F14*Impacts!$D15/1000))</f>
        <v>1.9348609958091132E-3</v>
      </c>
      <c r="G15" s="74">
        <f>IF('Sorted Data'!G14="D","D",IF('Sorted Data'!G14="ND","ND",'Sorted Data'!G14*Impacts!$D15/1000))</f>
        <v>1.8719242231388178E-3</v>
      </c>
    </row>
    <row r="16" spans="1:7" x14ac:dyDescent="0.25">
      <c r="A16" s="99"/>
      <c r="B16" s="47" t="str">
        <f>'Sorted Data'!B15</f>
        <v>Ga</v>
      </c>
      <c r="C16" s="47" t="str">
        <f>Impacts!B16</f>
        <v>Ga</v>
      </c>
      <c r="D16" s="47" t="s">
        <v>295</v>
      </c>
      <c r="E16" s="73" t="str">
        <f>IF('Sorted Data'!E15="D","D",IF('Sorted Data'!E15="ND","ND",'Sorted Data'!E15*Impacts!$D16/1000))</f>
        <v>ND</v>
      </c>
      <c r="F16" s="73">
        <f>IF('Sorted Data'!F15="D","D",IF('Sorted Data'!F15="ND","ND",'Sorted Data'!F15*Impacts!$D16/1000))</f>
        <v>9.3795410702886602E-3</v>
      </c>
      <c r="G16" s="74">
        <f>IF('Sorted Data'!G15="D","D",IF('Sorted Data'!G15="ND","ND",'Sorted Data'!G15*Impacts!$D16/1000))</f>
        <v>9.9166038507508391E-3</v>
      </c>
    </row>
    <row r="17" spans="1:7" x14ac:dyDescent="0.25">
      <c r="A17" s="99"/>
      <c r="B17" s="47" t="str">
        <f>'Sorted Data'!B16</f>
        <v>Li</v>
      </c>
      <c r="C17" s="47" t="str">
        <f>Impacts!B17</f>
        <v>Li</v>
      </c>
      <c r="D17" s="47" t="s">
        <v>295</v>
      </c>
      <c r="E17" s="73">
        <f>IF('Sorted Data'!E16="D","D",IF('Sorted Data'!E16="ND","ND",'Sorted Data'!E16*Impacts!$D17/1000))</f>
        <v>2.2669668824137274E-5</v>
      </c>
      <c r="F17" s="73">
        <f>IF('Sorted Data'!F16="D","D",IF('Sorted Data'!F16="ND","ND",'Sorted Data'!F16*Impacts!$D17/1000))</f>
        <v>5.5667021994286245E-6</v>
      </c>
      <c r="G17" s="74">
        <f>IF('Sorted Data'!G16="D","D",IF('Sorted Data'!G16="ND","ND",'Sorted Data'!G16*Impacts!$D17/1000))</f>
        <v>1.7425628515121702E-5</v>
      </c>
    </row>
    <row r="18" spans="1:7" x14ac:dyDescent="0.25">
      <c r="A18" s="99"/>
      <c r="B18" s="47" t="str">
        <f>'Sorted Data'!B17</f>
        <v>Mg updated</v>
      </c>
      <c r="C18" s="47" t="str">
        <f>Impacts!B18</f>
        <v>Mg</v>
      </c>
      <c r="D18" s="47" t="s">
        <v>295</v>
      </c>
      <c r="E18" s="73">
        <f>IF('Sorted Data'!E17="D","D",IF('Sorted Data'!E17="ND","ND",'Sorted Data'!E17*Impacts!$D18/1000))</f>
        <v>1.841528472398341E-3</v>
      </c>
      <c r="F18" s="73">
        <f>IF('Sorted Data'!F17="D","D",IF('Sorted Data'!F17="ND","ND",'Sorted Data'!F17*Impacts!$D18/1000))</f>
        <v>1.8294641070136638E-4</v>
      </c>
      <c r="G18" s="74">
        <f>IF('Sorted Data'!G17="D","D",IF('Sorted Data'!G17="ND","ND",'Sorted Data'!G17*Impacts!$D18/1000))</f>
        <v>7.0797764670805998E-4</v>
      </c>
    </row>
    <row r="19" spans="1:7" ht="15.75" thickBot="1" x14ac:dyDescent="0.3">
      <c r="A19" s="100"/>
      <c r="B19" s="48" t="str">
        <f>'Sorted Data'!B18</f>
        <v>Ti</v>
      </c>
      <c r="C19" s="48" t="str">
        <f>Impacts!B19</f>
        <v>Ti</v>
      </c>
      <c r="D19" s="48" t="s">
        <v>295</v>
      </c>
      <c r="E19" s="79">
        <f>IF('Sorted Data'!E18="D","D",IF('Sorted Data'!E18="ND","ND",'Sorted Data'!E18*Impacts!$D19/1000))</f>
        <v>1.4557671461701556E-4</v>
      </c>
      <c r="F19" s="79">
        <f>IF('Sorted Data'!F18="D","D",IF('Sorted Data'!F18="ND","ND",'Sorted Data'!F18*Impacts!$D19/1000))</f>
        <v>2.0708062387898678E-2</v>
      </c>
      <c r="G19" s="80">
        <f>IF('Sorted Data'!G18="D","D",IF('Sorted Data'!G18="ND","ND",'Sorted Data'!G18*Impacts!$D19/1000))</f>
        <v>2.4002202333487151E-3</v>
      </c>
    </row>
    <row r="20" spans="1:7" x14ac:dyDescent="0.25">
      <c r="A20" s="98" t="s">
        <v>144</v>
      </c>
      <c r="B20" s="52" t="str">
        <f>'Sorted Data'!B24</f>
        <v>Hf</v>
      </c>
      <c r="C20" s="52" t="str">
        <f>Impacts!B20</f>
        <v>Hf</v>
      </c>
      <c r="D20" s="52" t="s">
        <v>295</v>
      </c>
      <c r="E20" s="65">
        <f>IF('Sorted Data'!E24="D","D",IF('Sorted Data'!E24="ND","ND",'Sorted Data'!E24*Impacts!$D20/1000))</f>
        <v>1.2731934220115348E-2</v>
      </c>
      <c r="F20" s="65">
        <f>IF('Sorted Data'!F24="D","D",IF('Sorted Data'!F24="ND","ND",'Sorted Data'!F24*Impacts!$D20/1000))</f>
        <v>2.3816612524351147E-2</v>
      </c>
      <c r="G20" s="66">
        <f>IF('Sorted Data'!G24="D","D",IF('Sorted Data'!G24="ND","ND",'Sorted Data'!G24*Impacts!$D20/1000))</f>
        <v>2.386724160479594E-2</v>
      </c>
    </row>
    <row r="21" spans="1:7" x14ac:dyDescent="0.25">
      <c r="A21" s="99"/>
      <c r="B21" s="47" t="str">
        <f>'Sorted Data'!B25</f>
        <v>Th</v>
      </c>
      <c r="C21" s="47" t="str">
        <f>Impacts!B21</f>
        <v>Th</v>
      </c>
      <c r="D21" s="47" t="s">
        <v>295</v>
      </c>
      <c r="E21" s="73">
        <f>IF('Sorted Data'!E25="D","D",IF('Sorted Data'!E25="ND","ND",'Sorted Data'!E25*Impacts!$D21/1000))</f>
        <v>0.14968867142262607</v>
      </c>
      <c r="F21" s="73">
        <f>IF('Sorted Data'!F25="D","D",IF('Sorted Data'!F25="ND","ND",'Sorted Data'!F25*Impacts!$D21/1000))</f>
        <v>0.36966457772165778</v>
      </c>
      <c r="G21" s="74">
        <f>IF('Sorted Data'!G25="D","D",IF('Sorted Data'!G25="ND","ND",'Sorted Data'!G25*Impacts!$D21/1000))</f>
        <v>0.33637124339621066</v>
      </c>
    </row>
    <row r="22" spans="1:7" x14ac:dyDescent="0.25">
      <c r="A22" s="99"/>
      <c r="B22" s="47" t="str">
        <f>'Sorted Data'!B26</f>
        <v>U</v>
      </c>
      <c r="C22" s="47" t="str">
        <f>Impacts!B22</f>
        <v>U</v>
      </c>
      <c r="D22" s="47" t="s">
        <v>295</v>
      </c>
      <c r="E22" s="73" t="str">
        <f>IF('Sorted Data'!E26="D","D",IF('Sorted Data'!E26="ND","ND",'Sorted Data'!E26*Impacts!$D22/1000))</f>
        <v>D</v>
      </c>
      <c r="F22" s="73" t="str">
        <f>IF('Sorted Data'!F26="D","D",IF('Sorted Data'!F26="ND","ND",'Sorted Data'!F26*Impacts!$D22/1000))</f>
        <v>D</v>
      </c>
      <c r="G22" s="74" t="str">
        <f>IF('Sorted Data'!G26="D","D",IF('Sorted Data'!G26="ND","ND",'Sorted Data'!G26*Impacts!$D22/1000))</f>
        <v>D</v>
      </c>
    </row>
    <row r="23" spans="1:7" ht="15.75" thickBot="1" x14ac:dyDescent="0.3">
      <c r="A23" s="100"/>
      <c r="B23" s="48" t="str">
        <f>'Sorted Data'!B27</f>
        <v>Zr</v>
      </c>
      <c r="C23" s="48" t="str">
        <f>Impacts!B23</f>
        <v>Zr</v>
      </c>
      <c r="D23" s="48" t="s">
        <v>295</v>
      </c>
      <c r="E23" s="79">
        <f>IF('Sorted Data'!E27="D","D",IF('Sorted Data'!E27="ND","ND",'Sorted Data'!E27*Impacts!$D23/1000))</f>
        <v>3.3289327537624226E-5</v>
      </c>
      <c r="F23" s="79">
        <f>IF('Sorted Data'!F27="D","D",IF('Sorted Data'!F27="ND","ND",'Sorted Data'!F27*Impacts!$D23/1000))</f>
        <v>3.0509466213102829E-4</v>
      </c>
      <c r="G23" s="80">
        <f>IF('Sorted Data'!G27="D","D",IF('Sorted Data'!G27="ND","ND",'Sorted Data'!G27*Impacts!$D23/1000))</f>
        <v>1.9911869955726035E-4</v>
      </c>
    </row>
    <row r="24" spans="1:7" x14ac:dyDescent="0.25">
      <c r="A24" s="98" t="s">
        <v>210</v>
      </c>
      <c r="B24" s="52" t="str">
        <f>'Sorted Data'!B28</f>
        <v>Ir</v>
      </c>
      <c r="C24" s="52" t="str">
        <f>Impacts!B24</f>
        <v>Ir</v>
      </c>
      <c r="D24" s="52" t="s">
        <v>295</v>
      </c>
      <c r="E24" s="65">
        <f>IF('Sorted Data'!E28="D","D",IF('Sorted Data'!E28="ND","ND",'Sorted Data'!E28*Impacts!$D24/1000))</f>
        <v>0.28775690981620905</v>
      </c>
      <c r="F24" s="65" t="str">
        <f>IF('Sorted Data'!F28="D","D",IF('Sorted Data'!F28="ND","ND",'Sorted Data'!F28*Impacts!$D24/1000))</f>
        <v>ND</v>
      </c>
      <c r="G24" s="66" t="str">
        <f>IF('Sorted Data'!G28="D","D",IF('Sorted Data'!G28="ND","ND",'Sorted Data'!G28*Impacts!$D24/1000))</f>
        <v>ND</v>
      </c>
    </row>
    <row r="25" spans="1:7" x14ac:dyDescent="0.25">
      <c r="A25" s="99"/>
      <c r="B25" s="47" t="str">
        <f>'Sorted Data'!B29</f>
        <v>Pd</v>
      </c>
      <c r="C25" s="47" t="str">
        <f>Impacts!B25</f>
        <v>Pd</v>
      </c>
      <c r="D25" s="47" t="s">
        <v>295</v>
      </c>
      <c r="E25" s="73" t="str">
        <f>IF('Sorted Data'!E29="D","D",IF('Sorted Data'!E29="ND","ND",'Sorted Data'!E29*Impacts!$D25/1000))</f>
        <v>ND</v>
      </c>
      <c r="F25" s="73">
        <f>IF('Sorted Data'!F29="D","D",IF('Sorted Data'!F29="ND","ND",'Sorted Data'!F29*Impacts!$D25/1000))</f>
        <v>9.719975184279217E-2</v>
      </c>
      <c r="G25" s="74">
        <f>IF('Sorted Data'!G29="D","D",IF('Sorted Data'!G29="ND","ND",'Sorted Data'!G29*Impacts!$D25/1000))</f>
        <v>0.89784312855128734</v>
      </c>
    </row>
    <row r="26" spans="1:7" x14ac:dyDescent="0.25">
      <c r="A26" s="99"/>
      <c r="B26" s="47" t="str">
        <f>'Sorted Data'!B30</f>
        <v>Pt</v>
      </c>
      <c r="C26" s="47" t="str">
        <f>Impacts!B26</f>
        <v>Pt</v>
      </c>
      <c r="D26" s="47" t="s">
        <v>295</v>
      </c>
      <c r="E26" s="73">
        <f>IF('Sorted Data'!E30="D","D",IF('Sorted Data'!E30="ND","ND",'Sorted Data'!E30*Impacts!$D26/1000))</f>
        <v>100.86195829953742</v>
      </c>
      <c r="F26" s="73">
        <f>IF('Sorted Data'!F30="D","D",IF('Sorted Data'!F30="ND","ND",'Sorted Data'!F30*Impacts!$D26/1000))</f>
        <v>213.68038627594584</v>
      </c>
      <c r="G26" s="74">
        <f>IF('Sorted Data'!G30="D","D",IF('Sorted Data'!G30="ND","ND",'Sorted Data'!G30*Impacts!$D26/1000))</f>
        <v>217.89035041865679</v>
      </c>
    </row>
    <row r="27" spans="1:7" x14ac:dyDescent="0.25">
      <c r="A27" s="99"/>
      <c r="B27" s="47" t="str">
        <f>'Sorted Data'!B31</f>
        <v>Rh</v>
      </c>
      <c r="C27" s="47" t="str">
        <f>Impacts!B27</f>
        <v>Rh</v>
      </c>
      <c r="D27" s="47" t="s">
        <v>295</v>
      </c>
      <c r="E27" s="73" t="str">
        <f>IF('Sorted Data'!E31="D","D",IF('Sorted Data'!E31="ND","ND",'Sorted Data'!E31*Impacts!$D27/1000))</f>
        <v>ND</v>
      </c>
      <c r="F27" s="73" t="str">
        <f>IF('Sorted Data'!F31="D","D",IF('Sorted Data'!F31="ND","ND",'Sorted Data'!F31*Impacts!$D27/1000))</f>
        <v>D</v>
      </c>
      <c r="G27" s="74" t="str">
        <f>IF('Sorted Data'!G31="D","D",IF('Sorted Data'!G31="ND","ND",'Sorted Data'!G31*Impacts!$D27/1000))</f>
        <v>ND</v>
      </c>
    </row>
    <row r="28" spans="1:7" ht="15.75" thickBot="1" x14ac:dyDescent="0.3">
      <c r="A28" s="100"/>
      <c r="B28" s="48" t="str">
        <f>'Sorted Data'!B32</f>
        <v>Ru</v>
      </c>
      <c r="C28" s="48" t="str">
        <f>Impacts!B28</f>
        <v>Ru</v>
      </c>
      <c r="D28" s="48" t="s">
        <v>295</v>
      </c>
      <c r="E28" s="79">
        <f>IF('Sorted Data'!E32="D","D",IF('Sorted Data'!E32="ND","ND",'Sorted Data'!E32*Impacts!$D28/1000))</f>
        <v>0.2735474068050654</v>
      </c>
      <c r="F28" s="79">
        <f>IF('Sorted Data'!F32="D","D",IF('Sorted Data'!F32="ND","ND",'Sorted Data'!F32*Impacts!$D28/1000))</f>
        <v>0.51791360845820544</v>
      </c>
      <c r="G28" s="80">
        <f>IF('Sorted Data'!G32="D","D",IF('Sorted Data'!G32="ND","ND",'Sorted Data'!G32*Impacts!$D28/1000))</f>
        <v>0.48881673492827665</v>
      </c>
    </row>
    <row r="29" spans="1:7" x14ac:dyDescent="0.25">
      <c r="A29" s="98" t="s">
        <v>145</v>
      </c>
      <c r="B29" s="52" t="str">
        <f>'Sorted Data'!B33</f>
        <v>Ce</v>
      </c>
      <c r="C29" s="52" t="str">
        <f>Impacts!B29</f>
        <v>Ce</v>
      </c>
      <c r="D29" s="52" t="s">
        <v>295</v>
      </c>
      <c r="E29" s="65" t="str">
        <f>IF('Sorted Data'!E33="D","D",IF('Sorted Data'!E33="ND","ND",'Sorted Data'!E33*Impacts!$D29/1000))</f>
        <v>ND</v>
      </c>
      <c r="F29" s="65" t="str">
        <f>IF('Sorted Data'!F33="D","D",IF('Sorted Data'!F33="ND","ND",'Sorted Data'!F33*Impacts!$D29/1000))</f>
        <v>ND</v>
      </c>
      <c r="G29" s="66" t="str">
        <f>IF('Sorted Data'!G33="D","D",IF('Sorted Data'!G33="ND","ND",'Sorted Data'!G33*Impacts!$D29/1000))</f>
        <v>ND</v>
      </c>
    </row>
    <row r="30" spans="1:7" x14ac:dyDescent="0.25">
      <c r="A30" s="99"/>
      <c r="B30" s="47" t="str">
        <f>'Sorted Data'!B34</f>
        <v>Dy</v>
      </c>
      <c r="C30" s="47" t="str">
        <f>Impacts!B30</f>
        <v>Dy</v>
      </c>
      <c r="D30" s="47" t="s">
        <v>295</v>
      </c>
      <c r="E30" s="73" t="str">
        <f>IF('Sorted Data'!E34="D","D",IF('Sorted Data'!E34="ND","ND",'Sorted Data'!E34*Impacts!$D30/1000))</f>
        <v>ND</v>
      </c>
      <c r="F30" s="73" t="str">
        <f>IF('Sorted Data'!F34="D","D",IF('Sorted Data'!F34="ND","ND",'Sorted Data'!F34*Impacts!$D30/1000))</f>
        <v>ND</v>
      </c>
      <c r="G30" s="74" t="str">
        <f>IF('Sorted Data'!G34="D","D",IF('Sorted Data'!G34="ND","ND",'Sorted Data'!G34*Impacts!$D30/1000))</f>
        <v>ND</v>
      </c>
    </row>
    <row r="31" spans="1:7" x14ac:dyDescent="0.25">
      <c r="A31" s="99"/>
      <c r="B31" s="47" t="str">
        <f>'Sorted Data'!B35</f>
        <v>Er</v>
      </c>
      <c r="C31" s="47" t="str">
        <f>Impacts!B31</f>
        <v>Er</v>
      </c>
      <c r="D31" s="47" t="s">
        <v>295</v>
      </c>
      <c r="E31" s="73" t="str">
        <f>IF('Sorted Data'!E35="D","D",IF('Sorted Data'!E35="ND","ND",'Sorted Data'!E35*Impacts!$D31/1000))</f>
        <v>ND</v>
      </c>
      <c r="F31" s="73" t="str">
        <f>IF('Sorted Data'!F35="D","D",IF('Sorted Data'!F35="ND","ND",'Sorted Data'!F35*Impacts!$D31/1000))</f>
        <v>ND</v>
      </c>
      <c r="G31" s="74" t="str">
        <f>IF('Sorted Data'!G35="D","D",IF('Sorted Data'!G35="ND","ND",'Sorted Data'!G35*Impacts!$D31/1000))</f>
        <v>ND</v>
      </c>
    </row>
    <row r="32" spans="1:7" x14ac:dyDescent="0.25">
      <c r="A32" s="99"/>
      <c r="B32" s="47" t="str">
        <f>'Sorted Data'!B36</f>
        <v>Eu</v>
      </c>
      <c r="C32" s="47" t="str">
        <f>Impacts!B32</f>
        <v>Eu</v>
      </c>
      <c r="D32" s="47" t="s">
        <v>295</v>
      </c>
      <c r="E32" s="73" t="str">
        <f>IF('Sorted Data'!E36="D","D",IF('Sorted Data'!E36="ND","ND",'Sorted Data'!E36*Impacts!$D32/1000))</f>
        <v>ND</v>
      </c>
      <c r="F32" s="73" t="str">
        <f>IF('Sorted Data'!F36="D","D",IF('Sorted Data'!F36="ND","ND",'Sorted Data'!F36*Impacts!$D32/1000))</f>
        <v>ND</v>
      </c>
      <c r="G32" s="74" t="str">
        <f>IF('Sorted Data'!G36="D","D",IF('Sorted Data'!G36="ND","ND",'Sorted Data'!G36*Impacts!$D32/1000))</f>
        <v>ND</v>
      </c>
    </row>
    <row r="33" spans="1:7" x14ac:dyDescent="0.25">
      <c r="A33" s="99"/>
      <c r="B33" s="47" t="str">
        <f>'Sorted Data'!B37</f>
        <v>Gd</v>
      </c>
      <c r="C33" s="47" t="str">
        <f>Impacts!B33</f>
        <v>Gd</v>
      </c>
      <c r="D33" s="47" t="s">
        <v>295</v>
      </c>
      <c r="E33" s="73">
        <f>IF('Sorted Data'!E37="D","D",IF('Sorted Data'!E37="ND","ND",'Sorted Data'!E37*Impacts!$D33/1000))</f>
        <v>4.5281869904029671E-3</v>
      </c>
      <c r="F33" s="73">
        <f>IF('Sorted Data'!F37="D","D",IF('Sorted Data'!F37="ND","ND",'Sorted Data'!F37*Impacts!$D33/1000))</f>
        <v>1.2834861398776397E-2</v>
      </c>
      <c r="G33" s="74">
        <f>IF('Sorted Data'!G37="D","D",IF('Sorted Data'!G37="ND","ND",'Sorted Data'!G37*Impacts!$D33/1000))</f>
        <v>1.2998399935118561E-2</v>
      </c>
    </row>
    <row r="34" spans="1:7" x14ac:dyDescent="0.25">
      <c r="A34" s="99"/>
      <c r="B34" s="47" t="str">
        <f>'Sorted Data'!B38</f>
        <v>Ho</v>
      </c>
      <c r="C34" s="47" t="str">
        <f>Impacts!B34</f>
        <v>Ho</v>
      </c>
      <c r="D34" s="47" t="s">
        <v>295</v>
      </c>
      <c r="E34" s="73" t="str">
        <f>IF('Sorted Data'!E38="D","D",IF('Sorted Data'!E38="ND","ND",'Sorted Data'!E38*Impacts!$D34/1000))</f>
        <v>ND</v>
      </c>
      <c r="F34" s="73" t="str">
        <f>IF('Sorted Data'!F38="D","D",IF('Sorted Data'!F38="ND","ND",'Sorted Data'!F38*Impacts!$D34/1000))</f>
        <v>ND</v>
      </c>
      <c r="G34" s="74" t="str">
        <f>IF('Sorted Data'!G38="D","D",IF('Sorted Data'!G38="ND","ND",'Sorted Data'!G38*Impacts!$D34/1000))</f>
        <v>ND</v>
      </c>
    </row>
    <row r="35" spans="1:7" x14ac:dyDescent="0.25">
      <c r="A35" s="99"/>
      <c r="B35" s="47" t="str">
        <f>'Sorted Data'!B39</f>
        <v>La</v>
      </c>
      <c r="C35" s="47" t="str">
        <f>Impacts!B35</f>
        <v>La</v>
      </c>
      <c r="D35" s="47" t="s">
        <v>295</v>
      </c>
      <c r="E35" s="73" t="str">
        <f>IF('Sorted Data'!E39="D","D",IF('Sorted Data'!E39="ND","ND",'Sorted Data'!E39*Impacts!$D35/1000))</f>
        <v>ND</v>
      </c>
      <c r="F35" s="73" t="str">
        <f>IF('Sorted Data'!F39="D","D",IF('Sorted Data'!F39="ND","ND",'Sorted Data'!F39*Impacts!$D35/1000))</f>
        <v>ND</v>
      </c>
      <c r="G35" s="74" t="str">
        <f>IF('Sorted Data'!G39="D","D",IF('Sorted Data'!G39="ND","ND",'Sorted Data'!G39*Impacts!$D35/1000))</f>
        <v>ND</v>
      </c>
    </row>
    <row r="36" spans="1:7" x14ac:dyDescent="0.25">
      <c r="A36" s="99"/>
      <c r="B36" s="47" t="str">
        <f>'Sorted Data'!B40</f>
        <v>Lu</v>
      </c>
      <c r="C36" s="47" t="str">
        <f>Impacts!B36</f>
        <v>Lu</v>
      </c>
      <c r="D36" s="47" t="s">
        <v>295</v>
      </c>
      <c r="E36" s="73">
        <f>IF('Sorted Data'!E40="D","D",IF('Sorted Data'!E40="ND","ND",'Sorted Data'!E40*Impacts!$D36/1000))</f>
        <v>1.3246427632561286E-2</v>
      </c>
      <c r="F36" s="73">
        <f>IF('Sorted Data'!F40="D","D",IF('Sorted Data'!F40="ND","ND",'Sorted Data'!F40*Impacts!$D36/1000))</f>
        <v>2.9810925056051426E-2</v>
      </c>
      <c r="G36" s="74">
        <f>IF('Sorted Data'!G40="D","D",IF('Sorted Data'!G40="ND","ND",'Sorted Data'!G40*Impacts!$D36/1000))</f>
        <v>3.0383894553545013E-2</v>
      </c>
    </row>
    <row r="37" spans="1:7" x14ac:dyDescent="0.25">
      <c r="A37" s="99"/>
      <c r="B37" s="47" t="str">
        <f>'Sorted Data'!B41</f>
        <v>Nd</v>
      </c>
      <c r="C37" s="47" t="str">
        <f>Impacts!B37</f>
        <v>Nd</v>
      </c>
      <c r="D37" s="47" t="s">
        <v>295</v>
      </c>
      <c r="E37" s="73" t="str">
        <f>IF('Sorted Data'!E41="D","D",IF('Sorted Data'!E41="ND","ND",'Sorted Data'!E41*Impacts!$D37/1000))</f>
        <v>D</v>
      </c>
      <c r="F37" s="73">
        <f>IF('Sorted Data'!F41="D","D",IF('Sorted Data'!F41="ND","ND",'Sorted Data'!F41*Impacts!$D37/1000))</f>
        <v>1.0696462793203171E-3</v>
      </c>
      <c r="G37" s="74">
        <f>IF('Sorted Data'!G41="D","D",IF('Sorted Data'!G41="ND","ND",'Sorted Data'!G41*Impacts!$D37/1000))</f>
        <v>4.0690127817282488E-4</v>
      </c>
    </row>
    <row r="38" spans="1:7" x14ac:dyDescent="0.25">
      <c r="A38" s="99"/>
      <c r="B38" s="47" t="str">
        <f>'Sorted Data'!B42</f>
        <v>Pr</v>
      </c>
      <c r="C38" s="47" t="str">
        <f>Impacts!B38</f>
        <v>Pr</v>
      </c>
      <c r="D38" s="47" t="s">
        <v>295</v>
      </c>
      <c r="E38" s="73" t="str">
        <f>IF('Sorted Data'!E42="D","D",IF('Sorted Data'!E42="ND","ND",'Sorted Data'!E42*Impacts!$D38/1000))</f>
        <v>ND</v>
      </c>
      <c r="F38" s="73" t="str">
        <f>IF('Sorted Data'!F42="D","D",IF('Sorted Data'!F42="ND","ND",'Sorted Data'!F42*Impacts!$D38/1000))</f>
        <v>ND</v>
      </c>
      <c r="G38" s="74" t="str">
        <f>IF('Sorted Data'!G42="D","D",IF('Sorted Data'!G42="ND","ND",'Sorted Data'!G42*Impacts!$D38/1000))</f>
        <v>ND</v>
      </c>
    </row>
    <row r="39" spans="1:7" x14ac:dyDescent="0.25">
      <c r="A39" s="99"/>
      <c r="B39" s="47" t="str">
        <f>'Sorted Data'!B43</f>
        <v>Sm</v>
      </c>
      <c r="C39" s="47" t="str">
        <f>Impacts!B39</f>
        <v>Sm</v>
      </c>
      <c r="D39" s="47" t="s">
        <v>295</v>
      </c>
      <c r="E39" s="73" t="str">
        <f>IF('Sorted Data'!E43="D","D",IF('Sorted Data'!E43="ND","ND",'Sorted Data'!E43*Impacts!$D39/1000))</f>
        <v>ND</v>
      </c>
      <c r="F39" s="73" t="str">
        <f>IF('Sorted Data'!F43="D","D",IF('Sorted Data'!F43="ND","ND",'Sorted Data'!F43*Impacts!$D39/1000))</f>
        <v>ND</v>
      </c>
      <c r="G39" s="74" t="str">
        <f>IF('Sorted Data'!G43="D","D",IF('Sorted Data'!G43="ND","ND",'Sorted Data'!G43*Impacts!$D39/1000))</f>
        <v>ND</v>
      </c>
    </row>
    <row r="40" spans="1:7" x14ac:dyDescent="0.25">
      <c r="A40" s="99"/>
      <c r="B40" s="47" t="str">
        <f>'Sorted Data'!B44</f>
        <v>Tb</v>
      </c>
      <c r="C40" s="47" t="str">
        <f>Impacts!B40</f>
        <v>Tb</v>
      </c>
      <c r="D40" s="47" t="s">
        <v>295</v>
      </c>
      <c r="E40" s="73" t="str">
        <f>IF('Sorted Data'!E44="D","D",IF('Sorted Data'!E44="ND","ND",'Sorted Data'!E44*Impacts!$D40/1000))</f>
        <v>ND</v>
      </c>
      <c r="F40" s="73" t="str">
        <f>IF('Sorted Data'!F44="D","D",IF('Sorted Data'!F44="ND","ND",'Sorted Data'!F44*Impacts!$D40/1000))</f>
        <v>D</v>
      </c>
      <c r="G40" s="74" t="str">
        <f>IF('Sorted Data'!G44="D","D",IF('Sorted Data'!G44="ND","ND",'Sorted Data'!G44*Impacts!$D40/1000))</f>
        <v>D</v>
      </c>
    </row>
    <row r="41" spans="1:7" x14ac:dyDescent="0.25">
      <c r="A41" s="99"/>
      <c r="B41" s="47" t="str">
        <f>'Sorted Data'!B45</f>
        <v>Tm</v>
      </c>
      <c r="C41" s="47" t="str">
        <f>Impacts!B41</f>
        <v>Tm</v>
      </c>
      <c r="D41" s="47" t="s">
        <v>295</v>
      </c>
      <c r="E41" s="73" t="str">
        <f>IF('Sorted Data'!E45="D","D",IF('Sorted Data'!E45="ND","ND",'Sorted Data'!E45*Impacts!$D41/1000))</f>
        <v>ND</v>
      </c>
      <c r="F41" s="73" t="str">
        <f>IF('Sorted Data'!F45="D","D",IF('Sorted Data'!F45="ND","ND",'Sorted Data'!F45*Impacts!$D41/1000))</f>
        <v>ND</v>
      </c>
      <c r="G41" s="74" t="str">
        <f>IF('Sorted Data'!G45="D","D",IF('Sorted Data'!G45="ND","ND",'Sorted Data'!G45*Impacts!$D41/1000))</f>
        <v>ND</v>
      </c>
    </row>
    <row r="42" spans="1:7" x14ac:dyDescent="0.25">
      <c r="A42" s="99"/>
      <c r="B42" s="47" t="str">
        <f>'Sorted Data'!B46</f>
        <v>Y</v>
      </c>
      <c r="C42" s="47" t="str">
        <f>Impacts!B42</f>
        <v>Y</v>
      </c>
      <c r="D42" s="47" t="s">
        <v>295</v>
      </c>
      <c r="E42" s="73" t="str">
        <f>IF('Sorted Data'!E46="D","D",IF('Sorted Data'!E46="ND","ND",'Sorted Data'!E46*Impacts!$D42/1000))</f>
        <v>ND</v>
      </c>
      <c r="F42" s="73">
        <f>IF('Sorted Data'!F46="D","D",IF('Sorted Data'!F46="ND","ND",'Sorted Data'!F46*Impacts!$D42/1000))</f>
        <v>1.1665365646903862E-4</v>
      </c>
      <c r="G42" s="74">
        <f>IF('Sorted Data'!G46="D","D",IF('Sorted Data'!G46="ND","ND",'Sorted Data'!G46*Impacts!$D42/1000))</f>
        <v>5.5233327469022749E-5</v>
      </c>
    </row>
    <row r="43" spans="1:7" ht="15.75" thickBot="1" x14ac:dyDescent="0.3">
      <c r="A43" s="100"/>
      <c r="B43" s="48" t="str">
        <f>'Sorted Data'!B47</f>
        <v>Yb</v>
      </c>
      <c r="C43" s="48" t="str">
        <f>Impacts!B43</f>
        <v>Yb</v>
      </c>
      <c r="D43" s="48" t="s">
        <v>295</v>
      </c>
      <c r="E43" s="79">
        <f>IF('Sorted Data'!E47="D","D",IF('Sorted Data'!E47="ND","ND",'Sorted Data'!E47*Impacts!$D43/1000))</f>
        <v>6.1141065710290817E-4</v>
      </c>
      <c r="F43" s="79">
        <f>IF('Sorted Data'!F47="D","D",IF('Sorted Data'!F47="ND","ND",'Sorted Data'!F47*Impacts!$D43/1000))</f>
        <v>1.465995468488554E-3</v>
      </c>
      <c r="G43" s="80">
        <f>IF('Sorted Data'!G47="D","D",IF('Sorted Data'!G47="ND","ND",'Sorted Data'!G47*Impacts!$D43/1000))</f>
        <v>1.4135991958231014E-3</v>
      </c>
    </row>
    <row r="44" spans="1:7" x14ac:dyDescent="0.25">
      <c r="A44" s="98" t="s">
        <v>172</v>
      </c>
      <c r="B44" s="52" t="str">
        <f>'Sorted Data'!B48</f>
        <v>Ba</v>
      </c>
      <c r="C44" s="52" t="str">
        <f>Impacts!B44</f>
        <v>Ba</v>
      </c>
      <c r="D44" s="52" t="s">
        <v>295</v>
      </c>
      <c r="E44" s="65">
        <f>IF('Sorted Data'!E48="D","D",IF('Sorted Data'!E48="ND","ND",'Sorted Data'!E48*Impacts!$D44/1000))</f>
        <v>5.1111526183468803E-7</v>
      </c>
      <c r="F44" s="65">
        <f>IF('Sorted Data'!F48="D","D",IF('Sorted Data'!F48="ND","ND",'Sorted Data'!F48*Impacts!$D44/1000))</f>
        <v>1.0069732390058918E-5</v>
      </c>
      <c r="G44" s="66">
        <f>IF('Sorted Data'!G48="D","D",IF('Sorted Data'!G48="ND","ND",'Sorted Data'!G48*Impacts!$D44/1000))</f>
        <v>1.3392583208894168E-6</v>
      </c>
    </row>
    <row r="45" spans="1:7" x14ac:dyDescent="0.25">
      <c r="A45" s="99"/>
      <c r="B45" s="47" t="str">
        <f>'Sorted Data'!B49</f>
        <v>Bi</v>
      </c>
      <c r="C45" s="47" t="str">
        <f>Impacts!B45</f>
        <v>Bi</v>
      </c>
      <c r="D45" s="47" t="s">
        <v>295</v>
      </c>
      <c r="E45" s="73" t="str">
        <f>IF('Sorted Data'!E49="D","D",IF('Sorted Data'!E49="ND","ND",'Sorted Data'!E49*Impacts!$D45/1000))</f>
        <v>ND</v>
      </c>
      <c r="F45" s="73" t="str">
        <f>IF('Sorted Data'!F49="D","D",IF('Sorted Data'!F49="ND","ND",'Sorted Data'!F49*Impacts!$D45/1000))</f>
        <v>ND</v>
      </c>
      <c r="G45" s="74" t="str">
        <f>IF('Sorted Data'!G49="D","D",IF('Sorted Data'!G49="ND","ND",'Sorted Data'!G49*Impacts!$D45/1000))</f>
        <v>D</v>
      </c>
    </row>
    <row r="46" spans="1:7" x14ac:dyDescent="0.25">
      <c r="A46" s="99"/>
      <c r="B46" s="47" t="str">
        <f>'Sorted Data'!B50</f>
        <v>Hg</v>
      </c>
      <c r="C46" s="47" t="str">
        <f>Impacts!B46</f>
        <v>Hg</v>
      </c>
      <c r="D46" s="47" t="s">
        <v>295</v>
      </c>
      <c r="E46" s="73" t="str">
        <f>IF('Sorted Data'!E50="D","D",IF('Sorted Data'!E50="ND","ND",'Sorted Data'!E50*Impacts!$D46/1000))</f>
        <v>D</v>
      </c>
      <c r="F46" s="73" t="str">
        <f>IF('Sorted Data'!F50="D","D",IF('Sorted Data'!F50="ND","ND",'Sorted Data'!F50*Impacts!$D46/1000))</f>
        <v>ND</v>
      </c>
      <c r="G46" s="74" t="str">
        <f>IF('Sorted Data'!G50="D","D",IF('Sorted Data'!G50="ND","ND",'Sorted Data'!G50*Impacts!$D46/1000))</f>
        <v>ND</v>
      </c>
    </row>
    <row r="47" spans="1:7" x14ac:dyDescent="0.25">
      <c r="A47" s="99"/>
      <c r="B47" s="47" t="str">
        <f>'Sorted Data'!B51</f>
        <v>Sb</v>
      </c>
      <c r="C47" s="47" t="str">
        <f>Impacts!B47</f>
        <v>Sb</v>
      </c>
      <c r="D47" s="47" t="s">
        <v>295</v>
      </c>
      <c r="E47" s="73" t="str">
        <f>IF('Sorted Data'!E51="D","D",IF('Sorted Data'!E51="ND","ND",'Sorted Data'!E51*Impacts!$D47/1000))</f>
        <v>ND</v>
      </c>
      <c r="F47" s="73" t="str">
        <f>IF('Sorted Data'!F51="D","D",IF('Sorted Data'!F51="ND","ND",'Sorted Data'!F51*Impacts!$D47/1000))</f>
        <v>ND</v>
      </c>
      <c r="G47" s="74" t="str">
        <f>IF('Sorted Data'!G51="D","D",IF('Sorted Data'!G51="ND","ND",'Sorted Data'!G51*Impacts!$D47/1000))</f>
        <v>ND</v>
      </c>
    </row>
    <row r="48" spans="1:7" x14ac:dyDescent="0.25">
      <c r="A48" s="99"/>
      <c r="B48" s="47" t="str">
        <f>'Sorted Data'!B52</f>
        <v>Sc</v>
      </c>
      <c r="C48" s="47" t="str">
        <f>Impacts!B48</f>
        <v>Sc</v>
      </c>
      <c r="D48" s="47" t="s">
        <v>295</v>
      </c>
      <c r="E48" s="73" t="str">
        <f>IF('Sorted Data'!E52="D","D",IF('Sorted Data'!E52="ND","ND",'Sorted Data'!E52*Impacts!$D48/1000))</f>
        <v>ND</v>
      </c>
      <c r="F48" s="73" t="str">
        <f>IF('Sorted Data'!F52="D","D",IF('Sorted Data'!F52="ND","ND",'Sorted Data'!F52*Impacts!$D48/1000))</f>
        <v>ND</v>
      </c>
      <c r="G48" s="74" t="str">
        <f>IF('Sorted Data'!G52="D","D",IF('Sorted Data'!G52="ND","ND",'Sorted Data'!G52*Impacts!$D48/1000))</f>
        <v>ND</v>
      </c>
    </row>
    <row r="49" spans="1:7" x14ac:dyDescent="0.25">
      <c r="A49" s="99"/>
      <c r="B49" s="47" t="str">
        <f>'Sorted Data'!B53</f>
        <v>Sr</v>
      </c>
      <c r="C49" s="47" t="str">
        <f>Impacts!B49</f>
        <v>Sr</v>
      </c>
      <c r="D49" s="47" t="s">
        <v>295</v>
      </c>
      <c r="E49" s="73">
        <f>IF('Sorted Data'!E53="D","D",IF('Sorted Data'!E53="ND","ND",'Sorted Data'!E53*Impacts!$D49/1000))</f>
        <v>7.5270508284591184E-6</v>
      </c>
      <c r="F49" s="73">
        <f>IF('Sorted Data'!F53="D","D",IF('Sorted Data'!F53="ND","ND",'Sorted Data'!F53*Impacts!$D49/1000))</f>
        <v>3.9362627497018119E-6</v>
      </c>
      <c r="G49" s="74">
        <f>IF('Sorted Data'!G53="D","D",IF('Sorted Data'!G53="ND","ND",'Sorted Data'!G53*Impacts!$D49/1000))</f>
        <v>1.085039548616967E-6</v>
      </c>
    </row>
    <row r="50" spans="1:7" ht="15.75" thickBot="1" x14ac:dyDescent="0.3">
      <c r="A50" s="100"/>
      <c r="B50" s="48" t="str">
        <f>'Sorted Data'!B54</f>
        <v>Tl</v>
      </c>
      <c r="C50" s="48" t="str">
        <f>Impacts!B50</f>
        <v>Tl</v>
      </c>
      <c r="D50" s="48" t="s">
        <v>295</v>
      </c>
      <c r="E50" s="79" t="str">
        <f>IF('Sorted Data'!E54="D","D",IF('Sorted Data'!E54="ND","ND",'Sorted Data'!E54*Impacts!$D50/1000))</f>
        <v>ND</v>
      </c>
      <c r="F50" s="79" t="str">
        <f>IF('Sorted Data'!F54="D","D",IF('Sorted Data'!F54="ND","ND",'Sorted Data'!F54*Impacts!$D50/1000))</f>
        <v>ND</v>
      </c>
      <c r="G50" s="80" t="str">
        <f>IF('Sorted Data'!G54="D","D",IF('Sorted Data'!G54="ND","ND",'Sorted Data'!G54*Impacts!$D50/1000))</f>
        <v>ND</v>
      </c>
    </row>
    <row r="51" spans="1:7" x14ac:dyDescent="0.25">
      <c r="A51" s="98" t="s">
        <v>150</v>
      </c>
      <c r="B51" s="52" t="str">
        <f>'Sorted Data'!B55</f>
        <v>Co</v>
      </c>
      <c r="C51" s="52" t="str">
        <f>Impacts!B51</f>
        <v>Co</v>
      </c>
      <c r="D51" s="52" t="s">
        <v>295</v>
      </c>
      <c r="E51" s="65">
        <f>IF('Sorted Data'!E55="D","D",IF('Sorted Data'!E55="ND","ND",'Sorted Data'!E55*Impacts!$D51/1000))</f>
        <v>9.0972156101715773E-2</v>
      </c>
      <c r="F51" s="65">
        <f>IF('Sorted Data'!F55="D","D",IF('Sorted Data'!F55="ND","ND",'Sorted Data'!F55*Impacts!$D51/1000))</f>
        <v>1.7813945037608105E-2</v>
      </c>
      <c r="G51" s="66">
        <f>IF('Sorted Data'!G55="D","D",IF('Sorted Data'!G55="ND","ND",'Sorted Data'!G55*Impacts!$D51/1000))</f>
        <v>1.4597557352098113E-2</v>
      </c>
    </row>
    <row r="52" spans="1:7" x14ac:dyDescent="0.25">
      <c r="A52" s="99"/>
      <c r="B52" s="47" t="str">
        <f>'Sorted Data'!B56</f>
        <v>Mo</v>
      </c>
      <c r="C52" s="47" t="str">
        <f>Impacts!B52</f>
        <v>Mo</v>
      </c>
      <c r="D52" s="47" t="s">
        <v>295</v>
      </c>
      <c r="E52" s="73" t="str">
        <f>IF('Sorted Data'!E56="D","D",IF('Sorted Data'!E56="ND","ND",'Sorted Data'!E56*Impacts!$D52/1000))</f>
        <v>ND</v>
      </c>
      <c r="F52" s="73">
        <f>IF('Sorted Data'!F56="D","D",IF('Sorted Data'!F56="ND","ND",'Sorted Data'!F56*Impacts!$D52/1000))</f>
        <v>9.7003253862730314E-4</v>
      </c>
      <c r="G52" s="74">
        <f>IF('Sorted Data'!G56="D","D",IF('Sorted Data'!G56="ND","ND",'Sorted Data'!G56*Impacts!$D52/1000))</f>
        <v>1.7321332168678729E-3</v>
      </c>
    </row>
    <row r="53" spans="1:7" x14ac:dyDescent="0.25">
      <c r="A53" s="99"/>
      <c r="B53" s="47" t="str">
        <f>'Sorted Data'!B57</f>
        <v>Ni</v>
      </c>
      <c r="C53" s="47" t="str">
        <f>Impacts!B53</f>
        <v>Ni</v>
      </c>
      <c r="D53" s="47" t="s">
        <v>295</v>
      </c>
      <c r="E53" s="73">
        <f>IF('Sorted Data'!E57="D","D",IF('Sorted Data'!E57="ND","ND",'Sorted Data'!E57*Impacts!$D53/1000))</f>
        <v>0.90694577932888643</v>
      </c>
      <c r="F53" s="73">
        <f>IF('Sorted Data'!F57="D","D",IF('Sorted Data'!F57="ND","ND",'Sorted Data'!F57*Impacts!$D53/1000))</f>
        <v>0.38406175469346004</v>
      </c>
      <c r="G53" s="74">
        <f>IF('Sorted Data'!G57="D","D",IF('Sorted Data'!G57="ND","ND",'Sorted Data'!G57*Impacts!$D53/1000))</f>
        <v>0.37960265956466022</v>
      </c>
    </row>
    <row r="54" spans="1:7" x14ac:dyDescent="0.25">
      <c r="A54" s="99"/>
      <c r="B54" s="47" t="str">
        <f>'Sorted Data'!B58</f>
        <v>Re</v>
      </c>
      <c r="C54" s="47" t="str">
        <f>Impacts!B54</f>
        <v>Re</v>
      </c>
      <c r="D54" s="47" t="s">
        <v>295</v>
      </c>
      <c r="E54" s="73" t="str">
        <f>IF('Sorted Data'!E58="D","D",IF('Sorted Data'!E58="ND","ND",'Sorted Data'!E58*Impacts!$D54/1000))</f>
        <v>ND</v>
      </c>
      <c r="F54" s="73" t="str">
        <f>IF('Sorted Data'!F58="D","D",IF('Sorted Data'!F58="ND","ND",'Sorted Data'!F58*Impacts!$D54/1000))</f>
        <v>ND</v>
      </c>
      <c r="G54" s="74" t="str">
        <f>IF('Sorted Data'!G58="D","D",IF('Sorted Data'!G58="ND","ND",'Sorted Data'!G58*Impacts!$D54/1000))</f>
        <v>ND</v>
      </c>
    </row>
    <row r="55" spans="1:7" x14ac:dyDescent="0.25">
      <c r="A55" s="99"/>
      <c r="B55" s="47" t="str">
        <f>'Sorted Data'!B59</f>
        <v>Ta</v>
      </c>
      <c r="C55" s="47" t="str">
        <f>Impacts!B55</f>
        <v>Ta</v>
      </c>
      <c r="D55" s="47" t="s">
        <v>295</v>
      </c>
      <c r="E55" s="73" t="str">
        <f>IF('Sorted Data'!E59="D","D",IF('Sorted Data'!E59="ND","ND",'Sorted Data'!E59*Impacts!$D55/1000))</f>
        <v>ND</v>
      </c>
      <c r="F55" s="73" t="str">
        <f>IF('Sorted Data'!F59="D","D",IF('Sorted Data'!F59="ND","ND",'Sorted Data'!F59*Impacts!$D55/1000))</f>
        <v>D</v>
      </c>
      <c r="G55" s="74" t="str">
        <f>IF('Sorted Data'!G59="D","D",IF('Sorted Data'!G59="ND","ND",'Sorted Data'!G59*Impacts!$D55/1000))</f>
        <v>ND</v>
      </c>
    </row>
    <row r="56" spans="1:7" ht="15.75" thickBot="1" x14ac:dyDescent="0.3">
      <c r="A56" s="100"/>
      <c r="B56" s="48" t="str">
        <f>'Sorted Data'!B60</f>
        <v>W</v>
      </c>
      <c r="C56" s="48" t="str">
        <f>Impacts!B56</f>
        <v>W</v>
      </c>
      <c r="D56" s="48" t="s">
        <v>295</v>
      </c>
      <c r="E56" s="79" t="str">
        <f>IF('Sorted Data'!E60="D","D",IF('Sorted Data'!E60="ND","ND",'Sorted Data'!E60*Impacts!$D56/1000))</f>
        <v>ND</v>
      </c>
      <c r="F56" s="79" t="str">
        <f>IF('Sorted Data'!F60="D","D",IF('Sorted Data'!F60="ND","ND",'Sorted Data'!F60*Impacts!$D56/1000))</f>
        <v>ND</v>
      </c>
      <c r="G56" s="80" t="str">
        <f>IF('Sorted Data'!G60="D","D",IF('Sorted Data'!G60="ND","ND",'Sorted Data'!G60*Impacts!$D56/1000))</f>
        <v>ND</v>
      </c>
    </row>
    <row r="57" spans="1:7" x14ac:dyDescent="0.25">
      <c r="A57" s="98" t="s">
        <v>152</v>
      </c>
      <c r="B57" s="52" t="str">
        <f>'Sorted Data'!B61</f>
        <v>Cd</v>
      </c>
      <c r="C57" s="52" t="str">
        <f>Impacts!B57</f>
        <v>Cd</v>
      </c>
      <c r="D57" s="52" t="s">
        <v>295</v>
      </c>
      <c r="E57" s="65" t="str">
        <f>IF('Sorted Data'!E61="D","D",IF('Sorted Data'!E61="ND","ND",'Sorted Data'!E61*Impacts!$D57/1000))</f>
        <v>ND</v>
      </c>
      <c r="F57" s="65">
        <f>IF('Sorted Data'!F61="D","D",IF('Sorted Data'!F61="ND","ND",'Sorted Data'!F61*Impacts!$D57/1000))</f>
        <v>1.7290308794045786E-4</v>
      </c>
      <c r="G57" s="66">
        <f>IF('Sorted Data'!G61="D","D",IF('Sorted Data'!G61="ND","ND",'Sorted Data'!G61*Impacts!$D57/1000))</f>
        <v>1.7945238751699769E-4</v>
      </c>
    </row>
    <row r="58" spans="1:7" x14ac:dyDescent="0.25">
      <c r="A58" s="99"/>
      <c r="B58" s="47" t="str">
        <f>'Sorted Data'!B62</f>
        <v>Ge</v>
      </c>
      <c r="C58" s="47" t="str">
        <f>Impacts!B58</f>
        <v>Ge</v>
      </c>
      <c r="D58" s="47" t="s">
        <v>295</v>
      </c>
      <c r="E58" s="73" t="str">
        <f>IF('Sorted Data'!E62="D","D",IF('Sorted Data'!E62="ND","ND",'Sorted Data'!E62*Impacts!$D58/1000))</f>
        <v>ND</v>
      </c>
      <c r="F58" s="73" t="str">
        <f>IF('Sorted Data'!F62="D","D",IF('Sorted Data'!F62="ND","ND",'Sorted Data'!F62*Impacts!$D58/1000))</f>
        <v>ND</v>
      </c>
      <c r="G58" s="74" t="str">
        <f>IF('Sorted Data'!G62="D","D",IF('Sorted Data'!G62="ND","ND",'Sorted Data'!G62*Impacts!$D58/1000))</f>
        <v>ND</v>
      </c>
    </row>
    <row r="59" spans="1:7" x14ac:dyDescent="0.25">
      <c r="A59" s="99"/>
      <c r="B59" s="47" t="str">
        <f>'Sorted Data'!B63</f>
        <v>In</v>
      </c>
      <c r="C59" s="47" t="str">
        <f>Impacts!B59</f>
        <v>In</v>
      </c>
      <c r="D59" s="47" t="s">
        <v>295</v>
      </c>
      <c r="E59" s="73" t="str">
        <f>IF('Sorted Data'!E63="D","D",IF('Sorted Data'!E63="ND","ND",'Sorted Data'!E63*Impacts!$D59/1000))</f>
        <v>ND</v>
      </c>
      <c r="F59" s="73" t="str">
        <f>IF('Sorted Data'!F63="D","D",IF('Sorted Data'!F63="ND","ND",'Sorted Data'!F63*Impacts!$D59/1000))</f>
        <v>ND</v>
      </c>
      <c r="G59" s="74" t="str">
        <f>IF('Sorted Data'!G63="D","D",IF('Sorted Data'!G63="ND","ND",'Sorted Data'!G63*Impacts!$D59/1000))</f>
        <v>ND</v>
      </c>
    </row>
    <row r="60" spans="1:7" x14ac:dyDescent="0.25">
      <c r="A60" s="99"/>
      <c r="B60" s="47" t="str">
        <f>'Sorted Data'!B64</f>
        <v>Pb</v>
      </c>
      <c r="C60" s="47" t="str">
        <f>Impacts!B60</f>
        <v>Pb</v>
      </c>
      <c r="D60" s="47" t="s">
        <v>295</v>
      </c>
      <c r="E60" s="73">
        <f>IF('Sorted Data'!E64="D","D",IF('Sorted Data'!E64="ND","ND",'Sorted Data'!E64*Impacts!$D60/1000))</f>
        <v>3.8036842560126063E-4</v>
      </c>
      <c r="F60" s="73">
        <f>IF('Sorted Data'!F64="D","D",IF('Sorted Data'!F64="ND","ND",'Sorted Data'!F64*Impacts!$D60/1000))</f>
        <v>7.9623478143348123E-4</v>
      </c>
      <c r="G60" s="74">
        <f>IF('Sorted Data'!G64="D","D",IF('Sorted Data'!G64="ND","ND",'Sorted Data'!G64*Impacts!$D60/1000))</f>
        <v>8.6957365519611612E-4</v>
      </c>
    </row>
    <row r="61" spans="1:7" x14ac:dyDescent="0.25">
      <c r="A61" s="99"/>
      <c r="B61" s="47" t="str">
        <f>'Sorted Data'!B65</f>
        <v>Sn</v>
      </c>
      <c r="C61" s="47" t="str">
        <f>Impacts!B61</f>
        <v>Sn</v>
      </c>
      <c r="D61" s="47" t="s">
        <v>295</v>
      </c>
      <c r="E61" s="73" t="str">
        <f>IF('Sorted Data'!E65="D","D",IF('Sorted Data'!E65="ND","ND",'Sorted Data'!E65*Impacts!$D61/1000))</f>
        <v>D</v>
      </c>
      <c r="F61" s="73">
        <f>IF('Sorted Data'!F65="D","D",IF('Sorted Data'!F65="ND","ND",'Sorted Data'!F65*Impacts!$D61/1000))</f>
        <v>2.1097461300586752E-3</v>
      </c>
      <c r="G61" s="74">
        <f>IF('Sorted Data'!G65="D","D",IF('Sorted Data'!G65="ND","ND",'Sorted Data'!G65*Impacts!$D61/1000))</f>
        <v>6.3466907106246116E-3</v>
      </c>
    </row>
    <row r="62" spans="1:7" ht="15.75" thickBot="1" x14ac:dyDescent="0.3">
      <c r="A62" s="100"/>
      <c r="B62" s="48" t="str">
        <f>'Sorted Data'!B66</f>
        <v>Zn</v>
      </c>
      <c r="C62" s="48" t="str">
        <f>Impacts!B62</f>
        <v>Zn</v>
      </c>
      <c r="D62" s="48" t="s">
        <v>295</v>
      </c>
      <c r="E62" s="79">
        <f>IF('Sorted Data'!E66="D","D",IF('Sorted Data'!E66="ND","ND",'Sorted Data'!E66*Impacts!$D62/1000))</f>
        <v>0.66669636110721897</v>
      </c>
      <c r="F62" s="79">
        <f>IF('Sorted Data'!F66="D","D",IF('Sorted Data'!F66="ND","ND",'Sorted Data'!F66*Impacts!$D62/1000))</f>
        <v>0.31491928769352556</v>
      </c>
      <c r="G62" s="80">
        <f>IF('Sorted Data'!G66="D","D",IF('Sorted Data'!G66="ND","ND",'Sorted Data'!G66*Impacts!$D62/1000))</f>
        <v>0.17765429084798662</v>
      </c>
    </row>
    <row r="64" spans="1:7" ht="15.75" thickBot="1" x14ac:dyDescent="0.3"/>
    <row r="65" spans="1:7" ht="15.75" thickBot="1" x14ac:dyDescent="0.3">
      <c r="A65" s="41" t="s">
        <v>287</v>
      </c>
      <c r="B65" s="53" t="s">
        <v>290</v>
      </c>
      <c r="C65" s="53" t="s">
        <v>288</v>
      </c>
      <c r="D65" s="53" t="str">
        <f t="shared" ref="D65:G65" si="0">D2</f>
        <v>Unit</v>
      </c>
      <c r="E65" s="81" t="str">
        <f t="shared" si="0"/>
        <v>S6 NFC/WC</v>
      </c>
      <c r="F65" s="81" t="str">
        <f t="shared" si="0"/>
        <v>S7 NFC/WC</v>
      </c>
      <c r="G65" s="82" t="str">
        <f t="shared" si="0"/>
        <v>S8 NFC/WC</v>
      </c>
    </row>
    <row r="66" spans="1:7" x14ac:dyDescent="0.25">
      <c r="A66" s="44" t="str">
        <f>A3</f>
        <v>Copper group</v>
      </c>
      <c r="B66" s="46" t="s">
        <v>303</v>
      </c>
      <c r="C66" s="46" t="s">
        <v>286</v>
      </c>
      <c r="D66" s="46" t="s">
        <v>159</v>
      </c>
      <c r="E66" s="71">
        <f t="shared" ref="E66:G66" si="1">SUM(E3:E7)/1000</f>
        <v>1.5789155983076956E-2</v>
      </c>
      <c r="F66" s="71">
        <f t="shared" si="1"/>
        <v>2.4207670780121256E-2</v>
      </c>
      <c r="G66" s="71">
        <f t="shared" si="1"/>
        <v>3.3676409146610652E-2</v>
      </c>
    </row>
    <row r="67" spans="1:7" x14ac:dyDescent="0.25">
      <c r="A67" s="42" t="str">
        <f>A8</f>
        <v>Iron &amp; Its principal alloying elements</v>
      </c>
      <c r="B67" s="46" t="s">
        <v>303</v>
      </c>
      <c r="C67" s="47" t="s">
        <v>286</v>
      </c>
      <c r="D67" s="47" t="s">
        <v>159</v>
      </c>
      <c r="E67" s="73">
        <f t="shared" ref="E67:G67" si="2">SUM(E8:E12)/1000</f>
        <v>1.0323123392866824E-3</v>
      </c>
      <c r="F67" s="73">
        <f t="shared" si="2"/>
        <v>2.2013260472049994E-3</v>
      </c>
      <c r="G67" s="73">
        <f t="shared" si="2"/>
        <v>2.2760351952948931E-3</v>
      </c>
    </row>
    <row r="68" spans="1:7" x14ac:dyDescent="0.25">
      <c r="A68" s="42" t="str">
        <f>A13</f>
        <v>Light metals</v>
      </c>
      <c r="B68" s="46" t="s">
        <v>303</v>
      </c>
      <c r="C68" s="47" t="s">
        <v>286</v>
      </c>
      <c r="D68" s="47" t="s">
        <v>159</v>
      </c>
      <c r="E68" s="73">
        <f t="shared" ref="E68:G68" si="3">SUM(E13:E19)/1000</f>
        <v>4.4528549748278961E-5</v>
      </c>
      <c r="F68" s="73">
        <f t="shared" si="3"/>
        <v>1.1616040621516041E-4</v>
      </c>
      <c r="G68" s="73">
        <f t="shared" si="3"/>
        <v>1.6702928213173821E-4</v>
      </c>
    </row>
    <row r="69" spans="1:7" x14ac:dyDescent="0.25">
      <c r="A69" s="42" t="str">
        <f>A20</f>
        <v>Nuclear energy metals</v>
      </c>
      <c r="B69" s="46" t="s">
        <v>303</v>
      </c>
      <c r="C69" s="47" t="s">
        <v>286</v>
      </c>
      <c r="D69" s="47" t="s">
        <v>159</v>
      </c>
      <c r="E69" s="73">
        <f t="shared" ref="E69:G69" si="4">SUM(E20:E23)/1000</f>
        <v>1.6245389497027905E-4</v>
      </c>
      <c r="F69" s="73">
        <f t="shared" si="4"/>
        <v>3.9378628490813991E-4</v>
      </c>
      <c r="G69" s="73">
        <f t="shared" si="4"/>
        <v>3.6043760370056384E-4</v>
      </c>
    </row>
    <row r="70" spans="1:7" x14ac:dyDescent="0.25">
      <c r="A70" s="42" t="str">
        <f>A24</f>
        <v>Platinum- group metals</v>
      </c>
      <c r="B70" s="46" t="s">
        <v>303</v>
      </c>
      <c r="C70" s="47" t="s">
        <v>286</v>
      </c>
      <c r="D70" s="47" t="s">
        <v>159</v>
      </c>
      <c r="E70" s="73">
        <f t="shared" ref="E70:G70" si="5">SUM(E24:E28)/1000</f>
        <v>0.10142326261615869</v>
      </c>
      <c r="F70" s="73">
        <f t="shared" si="5"/>
        <v>0.21429549963624683</v>
      </c>
      <c r="G70" s="73">
        <f t="shared" si="5"/>
        <v>0.21927701028213636</v>
      </c>
    </row>
    <row r="71" spans="1:7" x14ac:dyDescent="0.25">
      <c r="A71" s="42" t="str">
        <f>A29</f>
        <v>Rare earth elements</v>
      </c>
      <c r="B71" s="46" t="s">
        <v>303</v>
      </c>
      <c r="C71" s="47" t="s">
        <v>286</v>
      </c>
      <c r="D71" s="47" t="s">
        <v>159</v>
      </c>
      <c r="E71" s="73">
        <f t="shared" ref="E71:G71" si="6">SUM(E29:E43)/1000</f>
        <v>1.838602528006716E-5</v>
      </c>
      <c r="F71" s="73">
        <f t="shared" si="6"/>
        <v>4.5298081859105729E-5</v>
      </c>
      <c r="G71" s="73">
        <f t="shared" si="6"/>
        <v>4.5258028290128533E-5</v>
      </c>
    </row>
    <row r="72" spans="1:7" x14ac:dyDescent="0.25">
      <c r="A72" s="42" t="str">
        <f>A44</f>
        <v>Specialty metals</v>
      </c>
      <c r="B72" s="46" t="s">
        <v>303</v>
      </c>
      <c r="C72" s="47" t="s">
        <v>286</v>
      </c>
      <c r="D72" s="47" t="s">
        <v>159</v>
      </c>
      <c r="E72" s="73">
        <f t="shared" ref="E72:G72" si="7">SUM(E44:E50)/1000</f>
        <v>8.0381660902938054E-9</v>
      </c>
      <c r="F72" s="73">
        <f t="shared" si="7"/>
        <v>1.4005995139760731E-8</v>
      </c>
      <c r="G72" s="73">
        <f t="shared" si="7"/>
        <v>2.4242978695063839E-9</v>
      </c>
    </row>
    <row r="73" spans="1:7" x14ac:dyDescent="0.25">
      <c r="A73" s="42" t="str">
        <f>A51</f>
        <v>Superalloy metals</v>
      </c>
      <c r="B73" s="46" t="s">
        <v>303</v>
      </c>
      <c r="C73" s="47" t="s">
        <v>286</v>
      </c>
      <c r="D73" s="47" t="s">
        <v>159</v>
      </c>
      <c r="E73" s="73">
        <f t="shared" ref="E73:G73" si="8">SUM(E51:E56)/1000</f>
        <v>9.9791793543060219E-4</v>
      </c>
      <c r="F73" s="73">
        <f t="shared" si="8"/>
        <v>4.0284573226969544E-4</v>
      </c>
      <c r="G73" s="73">
        <f t="shared" si="8"/>
        <v>3.9593235013362618E-4</v>
      </c>
    </row>
    <row r="74" spans="1:7" ht="15.75" thickBot="1" x14ac:dyDescent="0.3">
      <c r="A74" s="43" t="str">
        <f>A57</f>
        <v>Zinc, tin, lead group</v>
      </c>
      <c r="B74" s="46" t="s">
        <v>303</v>
      </c>
      <c r="C74" s="48" t="s">
        <v>286</v>
      </c>
      <c r="D74" s="48" t="s">
        <v>159</v>
      </c>
      <c r="E74" s="79">
        <f t="shared" ref="E74:G74" si="9">SUM(E57:E62)/1000</f>
        <v>6.6707672953282028E-4</v>
      </c>
      <c r="F74" s="79">
        <f t="shared" si="9"/>
        <v>3.1799817169295819E-4</v>
      </c>
      <c r="G74" s="79">
        <f t="shared" si="9"/>
        <v>1.8505000760132433E-4</v>
      </c>
    </row>
    <row r="75" spans="1:7" ht="15.75" thickBot="1" x14ac:dyDescent="0.3">
      <c r="A75" s="45" t="s">
        <v>289</v>
      </c>
      <c r="B75" s="46" t="s">
        <v>303</v>
      </c>
      <c r="C75" s="49" t="s">
        <v>286</v>
      </c>
      <c r="D75" s="49" t="s">
        <v>159</v>
      </c>
      <c r="E75" s="83">
        <f t="shared" ref="E75:G75" si="10">SUM(E66:E74)</f>
        <v>0.12013510211165049</v>
      </c>
      <c r="F75" s="83">
        <f t="shared" si="10"/>
        <v>0.24198059914651329</v>
      </c>
      <c r="G75" s="83">
        <f t="shared" si="10"/>
        <v>0.2563831643201972</v>
      </c>
    </row>
    <row r="77" spans="1:7" ht="15.75" thickBot="1" x14ac:dyDescent="0.3"/>
    <row r="78" spans="1:7" ht="15.75" thickBot="1" x14ac:dyDescent="0.3">
      <c r="A78" s="41" t="s">
        <v>291</v>
      </c>
      <c r="B78" s="53" t="str">
        <f>B65</f>
        <v>Part</v>
      </c>
      <c r="C78" s="53" t="str">
        <f t="shared" ref="C78:G78" si="11">C65</f>
        <v>Impact categorie</v>
      </c>
      <c r="D78" s="53" t="str">
        <f t="shared" si="11"/>
        <v>Unit</v>
      </c>
      <c r="E78" s="81" t="str">
        <f t="shared" si="11"/>
        <v>S6 NFC/WC</v>
      </c>
      <c r="F78" s="81" t="str">
        <f t="shared" si="11"/>
        <v>S7 NFC/WC</v>
      </c>
      <c r="G78" s="82" t="str">
        <f t="shared" si="11"/>
        <v>S8 NFC/WC</v>
      </c>
    </row>
    <row r="79" spans="1:7" x14ac:dyDescent="0.25">
      <c r="A79" s="44" t="str">
        <f>A66</f>
        <v>Copper group</v>
      </c>
      <c r="B79" s="46" t="str">
        <f>B66</f>
        <v>NFC Wireless</v>
      </c>
      <c r="C79" s="46" t="str">
        <f t="shared" ref="C79" si="12">C66</f>
        <v>Climate Change</v>
      </c>
      <c r="D79" s="46" t="s">
        <v>292</v>
      </c>
      <c r="E79" s="71">
        <f t="shared" ref="E79:G79" si="13">E66/E$75*100</f>
        <v>13.142833115006569</v>
      </c>
      <c r="F79" s="71">
        <f t="shared" si="13"/>
        <v>10.003971750422895</v>
      </c>
      <c r="G79" s="72">
        <f t="shared" si="13"/>
        <v>13.135187419932205</v>
      </c>
    </row>
    <row r="80" spans="1:7" x14ac:dyDescent="0.25">
      <c r="A80" s="42" t="str">
        <f t="shared" ref="A80:B88" si="14">A67</f>
        <v>Iron &amp; Its principal alloying elements</v>
      </c>
      <c r="B80" s="47" t="str">
        <f t="shared" si="14"/>
        <v>NFC Wireless</v>
      </c>
      <c r="C80" s="47" t="str">
        <f t="shared" ref="C80" si="15">C67</f>
        <v>Climate Change</v>
      </c>
      <c r="D80" s="47" t="s">
        <v>292</v>
      </c>
      <c r="E80" s="73">
        <f t="shared" ref="E80:G88" si="16">E67/E$75*100</f>
        <v>0.85929284708750475</v>
      </c>
      <c r="F80" s="73">
        <f t="shared" si="16"/>
        <v>0.90971179299880589</v>
      </c>
      <c r="G80" s="74">
        <f t="shared" si="16"/>
        <v>0.88774752481498764</v>
      </c>
    </row>
    <row r="81" spans="1:7" x14ac:dyDescent="0.25">
      <c r="A81" s="42" t="str">
        <f t="shared" si="14"/>
        <v>Light metals</v>
      </c>
      <c r="B81" s="47" t="str">
        <f t="shared" si="14"/>
        <v>NFC Wireless</v>
      </c>
      <c r="C81" s="47" t="str">
        <f t="shared" ref="C81" si="17">C68</f>
        <v>Climate Change</v>
      </c>
      <c r="D81" s="47" t="s">
        <v>292</v>
      </c>
      <c r="E81" s="73">
        <f t="shared" si="16"/>
        <v>3.7065394681144295E-2</v>
      </c>
      <c r="F81" s="73">
        <f t="shared" si="16"/>
        <v>4.8004016282655847E-2</v>
      </c>
      <c r="G81" s="74">
        <f t="shared" si="16"/>
        <v>6.5148303545834688E-2</v>
      </c>
    </row>
    <row r="82" spans="1:7" x14ac:dyDescent="0.25">
      <c r="A82" s="42" t="str">
        <f t="shared" si="14"/>
        <v>Nuclear energy metals</v>
      </c>
      <c r="B82" s="47" t="str">
        <f t="shared" si="14"/>
        <v>NFC Wireless</v>
      </c>
      <c r="C82" s="47" t="str">
        <f t="shared" ref="C82" si="18">C69</f>
        <v>Climate Change</v>
      </c>
      <c r="D82" s="47" t="s">
        <v>292</v>
      </c>
      <c r="E82" s="73">
        <f t="shared" si="16"/>
        <v>0.13522600148897243</v>
      </c>
      <c r="F82" s="73">
        <f t="shared" si="16"/>
        <v>0.1627346515782912</v>
      </c>
      <c r="G82" s="74">
        <f t="shared" si="16"/>
        <v>0.14058551958989512</v>
      </c>
    </row>
    <row r="83" spans="1:7" x14ac:dyDescent="0.25">
      <c r="A83" s="42" t="str">
        <f t="shared" si="14"/>
        <v>Platinum- group metals</v>
      </c>
      <c r="B83" s="47" t="str">
        <f t="shared" si="14"/>
        <v>NFC Wireless</v>
      </c>
      <c r="C83" s="47" t="str">
        <f t="shared" ref="C83" si="19">C70</f>
        <v>Climate Change</v>
      </c>
      <c r="D83" s="47" t="s">
        <v>292</v>
      </c>
      <c r="E83" s="73">
        <f t="shared" si="16"/>
        <v>84.42433629589668</v>
      </c>
      <c r="F83" s="73">
        <f t="shared" si="16"/>
        <v>88.558959020717282</v>
      </c>
      <c r="G83" s="74">
        <f t="shared" si="16"/>
        <v>85.527070727733545</v>
      </c>
    </row>
    <row r="84" spans="1:7" x14ac:dyDescent="0.25">
      <c r="A84" s="42" t="str">
        <f t="shared" si="14"/>
        <v>Rare earth elements</v>
      </c>
      <c r="B84" s="47" t="str">
        <f t="shared" si="14"/>
        <v>NFC Wireless</v>
      </c>
      <c r="C84" s="47" t="str">
        <f t="shared" ref="C84" si="20">C71</f>
        <v>Climate Change</v>
      </c>
      <c r="D84" s="47" t="s">
        <v>292</v>
      </c>
      <c r="E84" s="73">
        <f t="shared" si="16"/>
        <v>1.5304457196015579E-2</v>
      </c>
      <c r="F84" s="73">
        <f t="shared" si="16"/>
        <v>1.8719716381757883E-2</v>
      </c>
      <c r="G84" s="74">
        <f t="shared" si="16"/>
        <v>1.7652496180913711E-2</v>
      </c>
    </row>
    <row r="85" spans="1:7" x14ac:dyDescent="0.25">
      <c r="A85" s="42" t="str">
        <f t="shared" si="14"/>
        <v>Specialty metals</v>
      </c>
      <c r="B85" s="47" t="str">
        <f t="shared" si="14"/>
        <v>NFC Wireless</v>
      </c>
      <c r="C85" s="47" t="str">
        <f t="shared" ref="C85" si="21">C72</f>
        <v>Climate Change</v>
      </c>
      <c r="D85" s="47" t="s">
        <v>292</v>
      </c>
      <c r="E85" s="73">
        <f t="shared" si="16"/>
        <v>6.6909387423030945E-6</v>
      </c>
      <c r="F85" s="73">
        <f t="shared" si="16"/>
        <v>5.7880653197657574E-6</v>
      </c>
      <c r="G85" s="74">
        <f t="shared" si="16"/>
        <v>9.4557607787330212E-7</v>
      </c>
    </row>
    <row r="86" spans="1:7" x14ac:dyDescent="0.25">
      <c r="A86" s="42" t="str">
        <f t="shared" si="14"/>
        <v>Superalloy metals</v>
      </c>
      <c r="B86" s="47" t="str">
        <f t="shared" si="14"/>
        <v>NFC Wireless</v>
      </c>
      <c r="C86" s="47" t="str">
        <f t="shared" ref="C86" si="22">C73</f>
        <v>Climate Change</v>
      </c>
      <c r="D86" s="47" t="s">
        <v>292</v>
      </c>
      <c r="E86" s="73">
        <f t="shared" si="16"/>
        <v>0.8306630767277019</v>
      </c>
      <c r="F86" s="73">
        <f t="shared" si="16"/>
        <v>0.16647852501009069</v>
      </c>
      <c r="G86" s="74">
        <f t="shared" si="16"/>
        <v>0.15442993348781117</v>
      </c>
    </row>
    <row r="87" spans="1:7" ht="15.75" thickBot="1" x14ac:dyDescent="0.3">
      <c r="A87" s="43" t="str">
        <f t="shared" si="14"/>
        <v>Zinc, tin, lead group</v>
      </c>
      <c r="B87" s="48" t="str">
        <f t="shared" si="14"/>
        <v>NFC Wireless</v>
      </c>
      <c r="C87" s="48" t="str">
        <f t="shared" ref="C87" si="23">C74</f>
        <v>Climate Change</v>
      </c>
      <c r="D87" s="48" t="s">
        <v>292</v>
      </c>
      <c r="E87" s="79">
        <f t="shared" si="16"/>
        <v>0.55527212097664536</v>
      </c>
      <c r="F87" s="79">
        <f t="shared" si="16"/>
        <v>0.13141473854291025</v>
      </c>
      <c r="G87" s="80">
        <f t="shared" si="16"/>
        <v>7.217712913871957E-2</v>
      </c>
    </row>
    <row r="88" spans="1:7" ht="15.75" thickBot="1" x14ac:dyDescent="0.3">
      <c r="A88" s="45" t="str">
        <f t="shared" si="14"/>
        <v>Total Impact</v>
      </c>
      <c r="B88" s="49" t="str">
        <f t="shared" si="14"/>
        <v>NFC Wireless</v>
      </c>
      <c r="C88" s="49" t="str">
        <f t="shared" ref="C88" si="24">C75</f>
        <v>Climate Change</v>
      </c>
      <c r="D88" s="49" t="s">
        <v>292</v>
      </c>
      <c r="E88" s="83">
        <f t="shared" si="16"/>
        <v>100</v>
      </c>
      <c r="F88" s="83">
        <f t="shared" si="16"/>
        <v>100</v>
      </c>
      <c r="G88" s="84">
        <f t="shared" si="16"/>
        <v>100</v>
      </c>
    </row>
  </sheetData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FC656-87CF-4FB8-9167-B1D21A41777B}">
  <dimension ref="A1:G88"/>
  <sheetViews>
    <sheetView tabSelected="1" topLeftCell="A61" zoomScale="70" zoomScaleNormal="70" workbookViewId="0">
      <selection activeCell="I14" sqref="I14"/>
    </sheetView>
  </sheetViews>
  <sheetFormatPr defaultRowHeight="15" x14ac:dyDescent="0.25"/>
  <cols>
    <col min="1" max="1" width="35.5703125" bestFit="1" customWidth="1"/>
    <col min="2" max="2" width="15.5703125" style="50" bestFit="1" customWidth="1"/>
    <col min="3" max="3" width="18.28515625" style="50" bestFit="1" customWidth="1"/>
    <col min="4" max="4" width="11.7109375" style="50" bestFit="1" customWidth="1"/>
    <col min="5" max="5" width="16.85546875" style="58" customWidth="1"/>
    <col min="6" max="6" width="17.7109375" style="58" customWidth="1"/>
    <col min="7" max="7" width="20.28515625" style="58" customWidth="1"/>
    <col min="8" max="9" width="17.140625" customWidth="1"/>
  </cols>
  <sheetData>
    <row r="1" spans="1:7" ht="15.75" thickBot="1" x14ac:dyDescent="0.3">
      <c r="A1" s="31"/>
    </row>
    <row r="2" spans="1:7" ht="15.75" thickBot="1" x14ac:dyDescent="0.3">
      <c r="A2" s="31"/>
      <c r="B2" s="54" t="s">
        <v>283</v>
      </c>
      <c r="C2" s="51" t="s">
        <v>284</v>
      </c>
      <c r="D2" s="51" t="s">
        <v>285</v>
      </c>
      <c r="E2" s="77" t="str">
        <f>'Raw Data'!E1:F1</f>
        <v>S6 NFC/WC</v>
      </c>
      <c r="F2" s="77" t="str">
        <f>'Raw Data'!E1:G1</f>
        <v>S7 NFC/WC</v>
      </c>
      <c r="G2" s="78" t="str">
        <f>'Raw Data'!F1:H1</f>
        <v>S8 NFC/WC</v>
      </c>
    </row>
    <row r="3" spans="1:7" x14ac:dyDescent="0.25">
      <c r="A3" s="98" t="s">
        <v>146</v>
      </c>
      <c r="B3" s="52" t="str">
        <f>'Sorted Data'!B2</f>
        <v>Ag</v>
      </c>
      <c r="C3" s="52" t="str">
        <f>Impacts!B3</f>
        <v>Ag</v>
      </c>
      <c r="D3" s="52" t="s">
        <v>296</v>
      </c>
      <c r="E3" s="65" t="str">
        <f>IF('Sorted Data'!E2="D","D",IF('Sorted Data'!E2="ND","ND",'Sorted Data'!E2*Impacts!$F3/1000))</f>
        <v>D</v>
      </c>
      <c r="F3" s="65">
        <f>IF('Sorted Data'!F2="D","D",IF('Sorted Data'!F2="ND","ND",'Sorted Data'!F2*Impacts!$F3/1000))</f>
        <v>1.9900755254583409E-2</v>
      </c>
      <c r="G3" s="66">
        <f>IF('Sorted Data'!G2="D","D",IF('Sorted Data'!G2="ND","ND",'Sorted Data'!G2*Impacts!$F3/1000))</f>
        <v>0.12888447636673706</v>
      </c>
    </row>
    <row r="4" spans="1:7" x14ac:dyDescent="0.25">
      <c r="A4" s="99"/>
      <c r="B4" s="47" t="str">
        <f>'Sorted Data'!B3</f>
        <v>As</v>
      </c>
      <c r="C4" s="47" t="str">
        <f>Impacts!B4</f>
        <v>As</v>
      </c>
      <c r="D4" s="47" t="s">
        <v>296</v>
      </c>
      <c r="E4" s="73" t="str">
        <f>IF('Sorted Data'!E3="D","D",IF('Sorted Data'!E3="ND","ND",'Sorted Data'!E3*Impacts!$F4/1000))</f>
        <v>D</v>
      </c>
      <c r="F4" s="73">
        <f>IF('Sorted Data'!F3="D","D",IF('Sorted Data'!F3="ND","ND",'Sorted Data'!F3*Impacts!$F4/1000))</f>
        <v>1.1522445008396456E-4</v>
      </c>
      <c r="G4" s="74">
        <f>IF('Sorted Data'!G3="D","D",IF('Sorted Data'!G3="ND","ND",'Sorted Data'!G3*Impacts!$F4/1000))</f>
        <v>8.9535912198401236E-5</v>
      </c>
    </row>
    <row r="5" spans="1:7" x14ac:dyDescent="0.25">
      <c r="A5" s="99"/>
      <c r="B5" s="47" t="str">
        <f>'Sorted Data'!B4</f>
        <v>Au</v>
      </c>
      <c r="C5" s="47" t="str">
        <f>Impacts!B5</f>
        <v>Au</v>
      </c>
      <c r="D5" s="47" t="s">
        <v>296</v>
      </c>
      <c r="E5" s="73">
        <f>IF('Sorted Data'!E4="D","D",IF('Sorted Data'!E4="ND","ND",'Sorted Data'!E4*Impacts!$F5/1000))</f>
        <v>57.149961625794525</v>
      </c>
      <c r="F5" s="73">
        <f>IF('Sorted Data'!F4="D","D",IF('Sorted Data'!F4="ND","ND",'Sorted Data'!F4*Impacts!$F5/1000))</f>
        <v>99.019546929452034</v>
      </c>
      <c r="G5" s="74">
        <f>IF('Sorted Data'!G4="D","D",IF('Sorted Data'!G4="ND","ND",'Sorted Data'!G4*Impacts!$F5/1000))</f>
        <v>130.16279576775281</v>
      </c>
    </row>
    <row r="6" spans="1:7" x14ac:dyDescent="0.25">
      <c r="A6" s="99"/>
      <c r="B6" s="47" t="str">
        <f>'Sorted Data'!B5</f>
        <v>Cu</v>
      </c>
      <c r="C6" s="47" t="str">
        <f>Impacts!B6</f>
        <v>Cu</v>
      </c>
      <c r="D6" s="47" t="s">
        <v>296</v>
      </c>
      <c r="E6" s="73">
        <f>IF('Sorted Data'!E5="D","D",IF('Sorted Data'!E5="ND","ND",'Sorted Data'!E5*Impacts!$F6/1000))</f>
        <v>148.76553480145645</v>
      </c>
      <c r="F6" s="73">
        <f>IF('Sorted Data'!F5="D","D",IF('Sorted Data'!F5="ND","ND",'Sorted Data'!F5*Impacts!$F6/1000))</f>
        <v>145.24690053697967</v>
      </c>
      <c r="G6" s="74">
        <f>IF('Sorted Data'!G5="D","D",IF('Sorted Data'!G5="ND","ND",'Sorted Data'!G5*Impacts!$F6/1000))</f>
        <v>256.96293397184473</v>
      </c>
    </row>
    <row r="7" spans="1:7" ht="15.75" thickBot="1" x14ac:dyDescent="0.3">
      <c r="A7" s="100"/>
      <c r="B7" s="48" t="str">
        <f>'Sorted Data'!B6</f>
        <v>Se</v>
      </c>
      <c r="C7" s="48" t="str">
        <f>Impacts!B7</f>
        <v>Se</v>
      </c>
      <c r="D7" s="48" t="s">
        <v>296</v>
      </c>
      <c r="E7" s="79" t="str">
        <f>IF('Sorted Data'!E6="D","D",IF('Sorted Data'!E6="ND","ND",'Sorted Data'!E6*Impacts!$F7/1000))</f>
        <v>ND</v>
      </c>
      <c r="F7" s="79" t="str">
        <f>IF('Sorted Data'!F6="D","D",IF('Sorted Data'!F6="ND","ND",'Sorted Data'!F6*Impacts!$F7/1000))</f>
        <v>ND</v>
      </c>
      <c r="G7" s="80" t="str">
        <f>IF('Sorted Data'!G6="D","D",IF('Sorted Data'!G6="ND","ND",'Sorted Data'!G6*Impacts!$F7/1000))</f>
        <v>ND</v>
      </c>
    </row>
    <row r="8" spans="1:7" x14ac:dyDescent="0.25">
      <c r="A8" s="98" t="s">
        <v>177</v>
      </c>
      <c r="B8" s="52" t="str">
        <f>'Sorted Data'!B7</f>
        <v>Cr</v>
      </c>
      <c r="C8" s="52" t="str">
        <f>Impacts!B8</f>
        <v>Cr</v>
      </c>
      <c r="D8" s="52" t="s">
        <v>296</v>
      </c>
      <c r="E8" s="65">
        <f>IF('Sorted Data'!E7="D","D",IF('Sorted Data'!E7="ND","ND",'Sorted Data'!E7*Impacts!$F8/1000))</f>
        <v>2.3072126481739539E-2</v>
      </c>
      <c r="F8" s="65">
        <f>IF('Sorted Data'!F7="D","D",IF('Sorted Data'!F7="ND","ND",'Sorted Data'!F7*Impacts!$F8/1000))</f>
        <v>0.11094967852808747</v>
      </c>
      <c r="G8" s="66">
        <f>IF('Sorted Data'!G7="D","D",IF('Sorted Data'!G7="ND","ND",'Sorted Data'!G7*Impacts!$F8/1000))</f>
        <v>0.14233953455632314</v>
      </c>
    </row>
    <row r="9" spans="1:7" x14ac:dyDescent="0.25">
      <c r="A9" s="99"/>
      <c r="B9" s="47" t="str">
        <f>'Sorted Data'!B8</f>
        <v>Fe</v>
      </c>
      <c r="C9" s="47" t="str">
        <f>Impacts!B9</f>
        <v>Fe</v>
      </c>
      <c r="D9" s="47" t="s">
        <v>296</v>
      </c>
      <c r="E9" s="73">
        <f>IF('Sorted Data'!E8="D","D",IF('Sorted Data'!E8="ND","ND",'Sorted Data'!E8*Impacts!$F9/1000))</f>
        <v>0.67228694772958908</v>
      </c>
      <c r="F9" s="73">
        <f>IF('Sorted Data'!F8="D","D",IF('Sorted Data'!F8="ND","ND",'Sorted Data'!F8*Impacts!$F9/1000))</f>
        <v>1.4336246495441309</v>
      </c>
      <c r="G9" s="74">
        <f>IF('Sorted Data'!G8="D","D",IF('Sorted Data'!G8="ND","ND",'Sorted Data'!G8*Impacts!$F9/1000))</f>
        <v>1.4822346525433914</v>
      </c>
    </row>
    <row r="10" spans="1:7" x14ac:dyDescent="0.25">
      <c r="A10" s="99"/>
      <c r="B10" s="47" t="str">
        <f>'Sorted Data'!B9</f>
        <v>Mn</v>
      </c>
      <c r="C10" s="47" t="str">
        <f>Impacts!B10</f>
        <v>Mn</v>
      </c>
      <c r="D10" s="47" t="s">
        <v>296</v>
      </c>
      <c r="E10" s="73">
        <f>IF('Sorted Data'!E9="D","D",IF('Sorted Data'!E9="ND","ND",'Sorted Data'!E9*Impacts!$F10/1000))</f>
        <v>0.19435532094503211</v>
      </c>
      <c r="F10" s="73">
        <f>IF('Sorted Data'!F9="D","D",IF('Sorted Data'!F9="ND","ND",'Sorted Data'!F9*Impacts!$F10/1000))</f>
        <v>0.18335543201445584</v>
      </c>
      <c r="G10" s="74">
        <f>IF('Sorted Data'!G9="D","D",IF('Sorted Data'!G9="ND","ND",'Sorted Data'!G9*Impacts!$F10/1000))</f>
        <v>0.21454991125437031</v>
      </c>
    </row>
    <row r="11" spans="1:7" x14ac:dyDescent="0.25">
      <c r="A11" s="99"/>
      <c r="B11" s="47" t="str">
        <f>'Sorted Data'!B10</f>
        <v>Nb</v>
      </c>
      <c r="C11" s="47" t="str">
        <f>Impacts!B11</f>
        <v>Nb</v>
      </c>
      <c r="D11" s="47" t="s">
        <v>296</v>
      </c>
      <c r="E11" s="73" t="str">
        <f>IF('Sorted Data'!E10="D","D",IF('Sorted Data'!E10="ND","ND",'Sorted Data'!E10*Impacts!$F11/1000))</f>
        <v>ND</v>
      </c>
      <c r="F11" s="73" t="str">
        <f>IF('Sorted Data'!F10="D","D",IF('Sorted Data'!F10="ND","ND",'Sorted Data'!F10*Impacts!$F11/1000))</f>
        <v>ND</v>
      </c>
      <c r="G11" s="74" t="str">
        <f>IF('Sorted Data'!G10="D","D",IF('Sorted Data'!G10="ND","ND",'Sorted Data'!G10*Impacts!$F11/1000))</f>
        <v>ND</v>
      </c>
    </row>
    <row r="12" spans="1:7" ht="15.75" thickBot="1" x14ac:dyDescent="0.3">
      <c r="A12" s="99"/>
      <c r="B12" s="55" t="str">
        <f>'Sorted Data'!B11</f>
        <v>V</v>
      </c>
      <c r="C12" s="55" t="str">
        <f>Impacts!B12</f>
        <v>V</v>
      </c>
      <c r="D12" s="55" t="s">
        <v>296</v>
      </c>
      <c r="E12" s="67" t="str">
        <f>IF('Sorted Data'!E11="D","D",IF('Sorted Data'!E11="ND","ND",'Sorted Data'!E11*Impacts!$F12/1000))</f>
        <v>ND</v>
      </c>
      <c r="F12" s="67">
        <f>IF('Sorted Data'!F11="D","D",IF('Sorted Data'!F11="ND","ND",'Sorted Data'!F11*Impacts!$F12/1000))</f>
        <v>3.8712734929309776E-8</v>
      </c>
      <c r="G12" s="68">
        <f>IF('Sorted Data'!G11="D","D",IF('Sorted Data'!G11="ND","ND",'Sorted Data'!G11*Impacts!$F12/1000))</f>
        <v>7.3735762757765627E-9</v>
      </c>
    </row>
    <row r="13" spans="1:7" x14ac:dyDescent="0.25">
      <c r="A13" s="98" t="s">
        <v>147</v>
      </c>
      <c r="B13" s="52" t="str">
        <f>'Sorted Data'!B12</f>
        <v>Al</v>
      </c>
      <c r="C13" s="52" t="str">
        <f>Impacts!B13</f>
        <v>Al</v>
      </c>
      <c r="D13" s="52" t="s">
        <v>296</v>
      </c>
      <c r="E13" s="65">
        <f>IF('Sorted Data'!E12="D","D",IF('Sorted Data'!E12="ND","ND",'Sorted Data'!E12*Impacts!$F13/1000))</f>
        <v>1.0449412210438787</v>
      </c>
      <c r="F13" s="65">
        <f>IF('Sorted Data'!F12="D","D",IF('Sorted Data'!F12="ND","ND",'Sorted Data'!F12*Impacts!$F13/1000))</f>
        <v>0.7432562660687928</v>
      </c>
      <c r="G13" s="66">
        <f>IF('Sorted Data'!G12="D","D",IF('Sorted Data'!G12="ND","ND",'Sorted Data'!G12*Impacts!$F13/1000))</f>
        <v>2.3187890783764744</v>
      </c>
    </row>
    <row r="14" spans="1:7" x14ac:dyDescent="0.25">
      <c r="A14" s="99"/>
      <c r="B14" s="47" t="str">
        <f>'Sorted Data'!B13</f>
        <v>B</v>
      </c>
      <c r="C14" s="47" t="str">
        <f>Impacts!B14</f>
        <v>B</v>
      </c>
      <c r="D14" s="47" t="s">
        <v>296</v>
      </c>
      <c r="E14" s="73">
        <f>IF('Sorted Data'!E13="D","D",IF('Sorted Data'!E13="ND","ND",'Sorted Data'!E13*Impacts!$F14/1000))</f>
        <v>2.3132836520969764E-3</v>
      </c>
      <c r="F14" s="73">
        <f>IF('Sorted Data'!F13="D","D",IF('Sorted Data'!F13="ND","ND",'Sorted Data'!F13*Impacts!$F14/1000))</f>
        <v>0.14281030690173827</v>
      </c>
      <c r="G14" s="74">
        <f>IF('Sorted Data'!G13="D","D",IF('Sorted Data'!G13="ND","ND",'Sorted Data'!G13*Impacts!$F14/1000))</f>
        <v>0.16008703870913646</v>
      </c>
    </row>
    <row r="15" spans="1:7" x14ac:dyDescent="0.25">
      <c r="A15" s="99"/>
      <c r="B15" s="47" t="str">
        <f>'Sorted Data'!B14</f>
        <v>Be</v>
      </c>
      <c r="C15" s="47" t="str">
        <f>Impacts!B15</f>
        <v>Be</v>
      </c>
      <c r="D15" s="47" t="s">
        <v>296</v>
      </c>
      <c r="E15" s="73">
        <f>IF('Sorted Data'!E14="D","D",IF('Sorted Data'!E14="ND","ND",'Sorted Data'!E14*Impacts!$F15/1000))</f>
        <v>2.0664592109711343E-3</v>
      </c>
      <c r="F15" s="73">
        <f>IF('Sorted Data'!F14="D","D",IF('Sorted Data'!F14="ND","ND",'Sorted Data'!F14*Impacts!$F15/1000))</f>
        <v>4.8371524895227825E-3</v>
      </c>
      <c r="G15" s="74">
        <f>IF('Sorted Data'!G14="D","D",IF('Sorted Data'!G14="ND","ND",'Sorted Data'!G14*Impacts!$F15/1000))</f>
        <v>4.679810557847045E-3</v>
      </c>
    </row>
    <row r="16" spans="1:7" x14ac:dyDescent="0.25">
      <c r="A16" s="99"/>
      <c r="B16" s="47" t="str">
        <f>'Sorted Data'!B15</f>
        <v>Ga</v>
      </c>
      <c r="C16" s="47" t="str">
        <f>Impacts!B16</f>
        <v>Ga</v>
      </c>
      <c r="D16" s="47" t="s">
        <v>296</v>
      </c>
      <c r="E16" s="73" t="str">
        <f>IF('Sorted Data'!E15="D","D",IF('Sorted Data'!E15="ND","ND",'Sorted Data'!E15*Impacts!$F16/1000))</f>
        <v>ND</v>
      </c>
      <c r="F16" s="73">
        <f>IF('Sorted Data'!F15="D","D",IF('Sorted Data'!F15="ND","ND",'Sorted Data'!F15*Impacts!$F16/1000))</f>
        <v>1.652585807622288E-2</v>
      </c>
      <c r="G16" s="74">
        <f>IF('Sorted Data'!G15="D","D",IF('Sorted Data'!G15="ND","ND",'Sorted Data'!G15*Impacts!$F16/1000))</f>
        <v>1.7472111546561003E-2</v>
      </c>
    </row>
    <row r="17" spans="1:7" x14ac:dyDescent="0.25">
      <c r="A17" s="99"/>
      <c r="B17" s="47" t="str">
        <f>'Sorted Data'!B16</f>
        <v>Li</v>
      </c>
      <c r="C17" s="47" t="str">
        <f>Impacts!B17</f>
        <v>Li</v>
      </c>
      <c r="D17" s="47" t="s">
        <v>296</v>
      </c>
      <c r="E17" s="73">
        <f>IF('Sorted Data'!E16="D","D",IF('Sorted Data'!E16="ND","ND",'Sorted Data'!E16*Impacts!$F17/1000))</f>
        <v>1.1175188856969079E-4</v>
      </c>
      <c r="F17" s="73">
        <f>IF('Sorted Data'!F16="D","D",IF('Sorted Data'!F16="ND","ND",'Sorted Data'!F16*Impacts!$F17/1000))</f>
        <v>2.7441489715493221E-5</v>
      </c>
      <c r="G17" s="74">
        <f>IF('Sorted Data'!G16="D","D",IF('Sorted Data'!G16="ND","ND",'Sorted Data'!G16*Impacts!$F17/1000))</f>
        <v>8.5900985637923886E-5</v>
      </c>
    </row>
    <row r="18" spans="1:7" x14ac:dyDescent="0.25">
      <c r="A18" s="99"/>
      <c r="B18" s="47" t="str">
        <f>'Sorted Data'!B17</f>
        <v>Mg updated</v>
      </c>
      <c r="C18" s="47" t="str">
        <f>Impacts!B18</f>
        <v>Mg</v>
      </c>
      <c r="D18" s="47" t="s">
        <v>296</v>
      </c>
      <c r="E18" s="73">
        <f>IF('Sorted Data'!E17="D","D",IF('Sorted Data'!E17="ND","ND",'Sorted Data'!E17*Impacts!$F18/1000))</f>
        <v>3.4102379118487792E-3</v>
      </c>
      <c r="F18" s="73">
        <f>IF('Sorted Data'!F17="D","D",IF('Sorted Data'!F17="ND","ND",'Sorted Data'!F17*Impacts!$F18/1000))</f>
        <v>3.3878964944697475E-4</v>
      </c>
      <c r="G18" s="74">
        <f>IF('Sorted Data'!G17="D","D",IF('Sorted Data'!G17="ND","ND",'Sorted Data'!G17*Impacts!$F18/1000))</f>
        <v>1.3110697161260367E-3</v>
      </c>
    </row>
    <row r="19" spans="1:7" ht="15.75" thickBot="1" x14ac:dyDescent="0.3">
      <c r="A19" s="100"/>
      <c r="B19" s="48" t="str">
        <f>'Sorted Data'!B18</f>
        <v>Ti</v>
      </c>
      <c r="C19" s="48" t="str">
        <f>Impacts!B19</f>
        <v>Ti</v>
      </c>
      <c r="D19" s="48" t="s">
        <v>296</v>
      </c>
      <c r="E19" s="79">
        <f>IF('Sorted Data'!E18="D","D",IF('Sorted Data'!E18="ND","ND",'Sorted Data'!E18*Impacts!$F19/1000))</f>
        <v>2.3364164074335834E-4</v>
      </c>
      <c r="F19" s="79">
        <f>IF('Sorted Data'!F18="D","D",IF('Sorted Data'!F18="ND","ND",'Sorted Data'!F18*Impacts!$F19/1000))</f>
        <v>3.3235161857121338E-2</v>
      </c>
      <c r="G19" s="80">
        <f>IF('Sorted Data'!G18="D","D",IF('Sorted Data'!G18="ND","ND",'Sorted Data'!G18*Impacts!$F19/1000))</f>
        <v>3.852205312781889E-3</v>
      </c>
    </row>
    <row r="20" spans="1:7" x14ac:dyDescent="0.25">
      <c r="A20" s="98" t="s">
        <v>144</v>
      </c>
      <c r="B20" s="52" t="str">
        <f>'Sorted Data'!B24</f>
        <v>Hf</v>
      </c>
      <c r="C20" s="52" t="str">
        <f>Impacts!B20</f>
        <v>Hf</v>
      </c>
      <c r="D20" s="52" t="s">
        <v>296</v>
      </c>
      <c r="E20" s="65">
        <f>IF('Sorted Data'!E24="D","D",IF('Sorted Data'!E24="ND","ND",'Sorted Data'!E24*Impacts!$F20/1000))</f>
        <v>9.9733484724236904E-2</v>
      </c>
      <c r="F20" s="65">
        <f>IF('Sorted Data'!F24="D","D",IF('Sorted Data'!F24="ND","ND",'Sorted Data'!F24*Impacts!$F20/1000))</f>
        <v>0.18656346477408398</v>
      </c>
      <c r="G20" s="66">
        <f>IF('Sorted Data'!G24="D","D",IF('Sorted Data'!G24="ND","ND",'Sorted Data'!G24*Impacts!$F20/1000))</f>
        <v>0.1869600592375682</v>
      </c>
    </row>
    <row r="21" spans="1:7" x14ac:dyDescent="0.25">
      <c r="A21" s="99"/>
      <c r="B21" s="47" t="str">
        <f>'Sorted Data'!B25</f>
        <v>Th</v>
      </c>
      <c r="C21" s="47" t="str">
        <f>Impacts!B21</f>
        <v>Th</v>
      </c>
      <c r="D21" s="47" t="s">
        <v>296</v>
      </c>
      <c r="E21" s="73">
        <f>IF('Sorted Data'!E25="D","D",IF('Sorted Data'!E25="ND","ND",'Sorted Data'!E25*Impacts!$F21/1000))</f>
        <v>0.43908676950636988</v>
      </c>
      <c r="F21" s="73">
        <f>IF('Sorted Data'!F25="D","D",IF('Sorted Data'!F25="ND","ND",'Sorted Data'!F25*Impacts!$F21/1000))</f>
        <v>1.0843494279835295</v>
      </c>
      <c r="G21" s="74">
        <f>IF('Sorted Data'!G25="D","D",IF('Sorted Data'!G25="ND","ND",'Sorted Data'!G25*Impacts!$F21/1000))</f>
        <v>0.98668898062888455</v>
      </c>
    </row>
    <row r="22" spans="1:7" x14ac:dyDescent="0.25">
      <c r="A22" s="99"/>
      <c r="B22" s="47" t="str">
        <f>'Sorted Data'!B26</f>
        <v>U</v>
      </c>
      <c r="C22" s="47" t="str">
        <f>Impacts!B22</f>
        <v>U</v>
      </c>
      <c r="D22" s="47" t="s">
        <v>296</v>
      </c>
      <c r="E22" s="73" t="str">
        <f>IF('Sorted Data'!E26="D","D",IF('Sorted Data'!E26="ND","ND",'Sorted Data'!E26*Impacts!$F22/1000))</f>
        <v>D</v>
      </c>
      <c r="F22" s="73" t="str">
        <f>IF('Sorted Data'!F26="D","D",IF('Sorted Data'!F26="ND","ND",'Sorted Data'!F26*Impacts!$F22/1000))</f>
        <v>D</v>
      </c>
      <c r="G22" s="74" t="str">
        <f>IF('Sorted Data'!G26="D","D",IF('Sorted Data'!G26="ND","ND",'Sorted Data'!G26*Impacts!$F22/1000))</f>
        <v>D</v>
      </c>
    </row>
    <row r="23" spans="1:7" ht="15.75" thickBot="1" x14ac:dyDescent="0.3">
      <c r="A23" s="100"/>
      <c r="B23" s="48" t="str">
        <f>'Sorted Data'!B27</f>
        <v>Zr</v>
      </c>
      <c r="C23" s="48" t="str">
        <f>Impacts!B23</f>
        <v>Zr</v>
      </c>
      <c r="D23" s="48" t="s">
        <v>296</v>
      </c>
      <c r="E23" s="79">
        <f>IF('Sorted Data'!E27="D","D",IF('Sorted Data'!E27="ND","ND",'Sorted Data'!E27*Impacts!$F23/1000))</f>
        <v>1.4564080797710598E-4</v>
      </c>
      <c r="F23" s="79">
        <f>IF('Sorted Data'!F27="D","D",IF('Sorted Data'!F27="ND","ND",'Sorted Data'!F27*Impacts!$F23/1000))</f>
        <v>1.3347891468232487E-3</v>
      </c>
      <c r="G23" s="80">
        <f>IF('Sorted Data'!G27="D","D",IF('Sorted Data'!G27="ND","ND",'Sorted Data'!G27*Impacts!$F23/1000))</f>
        <v>8.7114431056301402E-4</v>
      </c>
    </row>
    <row r="24" spans="1:7" x14ac:dyDescent="0.25">
      <c r="A24" s="98" t="s">
        <v>210</v>
      </c>
      <c r="B24" s="52" t="str">
        <f>'Sorted Data'!B28</f>
        <v>Ir</v>
      </c>
      <c r="C24" s="52" t="str">
        <f>Impacts!B24</f>
        <v>Ir</v>
      </c>
      <c r="D24" s="52" t="s">
        <v>296</v>
      </c>
      <c r="E24" s="65">
        <f>IF('Sorted Data'!E28="D","D",IF('Sorted Data'!E28="ND","ND",'Sorted Data'!E28*Impacts!$F24/1000))</f>
        <v>1.6100684239716458</v>
      </c>
      <c r="F24" s="65" t="str">
        <f>IF('Sorted Data'!F28="D","D",IF('Sorted Data'!F28="ND","ND",'Sorted Data'!F28*Impacts!$F24/1000))</f>
        <v>ND</v>
      </c>
      <c r="G24" s="66" t="str">
        <f>IF('Sorted Data'!G28="D","D",IF('Sorted Data'!G28="ND","ND",'Sorted Data'!G28*Impacts!$F24/1000))</f>
        <v>ND</v>
      </c>
    </row>
    <row r="25" spans="1:7" x14ac:dyDescent="0.25">
      <c r="A25" s="99"/>
      <c r="B25" s="47" t="str">
        <f>'Sorted Data'!B29</f>
        <v>Pd</v>
      </c>
      <c r="C25" s="47" t="str">
        <f>Impacts!B25</f>
        <v>Pd</v>
      </c>
      <c r="D25" s="47" t="s">
        <v>296</v>
      </c>
      <c r="E25" s="73" t="str">
        <f>IF('Sorted Data'!E29="D","D",IF('Sorted Data'!E29="ND","ND",'Sorted Data'!E29*Impacts!$F25/1000))</f>
        <v>ND</v>
      </c>
      <c r="F25" s="73">
        <f>IF('Sorted Data'!F29="D","D",IF('Sorted Data'!F29="ND","ND",'Sorted Data'!F29*Impacts!$F25/1000))</f>
        <v>0.4486142392744254</v>
      </c>
      <c r="G25" s="74">
        <f>IF('Sorted Data'!G29="D","D",IF('Sorted Data'!G29="ND","ND",'Sorted Data'!G29*Impacts!$F25/1000))</f>
        <v>4.1438913625444025</v>
      </c>
    </row>
    <row r="26" spans="1:7" x14ac:dyDescent="0.25">
      <c r="A26" s="99"/>
      <c r="B26" s="47" t="str">
        <f>'Sorted Data'!B30</f>
        <v>Pt</v>
      </c>
      <c r="C26" s="47" t="str">
        <f>Impacts!B26</f>
        <v>Pt</v>
      </c>
      <c r="D26" s="47" t="s">
        <v>296</v>
      </c>
      <c r="E26" s="73">
        <f>IF('Sorted Data'!E30="D","D",IF('Sorted Data'!E30="ND","ND",'Sorted Data'!E30*Impacts!$F26/1000))</f>
        <v>550.86146455901212</v>
      </c>
      <c r="F26" s="73">
        <f>IF('Sorted Data'!F30="D","D",IF('Sorted Data'!F30="ND","ND",'Sorted Data'!F30*Impacts!$F26/1000))</f>
        <v>1167.0236481224733</v>
      </c>
      <c r="G26" s="74">
        <f>IF('Sorted Data'!G30="D","D",IF('Sorted Data'!G30="ND","ND",'Sorted Data'!G30*Impacts!$F26/1000))</f>
        <v>1190.0165292095874</v>
      </c>
    </row>
    <row r="27" spans="1:7" x14ac:dyDescent="0.25">
      <c r="A27" s="99"/>
      <c r="B27" s="47" t="str">
        <f>'Sorted Data'!B31</f>
        <v>Rh</v>
      </c>
      <c r="C27" s="47" t="str">
        <f>Impacts!B27</f>
        <v>Rh</v>
      </c>
      <c r="D27" s="47" t="s">
        <v>296</v>
      </c>
      <c r="E27" s="73" t="str">
        <f>IF('Sorted Data'!E31="D","D",IF('Sorted Data'!E31="ND","ND",'Sorted Data'!E31*Impacts!$F27/1000))</f>
        <v>ND</v>
      </c>
      <c r="F27" s="73" t="str">
        <f>IF('Sorted Data'!F31="D","D",IF('Sorted Data'!F31="ND","ND",'Sorted Data'!F31*Impacts!$F27/1000))</f>
        <v>D</v>
      </c>
      <c r="G27" s="74" t="str">
        <f>IF('Sorted Data'!G31="D","D",IF('Sorted Data'!G31="ND","ND",'Sorted Data'!G31*Impacts!$F27/1000))</f>
        <v>ND</v>
      </c>
    </row>
    <row r="28" spans="1:7" ht="15.75" thickBot="1" x14ac:dyDescent="0.3">
      <c r="A28" s="100"/>
      <c r="B28" s="48" t="str">
        <f>'Sorted Data'!B32</f>
        <v>Ru</v>
      </c>
      <c r="C28" s="48" t="str">
        <f>Impacts!B28</f>
        <v>Ru</v>
      </c>
      <c r="D28" s="48" t="s">
        <v>296</v>
      </c>
      <c r="E28" s="79">
        <f>IF('Sorted Data'!E32="D","D",IF('Sorted Data'!E32="ND","ND",'Sorted Data'!E32*Impacts!$F28/1000))</f>
        <v>1.563128038886088</v>
      </c>
      <c r="F28" s="79">
        <f>IF('Sorted Data'!F32="D","D",IF('Sorted Data'!F32="ND","ND",'Sorted Data'!F32*Impacts!$F28/1000))</f>
        <v>2.9595063340468881</v>
      </c>
      <c r="G28" s="80">
        <f>IF('Sorted Data'!G32="D","D",IF('Sorted Data'!G32="ND","ND",'Sorted Data'!G32*Impacts!$F28/1000))</f>
        <v>2.7932384853044381</v>
      </c>
    </row>
    <row r="29" spans="1:7" x14ac:dyDescent="0.25">
      <c r="A29" s="98" t="s">
        <v>145</v>
      </c>
      <c r="B29" s="52" t="str">
        <f>'Sorted Data'!B33</f>
        <v>Ce</v>
      </c>
      <c r="C29" s="52" t="str">
        <f>Impacts!B29</f>
        <v>Ce</v>
      </c>
      <c r="D29" s="52" t="s">
        <v>296</v>
      </c>
      <c r="E29" s="65" t="str">
        <f>IF('Sorted Data'!E33="D","D",IF('Sorted Data'!E33="ND","ND",'Sorted Data'!E33*Impacts!$F29/1000))</f>
        <v>ND</v>
      </c>
      <c r="F29" s="65" t="str">
        <f>IF('Sorted Data'!F33="D","D",IF('Sorted Data'!F33="ND","ND",'Sorted Data'!F33*Impacts!$F29/1000))</f>
        <v>ND</v>
      </c>
      <c r="G29" s="66" t="str">
        <f>IF('Sorted Data'!G33="D","D",IF('Sorted Data'!G33="ND","ND",'Sorted Data'!G33*Impacts!$F29/1000))</f>
        <v>ND</v>
      </c>
    </row>
    <row r="30" spans="1:7" x14ac:dyDescent="0.25">
      <c r="A30" s="99"/>
      <c r="B30" s="47" t="str">
        <f>'Sorted Data'!B34</f>
        <v>Dy</v>
      </c>
      <c r="C30" s="47" t="str">
        <f>Impacts!B30</f>
        <v>Dy</v>
      </c>
      <c r="D30" s="47" t="s">
        <v>296</v>
      </c>
      <c r="E30" s="73" t="str">
        <f>IF('Sorted Data'!E34="D","D",IF('Sorted Data'!E34="ND","ND",'Sorted Data'!E34*Impacts!$F30/1000))</f>
        <v>ND</v>
      </c>
      <c r="F30" s="73" t="str">
        <f>IF('Sorted Data'!F34="D","D",IF('Sorted Data'!F34="ND","ND",'Sorted Data'!F34*Impacts!$F30/1000))</f>
        <v>ND</v>
      </c>
      <c r="G30" s="74" t="str">
        <f>IF('Sorted Data'!G34="D","D",IF('Sorted Data'!G34="ND","ND",'Sorted Data'!G34*Impacts!$F30/1000))</f>
        <v>ND</v>
      </c>
    </row>
    <row r="31" spans="1:7" x14ac:dyDescent="0.25">
      <c r="A31" s="99"/>
      <c r="B31" s="47" t="str">
        <f>'Sorted Data'!B35</f>
        <v>Er</v>
      </c>
      <c r="C31" s="47" t="str">
        <f>Impacts!B31</f>
        <v>Er</v>
      </c>
      <c r="D31" s="47" t="s">
        <v>296</v>
      </c>
      <c r="E31" s="73" t="str">
        <f>IF('Sorted Data'!E35="D","D",IF('Sorted Data'!E35="ND","ND",'Sorted Data'!E35*Impacts!$F31/1000))</f>
        <v>ND</v>
      </c>
      <c r="F31" s="73" t="str">
        <f>IF('Sorted Data'!F35="D","D",IF('Sorted Data'!F35="ND","ND",'Sorted Data'!F35*Impacts!$F31/1000))</f>
        <v>ND</v>
      </c>
      <c r="G31" s="74" t="str">
        <f>IF('Sorted Data'!G35="D","D",IF('Sorted Data'!G35="ND","ND",'Sorted Data'!G35*Impacts!$F31/1000))</f>
        <v>ND</v>
      </c>
    </row>
    <row r="32" spans="1:7" x14ac:dyDescent="0.25">
      <c r="A32" s="99"/>
      <c r="B32" s="47" t="str">
        <f>'Sorted Data'!B36</f>
        <v>Eu</v>
      </c>
      <c r="C32" s="47" t="str">
        <f>Impacts!B32</f>
        <v>Eu</v>
      </c>
      <c r="D32" s="47" t="s">
        <v>296</v>
      </c>
      <c r="E32" s="73" t="str">
        <f>IF('Sorted Data'!E36="D","D",IF('Sorted Data'!E36="ND","ND",'Sorted Data'!E36*Impacts!$F32/1000))</f>
        <v>ND</v>
      </c>
      <c r="F32" s="73" t="str">
        <f>IF('Sorted Data'!F36="D","D",IF('Sorted Data'!F36="ND","ND",'Sorted Data'!F36*Impacts!$F32/1000))</f>
        <v>ND</v>
      </c>
      <c r="G32" s="74" t="str">
        <f>IF('Sorted Data'!G36="D","D",IF('Sorted Data'!G36="ND","ND",'Sorted Data'!G36*Impacts!$F32/1000))</f>
        <v>ND</v>
      </c>
    </row>
    <row r="33" spans="1:7" x14ac:dyDescent="0.25">
      <c r="A33" s="99"/>
      <c r="B33" s="47" t="str">
        <f>'Sorted Data'!B37</f>
        <v>Gd</v>
      </c>
      <c r="C33" s="47" t="str">
        <f>Impacts!B33</f>
        <v>Gd</v>
      </c>
      <c r="D33" s="47" t="s">
        <v>296</v>
      </c>
      <c r="E33" s="73">
        <f>IF('Sorted Data'!E37="D","D",IF('Sorted Data'!E37="ND","ND",'Sorted Data'!E37*Impacts!$F33/1000))</f>
        <v>8.9600295767548084E-3</v>
      </c>
      <c r="F33" s="73">
        <f>IF('Sorted Data'!F37="D","D",IF('Sorted Data'!F37="ND","ND",'Sorted Data'!F37*Impacts!$F33/1000))</f>
        <v>2.5396640640132018E-2</v>
      </c>
      <c r="G33" s="74">
        <f>IF('Sorted Data'!G37="D","D",IF('Sorted Data'!G37="ND","ND",'Sorted Data'!G37*Impacts!$F33/1000))</f>
        <v>2.5720238169489918E-2</v>
      </c>
    </row>
    <row r="34" spans="1:7" x14ac:dyDescent="0.25">
      <c r="A34" s="99"/>
      <c r="B34" s="47" t="str">
        <f>'Sorted Data'!B38</f>
        <v>Ho</v>
      </c>
      <c r="C34" s="47" t="str">
        <f>Impacts!B34</f>
        <v>Ho</v>
      </c>
      <c r="D34" s="47" t="s">
        <v>296</v>
      </c>
      <c r="E34" s="73" t="str">
        <f>IF('Sorted Data'!E38="D","D",IF('Sorted Data'!E38="ND","ND",'Sorted Data'!E38*Impacts!$F34/1000))</f>
        <v>ND</v>
      </c>
      <c r="F34" s="73" t="str">
        <f>IF('Sorted Data'!F38="D","D",IF('Sorted Data'!F38="ND","ND",'Sorted Data'!F38*Impacts!$F34/1000))</f>
        <v>ND</v>
      </c>
      <c r="G34" s="74" t="str">
        <f>IF('Sorted Data'!G38="D","D",IF('Sorted Data'!G38="ND","ND",'Sorted Data'!G38*Impacts!$F34/1000))</f>
        <v>ND</v>
      </c>
    </row>
    <row r="35" spans="1:7" x14ac:dyDescent="0.25">
      <c r="A35" s="99"/>
      <c r="B35" s="47" t="str">
        <f>'Sorted Data'!B39</f>
        <v>La</v>
      </c>
      <c r="C35" s="47" t="str">
        <f>Impacts!B35</f>
        <v>La</v>
      </c>
      <c r="D35" s="47" t="s">
        <v>296</v>
      </c>
      <c r="E35" s="73" t="str">
        <f>IF('Sorted Data'!E39="D","D",IF('Sorted Data'!E39="ND","ND",'Sorted Data'!E39*Impacts!$F35/1000))</f>
        <v>ND</v>
      </c>
      <c r="F35" s="73" t="str">
        <f>IF('Sorted Data'!F39="D","D",IF('Sorted Data'!F39="ND","ND",'Sorted Data'!F39*Impacts!$F35/1000))</f>
        <v>ND</v>
      </c>
      <c r="G35" s="74" t="str">
        <f>IF('Sorted Data'!G39="D","D",IF('Sorted Data'!G39="ND","ND",'Sorted Data'!G39*Impacts!$F35/1000))</f>
        <v>ND</v>
      </c>
    </row>
    <row r="36" spans="1:7" x14ac:dyDescent="0.25">
      <c r="A36" s="99"/>
      <c r="B36" s="47" t="str">
        <f>'Sorted Data'!B40</f>
        <v>Lu</v>
      </c>
      <c r="C36" s="47" t="str">
        <f>Impacts!B36</f>
        <v>Lu</v>
      </c>
      <c r="D36" s="47" t="s">
        <v>296</v>
      </c>
      <c r="E36" s="73">
        <f>IF('Sorted Data'!E40="D","D",IF('Sorted Data'!E40="ND","ND",'Sorted Data'!E40*Impacts!$F36/1000))</f>
        <v>2.6492855265122572E-2</v>
      </c>
      <c r="F36" s="73">
        <f>IF('Sorted Data'!F40="D","D",IF('Sorted Data'!F40="ND","ND",'Sorted Data'!F40*Impacts!$F36/1000))</f>
        <v>5.9621850112102852E-2</v>
      </c>
      <c r="G36" s="74">
        <f>IF('Sorted Data'!G40="D","D",IF('Sorted Data'!G40="ND","ND",'Sorted Data'!G40*Impacts!$F36/1000))</f>
        <v>6.0767789107090027E-2</v>
      </c>
    </row>
    <row r="37" spans="1:7" x14ac:dyDescent="0.25">
      <c r="A37" s="99"/>
      <c r="B37" s="47" t="str">
        <f>'Sorted Data'!B41</f>
        <v>Nd</v>
      </c>
      <c r="C37" s="47" t="str">
        <f>Impacts!B37</f>
        <v>Nd</v>
      </c>
      <c r="D37" s="47" t="s">
        <v>296</v>
      </c>
      <c r="E37" s="73" t="str">
        <f>IF('Sorted Data'!E41="D","D",IF('Sorted Data'!E41="ND","ND",'Sorted Data'!E41*Impacts!$F37/1000))</f>
        <v>D</v>
      </c>
      <c r="F37" s="73">
        <f>IF('Sorted Data'!F41="D","D",IF('Sorted Data'!F41="ND","ND",'Sorted Data'!F41*Impacts!$F37/1000))</f>
        <v>2.0798677653450612E-3</v>
      </c>
      <c r="G37" s="74">
        <f>IF('Sorted Data'!G41="D","D",IF('Sorted Data'!G41="ND","ND",'Sorted Data'!G41*Impacts!$F37/1000))</f>
        <v>7.9119692978049281E-4</v>
      </c>
    </row>
    <row r="38" spans="1:7" x14ac:dyDescent="0.25">
      <c r="A38" s="99"/>
      <c r="B38" s="47" t="str">
        <f>'Sorted Data'!B42</f>
        <v>Pr</v>
      </c>
      <c r="C38" s="47" t="str">
        <f>Impacts!B38</f>
        <v>Pr</v>
      </c>
      <c r="D38" s="47" t="s">
        <v>296</v>
      </c>
      <c r="E38" s="73" t="str">
        <f>IF('Sorted Data'!E42="D","D",IF('Sorted Data'!E42="ND","ND",'Sorted Data'!E42*Impacts!$F38/1000))</f>
        <v>ND</v>
      </c>
      <c r="F38" s="73" t="str">
        <f>IF('Sorted Data'!F42="D","D",IF('Sorted Data'!F42="ND","ND",'Sorted Data'!F42*Impacts!$F38/1000))</f>
        <v>ND</v>
      </c>
      <c r="G38" s="74" t="str">
        <f>IF('Sorted Data'!G42="D","D",IF('Sorted Data'!G42="ND","ND",'Sorted Data'!G42*Impacts!$F38/1000))</f>
        <v>ND</v>
      </c>
    </row>
    <row r="39" spans="1:7" x14ac:dyDescent="0.25">
      <c r="A39" s="99"/>
      <c r="B39" s="47" t="str">
        <f>'Sorted Data'!B43</f>
        <v>Sm</v>
      </c>
      <c r="C39" s="47" t="str">
        <f>Impacts!B39</f>
        <v>Sm</v>
      </c>
      <c r="D39" s="47" t="s">
        <v>296</v>
      </c>
      <c r="E39" s="73" t="str">
        <f>IF('Sorted Data'!E43="D","D",IF('Sorted Data'!E43="ND","ND",'Sorted Data'!E43*Impacts!$F39/1000))</f>
        <v>ND</v>
      </c>
      <c r="F39" s="73" t="str">
        <f>IF('Sorted Data'!F43="D","D",IF('Sorted Data'!F43="ND","ND",'Sorted Data'!F43*Impacts!$F39/1000))</f>
        <v>ND</v>
      </c>
      <c r="G39" s="74" t="str">
        <f>IF('Sorted Data'!G43="D","D",IF('Sorted Data'!G43="ND","ND",'Sorted Data'!G43*Impacts!$F39/1000))</f>
        <v>ND</v>
      </c>
    </row>
    <row r="40" spans="1:7" x14ac:dyDescent="0.25">
      <c r="A40" s="99"/>
      <c r="B40" s="47" t="str">
        <f>'Sorted Data'!B44</f>
        <v>Tb</v>
      </c>
      <c r="C40" s="47" t="str">
        <f>Impacts!B40</f>
        <v>Tb</v>
      </c>
      <c r="D40" s="47" t="s">
        <v>296</v>
      </c>
      <c r="E40" s="73" t="str">
        <f>IF('Sorted Data'!E44="D","D",IF('Sorted Data'!E44="ND","ND",'Sorted Data'!E44*Impacts!$F40/1000))</f>
        <v>ND</v>
      </c>
      <c r="F40" s="73" t="str">
        <f>IF('Sorted Data'!F44="D","D",IF('Sorted Data'!F44="ND","ND",'Sorted Data'!F44*Impacts!$F40/1000))</f>
        <v>D</v>
      </c>
      <c r="G40" s="74" t="str">
        <f>IF('Sorted Data'!G44="D","D",IF('Sorted Data'!G44="ND","ND",'Sorted Data'!G44*Impacts!$F40/1000))</f>
        <v>D</v>
      </c>
    </row>
    <row r="41" spans="1:7" x14ac:dyDescent="0.25">
      <c r="A41" s="99"/>
      <c r="B41" s="47" t="str">
        <f>'Sorted Data'!B45</f>
        <v>Tm</v>
      </c>
      <c r="C41" s="47" t="str">
        <f>Impacts!B41</f>
        <v>Tm</v>
      </c>
      <c r="D41" s="47" t="s">
        <v>296</v>
      </c>
      <c r="E41" s="73" t="str">
        <f>IF('Sorted Data'!E45="D","D",IF('Sorted Data'!E45="ND","ND",'Sorted Data'!E45*Impacts!$F41/1000))</f>
        <v>ND</v>
      </c>
      <c r="F41" s="73" t="str">
        <f>IF('Sorted Data'!F45="D","D",IF('Sorted Data'!F45="ND","ND",'Sorted Data'!F45*Impacts!$F41/1000))</f>
        <v>ND</v>
      </c>
      <c r="G41" s="74" t="str">
        <f>IF('Sorted Data'!G45="D","D",IF('Sorted Data'!G45="ND","ND",'Sorted Data'!G45*Impacts!$F41/1000))</f>
        <v>ND</v>
      </c>
    </row>
    <row r="42" spans="1:7" x14ac:dyDescent="0.25">
      <c r="A42" s="99"/>
      <c r="B42" s="47" t="str">
        <f>'Sorted Data'!B46</f>
        <v>Y</v>
      </c>
      <c r="C42" s="47" t="str">
        <f>Impacts!B42</f>
        <v>Y</v>
      </c>
      <c r="D42" s="47" t="s">
        <v>302</v>
      </c>
      <c r="E42" s="73" t="str">
        <f>IF('Sorted Data'!E46="D","D",IF('Sorted Data'!E46="ND","ND",'Sorted Data'!E46*Impacts!$F42/1000))</f>
        <v>ND</v>
      </c>
      <c r="F42" s="73">
        <f>IF('Sorted Data'!F46="D","D",IF('Sorted Data'!F46="ND","ND",'Sorted Data'!F46*Impacts!$F42/1000))</f>
        <v>2.3330731293807723E-4</v>
      </c>
      <c r="G42" s="74">
        <f>IF('Sorted Data'!G46="D","D",IF('Sorted Data'!G46="ND","ND",'Sorted Data'!G46*Impacts!$F42/1000))</f>
        <v>1.104666549380455E-4</v>
      </c>
    </row>
    <row r="43" spans="1:7" ht="15.75" thickBot="1" x14ac:dyDescent="0.3">
      <c r="A43" s="100"/>
      <c r="B43" s="48" t="str">
        <f>'Sorted Data'!B47</f>
        <v>Yb</v>
      </c>
      <c r="C43" s="48" t="str">
        <f>Impacts!B43</f>
        <v>Yb</v>
      </c>
      <c r="D43" s="48" t="s">
        <v>296</v>
      </c>
      <c r="E43" s="79">
        <f>IF('Sorted Data'!E47="D","D",IF('Sorted Data'!E47="ND","ND",'Sorted Data'!E47*Impacts!$F43/1000))</f>
        <v>1.2737722022977255E-3</v>
      </c>
      <c r="F43" s="79">
        <f>IF('Sorted Data'!F47="D","D",IF('Sorted Data'!F47="ND","ND",'Sorted Data'!F47*Impacts!$F43/1000))</f>
        <v>3.0541572260178213E-3</v>
      </c>
      <c r="G43" s="80">
        <f>IF('Sorted Data'!G47="D","D",IF('Sorted Data'!G47="ND","ND",'Sorted Data'!G47*Impacts!$F43/1000))</f>
        <v>2.9449983246314614E-3</v>
      </c>
    </row>
    <row r="44" spans="1:7" x14ac:dyDescent="0.25">
      <c r="A44" s="98" t="s">
        <v>172</v>
      </c>
      <c r="B44" s="52" t="str">
        <f>'Sorted Data'!B48</f>
        <v>Ba</v>
      </c>
      <c r="C44" s="52" t="str">
        <f>Impacts!B44</f>
        <v>Ba</v>
      </c>
      <c r="D44" s="52" t="s">
        <v>296</v>
      </c>
      <c r="E44" s="65">
        <f>IF('Sorted Data'!E48="D","D",IF('Sorted Data'!E48="ND","ND",'Sorted Data'!E48*Impacts!$F44/1000))</f>
        <v>4.0351204881685895E-6</v>
      </c>
      <c r="F44" s="65">
        <f>IF('Sorted Data'!F48="D","D",IF('Sorted Data'!F48="ND","ND",'Sorted Data'!F48*Impacts!$F44/1000))</f>
        <v>7.949788728993883E-5</v>
      </c>
      <c r="G44" s="66">
        <f>IF('Sorted Data'!G48="D","D",IF('Sorted Data'!G48="ND","ND",'Sorted Data'!G48*Impacts!$F44/1000))</f>
        <v>1.0573092007021712E-5</v>
      </c>
    </row>
    <row r="45" spans="1:7" x14ac:dyDescent="0.25">
      <c r="A45" s="99"/>
      <c r="B45" s="47" t="str">
        <f>'Sorted Data'!B49</f>
        <v>Bi</v>
      </c>
      <c r="C45" s="47" t="str">
        <f>Impacts!B45</f>
        <v>Bi</v>
      </c>
      <c r="D45" s="47" t="s">
        <v>296</v>
      </c>
      <c r="E45" s="73" t="str">
        <f>IF('Sorted Data'!E49="D","D",IF('Sorted Data'!E49="ND","ND",'Sorted Data'!E49*Impacts!$F45/1000))</f>
        <v>ND</v>
      </c>
      <c r="F45" s="73" t="str">
        <f>IF('Sorted Data'!F49="D","D",IF('Sorted Data'!F49="ND","ND",'Sorted Data'!F49*Impacts!$F45/1000))</f>
        <v>ND</v>
      </c>
      <c r="G45" s="74" t="str">
        <f>IF('Sorted Data'!G49="D","D",IF('Sorted Data'!G49="ND","ND",'Sorted Data'!G49*Impacts!$F45/1000))</f>
        <v>D</v>
      </c>
    </row>
    <row r="46" spans="1:7" x14ac:dyDescent="0.25">
      <c r="A46" s="99"/>
      <c r="B46" s="47" t="str">
        <f>'Sorted Data'!B50</f>
        <v>Hg</v>
      </c>
      <c r="C46" s="47" t="str">
        <f>Impacts!B46</f>
        <v>Hg</v>
      </c>
      <c r="D46" s="47" t="s">
        <v>296</v>
      </c>
      <c r="E46" s="73" t="str">
        <f>IF('Sorted Data'!E50="D","D",IF('Sorted Data'!E50="ND","ND",'Sorted Data'!E50*Impacts!$F46/1000))</f>
        <v>D</v>
      </c>
      <c r="F46" s="73" t="str">
        <f>IF('Sorted Data'!F50="D","D",IF('Sorted Data'!F50="ND","ND",'Sorted Data'!F50*Impacts!$F46/1000))</f>
        <v>ND</v>
      </c>
      <c r="G46" s="74" t="str">
        <f>IF('Sorted Data'!G50="D","D",IF('Sorted Data'!G50="ND","ND",'Sorted Data'!G50*Impacts!$F46/1000))</f>
        <v>ND</v>
      </c>
    </row>
    <row r="47" spans="1:7" x14ac:dyDescent="0.25">
      <c r="A47" s="99"/>
      <c r="B47" s="47" t="str">
        <f>'Sorted Data'!B51</f>
        <v>Sb</v>
      </c>
      <c r="C47" s="47" t="str">
        <f>Impacts!B47</f>
        <v>Sb</v>
      </c>
      <c r="D47" s="47" t="s">
        <v>296</v>
      </c>
      <c r="E47" s="73" t="str">
        <f>IF('Sorted Data'!E51="D","D",IF('Sorted Data'!E51="ND","ND",'Sorted Data'!E51*Impacts!$F47/1000))</f>
        <v>ND</v>
      </c>
      <c r="F47" s="73" t="str">
        <f>IF('Sorted Data'!F51="D","D",IF('Sorted Data'!F51="ND","ND",'Sorted Data'!F51*Impacts!$F47/1000))</f>
        <v>ND</v>
      </c>
      <c r="G47" s="74" t="str">
        <f>IF('Sorted Data'!G51="D","D",IF('Sorted Data'!G51="ND","ND",'Sorted Data'!G51*Impacts!$F47/1000))</f>
        <v>ND</v>
      </c>
    </row>
    <row r="48" spans="1:7" x14ac:dyDescent="0.25">
      <c r="A48" s="99"/>
      <c r="B48" s="47" t="str">
        <f>'Sorted Data'!B52</f>
        <v>Sc</v>
      </c>
      <c r="C48" s="47" t="str">
        <f>Impacts!B48</f>
        <v>Sc</v>
      </c>
      <c r="D48" s="47" t="s">
        <v>296</v>
      </c>
      <c r="E48" s="73" t="str">
        <f>IF('Sorted Data'!E52="D","D",IF('Sorted Data'!E52="ND","ND",'Sorted Data'!E52*Impacts!$F48/1000))</f>
        <v>ND</v>
      </c>
      <c r="F48" s="73" t="str">
        <f>IF('Sorted Data'!F52="D","D",IF('Sorted Data'!F52="ND","ND",'Sorted Data'!F52*Impacts!$F48/1000))</f>
        <v>ND</v>
      </c>
      <c r="G48" s="74" t="str">
        <f>IF('Sorted Data'!G52="D","D",IF('Sorted Data'!G52="ND","ND",'Sorted Data'!G52*Impacts!$F48/1000))</f>
        <v>ND</v>
      </c>
    </row>
    <row r="49" spans="1:7" x14ac:dyDescent="0.25">
      <c r="A49" s="99"/>
      <c r="B49" s="47" t="str">
        <f>'Sorted Data'!B53</f>
        <v>Sr</v>
      </c>
      <c r="C49" s="47" t="str">
        <f>Impacts!B49</f>
        <v>Sr</v>
      </c>
      <c r="D49" s="47" t="s">
        <v>296</v>
      </c>
      <c r="E49" s="73">
        <f>IF('Sorted Data'!E53="D","D",IF('Sorted Data'!E53="ND","ND",'Sorted Data'!E53*Impacts!$F49/1000))</f>
        <v>2.587423722282822E-5</v>
      </c>
      <c r="F49" s="73">
        <f>IF('Sorted Data'!F53="D","D",IF('Sorted Data'!F53="ND","ND",'Sorted Data'!F53*Impacts!$F49/1000))</f>
        <v>1.3530903202099979E-5</v>
      </c>
      <c r="G49" s="74">
        <f>IF('Sorted Data'!G53="D","D",IF('Sorted Data'!G53="ND","ND",'Sorted Data'!G53*Impacts!$F49/1000))</f>
        <v>3.7298234483708236E-6</v>
      </c>
    </row>
    <row r="50" spans="1:7" ht="15.75" thickBot="1" x14ac:dyDescent="0.3">
      <c r="A50" s="100"/>
      <c r="B50" s="48" t="str">
        <f>'Sorted Data'!B54</f>
        <v>Tl</v>
      </c>
      <c r="C50" s="48" t="str">
        <f>Impacts!B50</f>
        <v>Tl</v>
      </c>
      <c r="D50" s="48" t="s">
        <v>296</v>
      </c>
      <c r="E50" s="79" t="str">
        <f>IF('Sorted Data'!E54="D","D",IF('Sorted Data'!E54="ND","ND",'Sorted Data'!E54*Impacts!$F50/1000))</f>
        <v>ND</v>
      </c>
      <c r="F50" s="79" t="str">
        <f>IF('Sorted Data'!F54="D","D",IF('Sorted Data'!F54="ND","ND",'Sorted Data'!F54*Impacts!$F50/1000))</f>
        <v>ND</v>
      </c>
      <c r="G50" s="80" t="str">
        <f>IF('Sorted Data'!G54="D","D",IF('Sorted Data'!G54="ND","ND",'Sorted Data'!G54*Impacts!$F50/1000))</f>
        <v>ND</v>
      </c>
    </row>
    <row r="51" spans="1:7" x14ac:dyDescent="0.25">
      <c r="A51" s="98" t="s">
        <v>150</v>
      </c>
      <c r="B51" s="52" t="str">
        <f>'Sorted Data'!B55</f>
        <v>Co</v>
      </c>
      <c r="C51" s="52" t="str">
        <f>Impacts!B51</f>
        <v>Co</v>
      </c>
      <c r="D51" s="52" t="s">
        <v>296</v>
      </c>
      <c r="E51" s="65">
        <f>IF('Sorted Data'!E55="D","D",IF('Sorted Data'!E55="ND","ND",'Sorted Data'!E55*Impacts!$F51/1000))</f>
        <v>0.39457802646527318</v>
      </c>
      <c r="F51" s="65">
        <f>IF('Sorted Data'!F55="D","D",IF('Sorted Data'!F55="ND","ND",'Sorted Data'!F55*Impacts!$F51/1000))</f>
        <v>7.7265303777577315E-2</v>
      </c>
      <c r="G51" s="66">
        <f>IF('Sorted Data'!G55="D","D",IF('Sorted Data'!G55="ND","ND",'Sorted Data'!G55*Impacts!$F51/1000))</f>
        <v>6.3314706587413491E-2</v>
      </c>
    </row>
    <row r="52" spans="1:7" x14ac:dyDescent="0.25">
      <c r="A52" s="99"/>
      <c r="B52" s="47" t="str">
        <f>'Sorted Data'!B56</f>
        <v>Mo</v>
      </c>
      <c r="C52" s="47" t="str">
        <f>Impacts!B52</f>
        <v>Mo</v>
      </c>
      <c r="D52" s="47" t="s">
        <v>296</v>
      </c>
      <c r="E52" s="73" t="str">
        <f>IF('Sorted Data'!E56="D","D",IF('Sorted Data'!E56="ND","ND",'Sorted Data'!E56*Impacts!$F52/1000))</f>
        <v>ND</v>
      </c>
      <c r="F52" s="73">
        <f>IF('Sorted Data'!F56="D","D",IF('Sorted Data'!F56="ND","ND",'Sorted Data'!F56*Impacts!$F52/1000))</f>
        <v>4.9352532667003138E-2</v>
      </c>
      <c r="G52" s="74">
        <f>IF('Sorted Data'!G56="D","D",IF('Sorted Data'!G56="ND","ND",'Sorted Data'!G56*Impacts!$F52/1000))</f>
        <v>8.8126075945909321E-2</v>
      </c>
    </row>
    <row r="53" spans="1:7" x14ac:dyDescent="0.25">
      <c r="A53" s="99"/>
      <c r="B53" s="47" t="str">
        <f>'Sorted Data'!B57</f>
        <v>Ni</v>
      </c>
      <c r="C53" s="47" t="str">
        <f>Impacts!B53</f>
        <v>Ni</v>
      </c>
      <c r="D53" s="47" t="s">
        <v>296</v>
      </c>
      <c r="E53" s="73">
        <f>IF('Sorted Data'!E57="D","D",IF('Sorted Data'!E57="ND","ND",'Sorted Data'!E57*Impacts!$F53/1000))</f>
        <v>25.115421581415319</v>
      </c>
      <c r="F53" s="73">
        <f>IF('Sorted Data'!F57="D","D",IF('Sorted Data'!F57="ND","ND",'Sorted Data'!F57*Impacts!$F53/1000))</f>
        <v>10.635556283818895</v>
      </c>
      <c r="G53" s="74">
        <f>IF('Sorted Data'!G57="D","D",IF('Sorted Data'!G57="ND","ND",'Sorted Data'!G57*Impacts!$F53/1000))</f>
        <v>10.512073649482899</v>
      </c>
    </row>
    <row r="54" spans="1:7" x14ac:dyDescent="0.25">
      <c r="A54" s="99"/>
      <c r="B54" s="47" t="str">
        <f>'Sorted Data'!B58</f>
        <v>Re</v>
      </c>
      <c r="C54" s="47" t="str">
        <f>Impacts!B54</f>
        <v>Re</v>
      </c>
      <c r="D54" s="47" t="s">
        <v>296</v>
      </c>
      <c r="E54" s="73" t="str">
        <f>IF('Sorted Data'!E58="D","D",IF('Sorted Data'!E58="ND","ND",'Sorted Data'!E58*Impacts!$F54/1000))</f>
        <v>ND</v>
      </c>
      <c r="F54" s="73" t="str">
        <f>IF('Sorted Data'!F58="D","D",IF('Sorted Data'!F58="ND","ND",'Sorted Data'!F58*Impacts!$F54/1000))</f>
        <v>ND</v>
      </c>
      <c r="G54" s="74" t="str">
        <f>IF('Sorted Data'!G58="D","D",IF('Sorted Data'!G58="ND","ND",'Sorted Data'!G58*Impacts!$F54/1000))</f>
        <v>ND</v>
      </c>
    </row>
    <row r="55" spans="1:7" x14ac:dyDescent="0.25">
      <c r="A55" s="99"/>
      <c r="B55" s="47" t="str">
        <f>'Sorted Data'!B59</f>
        <v>Ta</v>
      </c>
      <c r="C55" s="47" t="str">
        <f>Impacts!B55</f>
        <v>Ta</v>
      </c>
      <c r="D55" s="47" t="s">
        <v>296</v>
      </c>
      <c r="E55" s="73" t="str">
        <f>IF('Sorted Data'!E59="D","D",IF('Sorted Data'!E59="ND","ND",'Sorted Data'!E59*Impacts!$F55/1000))</f>
        <v>ND</v>
      </c>
      <c r="F55" s="73" t="str">
        <f>IF('Sorted Data'!F59="D","D",IF('Sorted Data'!F59="ND","ND",'Sorted Data'!F59*Impacts!$F55/1000))</f>
        <v>D</v>
      </c>
      <c r="G55" s="74" t="str">
        <f>IF('Sorted Data'!G59="D","D",IF('Sorted Data'!G59="ND","ND",'Sorted Data'!G59*Impacts!$F55/1000))</f>
        <v>ND</v>
      </c>
    </row>
    <row r="56" spans="1:7" ht="15.75" thickBot="1" x14ac:dyDescent="0.3">
      <c r="A56" s="100"/>
      <c r="B56" s="48" t="str">
        <f>'Sorted Data'!B60</f>
        <v>W</v>
      </c>
      <c r="C56" s="48" t="str">
        <f>Impacts!B56</f>
        <v>W</v>
      </c>
      <c r="D56" s="48" t="s">
        <v>296</v>
      </c>
      <c r="E56" s="79" t="str">
        <f>IF('Sorted Data'!E60="D","D",IF('Sorted Data'!E60="ND","ND",'Sorted Data'!E60*Impacts!$F56/1000))</f>
        <v>ND</v>
      </c>
      <c r="F56" s="79" t="str">
        <f>IF('Sorted Data'!F60="D","D",IF('Sorted Data'!F60="ND","ND",'Sorted Data'!F60*Impacts!$F56/1000))</f>
        <v>ND</v>
      </c>
      <c r="G56" s="80" t="str">
        <f>IF('Sorted Data'!G60="D","D",IF('Sorted Data'!G60="ND","ND",'Sorted Data'!G60*Impacts!$F56/1000))</f>
        <v>ND</v>
      </c>
    </row>
    <row r="57" spans="1:7" x14ac:dyDescent="0.25">
      <c r="A57" s="98" t="s">
        <v>152</v>
      </c>
      <c r="B57" s="52" t="str">
        <f>'Sorted Data'!B61</f>
        <v>Cd</v>
      </c>
      <c r="C57" s="52" t="str">
        <f>Impacts!B57</f>
        <v>Cd</v>
      </c>
      <c r="D57" s="52" t="s">
        <v>296</v>
      </c>
      <c r="E57" s="65" t="str">
        <f>IF('Sorted Data'!E61="D","D",IF('Sorted Data'!E61="ND","ND",'Sorted Data'!E61*Impacts!$F57/1000))</f>
        <v>ND</v>
      </c>
      <c r="F57" s="65">
        <f>IF('Sorted Data'!F61="D","D",IF('Sorted Data'!F61="ND","ND",'Sorted Data'!F61*Impacts!$F57/1000))</f>
        <v>1.2295330697988114E-3</v>
      </c>
      <c r="G57" s="66">
        <f>IF('Sorted Data'!G61="D","D",IF('Sorted Data'!G61="ND","ND",'Sorted Data'!G61*Impacts!$F57/1000))</f>
        <v>1.2761058667875391E-3</v>
      </c>
    </row>
    <row r="58" spans="1:7" x14ac:dyDescent="0.25">
      <c r="A58" s="99"/>
      <c r="B58" s="47" t="str">
        <f>'Sorted Data'!B62</f>
        <v>Ge</v>
      </c>
      <c r="C58" s="47" t="str">
        <f>Impacts!B58</f>
        <v>Ge</v>
      </c>
      <c r="D58" s="47" t="s">
        <v>296</v>
      </c>
      <c r="E58" s="73" t="str">
        <f>IF('Sorted Data'!E62="D","D",IF('Sorted Data'!E62="ND","ND",'Sorted Data'!E62*Impacts!$F58/1000))</f>
        <v>ND</v>
      </c>
      <c r="F58" s="73" t="str">
        <f>IF('Sorted Data'!F62="D","D",IF('Sorted Data'!F62="ND","ND",'Sorted Data'!F62*Impacts!$F58/1000))</f>
        <v>ND</v>
      </c>
      <c r="G58" s="74" t="str">
        <f>IF('Sorted Data'!G62="D","D",IF('Sorted Data'!G62="ND","ND",'Sorted Data'!G62*Impacts!$F58/1000))</f>
        <v>ND</v>
      </c>
    </row>
    <row r="59" spans="1:7" x14ac:dyDescent="0.25">
      <c r="A59" s="99"/>
      <c r="B59" s="47" t="str">
        <f>'Sorted Data'!B63</f>
        <v>In</v>
      </c>
      <c r="C59" s="47" t="str">
        <f>Impacts!B59</f>
        <v>In</v>
      </c>
      <c r="D59" s="47" t="s">
        <v>296</v>
      </c>
      <c r="E59" s="73" t="str">
        <f>IF('Sorted Data'!E63="D","D",IF('Sorted Data'!E63="ND","ND",'Sorted Data'!E63*Impacts!$F59/1000))</f>
        <v>ND</v>
      </c>
      <c r="F59" s="73" t="str">
        <f>IF('Sorted Data'!F63="D","D",IF('Sorted Data'!F63="ND","ND",'Sorted Data'!F63*Impacts!$F59/1000))</f>
        <v>ND</v>
      </c>
      <c r="G59" s="74" t="str">
        <f>IF('Sorted Data'!G63="D","D",IF('Sorted Data'!G63="ND","ND",'Sorted Data'!G63*Impacts!$F59/1000))</f>
        <v>ND</v>
      </c>
    </row>
    <row r="60" spans="1:7" x14ac:dyDescent="0.25">
      <c r="A60" s="99"/>
      <c r="B60" s="47" t="str">
        <f>'Sorted Data'!B64</f>
        <v>Pb</v>
      </c>
      <c r="C60" s="47" t="str">
        <f>Impacts!B60</f>
        <v>Pb</v>
      </c>
      <c r="D60" s="47" t="s">
        <v>296</v>
      </c>
      <c r="E60" s="73">
        <f>IF('Sorted Data'!E64="D","D",IF('Sorted Data'!E64="ND","ND",'Sorted Data'!E64*Impacts!$F60/1000))</f>
        <v>1.0052594105176176E-3</v>
      </c>
      <c r="F60" s="73">
        <f>IF('Sorted Data'!F64="D","D",IF('Sorted Data'!F64="ND","ND",'Sorted Data'!F64*Impacts!$F60/1000))</f>
        <v>2.1043347795027725E-3</v>
      </c>
      <c r="G60" s="74">
        <f>IF('Sorted Data'!G64="D","D",IF('Sorted Data'!G64="ND","ND",'Sorted Data'!G64*Impacts!$F60/1000))</f>
        <v>2.2981589458754498E-3</v>
      </c>
    </row>
    <row r="61" spans="1:7" x14ac:dyDescent="0.25">
      <c r="A61" s="99"/>
      <c r="B61" s="47" t="str">
        <f>'Sorted Data'!B65</f>
        <v>Sn</v>
      </c>
      <c r="C61" s="47" t="str">
        <f>Impacts!B61</f>
        <v>Sn</v>
      </c>
      <c r="D61" s="47" t="s">
        <v>296</v>
      </c>
      <c r="E61" s="73" t="str">
        <f>IF('Sorted Data'!E65="D","D",IF('Sorted Data'!E65="ND","ND",'Sorted Data'!E65*Impacts!$F61/1000))</f>
        <v>D</v>
      </c>
      <c r="F61" s="73">
        <f>IF('Sorted Data'!F65="D","D",IF('Sorted Data'!F65="ND","ND",'Sorted Data'!F65*Impacts!$F61/1000))</f>
        <v>1.0921038790891966E-2</v>
      </c>
      <c r="G61" s="74">
        <f>IF('Sorted Data'!G65="D","D",IF('Sorted Data'!G65="ND","ND",'Sorted Data'!G65*Impacts!$F61/1000))</f>
        <v>3.2853457796174462E-2</v>
      </c>
    </row>
    <row r="62" spans="1:7" ht="15.75" thickBot="1" x14ac:dyDescent="0.3">
      <c r="A62" s="100"/>
      <c r="B62" s="48" t="str">
        <f>'Sorted Data'!B66</f>
        <v>Zn</v>
      </c>
      <c r="C62" s="48" t="str">
        <f>Impacts!B62</f>
        <v>Zn</v>
      </c>
      <c r="D62" s="48" t="s">
        <v>296</v>
      </c>
      <c r="E62" s="79">
        <f>IF('Sorted Data'!E66="D","D",IF('Sorted Data'!E66="ND","ND",'Sorted Data'!E66*Impacts!$F62/1000))</f>
        <v>14.409243933607636</v>
      </c>
      <c r="F62" s="79">
        <f>IF('Sorted Data'!F66="D","D",IF('Sorted Data'!F66="ND","ND",'Sorted Data'!F66*Impacts!$F62/1000))</f>
        <v>6.806320088860069</v>
      </c>
      <c r="G62" s="80">
        <f>IF('Sorted Data'!G66="D","D",IF('Sorted Data'!G66="ND","ND",'Sorted Data'!G66*Impacts!$F62/1000))</f>
        <v>3.8396249957468074</v>
      </c>
    </row>
    <row r="64" spans="1:7" ht="15.75" thickBot="1" x14ac:dyDescent="0.3"/>
    <row r="65" spans="1:7" ht="15.75" thickBot="1" x14ac:dyDescent="0.3">
      <c r="A65" s="41" t="s">
        <v>287</v>
      </c>
      <c r="B65" s="53" t="s">
        <v>290</v>
      </c>
      <c r="C65" s="53" t="s">
        <v>288</v>
      </c>
      <c r="D65" s="53" t="str">
        <f t="shared" ref="D65:G65" si="0">D2</f>
        <v>Unit</v>
      </c>
      <c r="E65" s="81" t="str">
        <f t="shared" si="0"/>
        <v>S6 NFC/WC</v>
      </c>
      <c r="F65" s="81" t="str">
        <f t="shared" si="0"/>
        <v>S7 NFC/WC</v>
      </c>
      <c r="G65" s="82" t="str">
        <f t="shared" si="0"/>
        <v>S8 NFC/WC</v>
      </c>
    </row>
    <row r="66" spans="1:7" x14ac:dyDescent="0.25">
      <c r="A66" s="44" t="str">
        <f>A3</f>
        <v>Copper group</v>
      </c>
      <c r="B66" s="46" t="s">
        <v>303</v>
      </c>
      <c r="C66" s="46" t="s">
        <v>293</v>
      </c>
      <c r="D66" s="46" t="s">
        <v>161</v>
      </c>
      <c r="E66" s="71">
        <f t="shared" ref="E66:G66" si="1">SUM(E3:E7)/1000</f>
        <v>0.20591549642725099</v>
      </c>
      <c r="F66" s="71">
        <f t="shared" si="1"/>
        <v>0.24428646344613636</v>
      </c>
      <c r="G66" s="71">
        <f t="shared" si="1"/>
        <v>0.38725470375187648</v>
      </c>
    </row>
    <row r="67" spans="1:7" x14ac:dyDescent="0.25">
      <c r="A67" s="42" t="str">
        <f>A8</f>
        <v>Iron &amp; Its principal alloying elements</v>
      </c>
      <c r="B67" s="46" t="s">
        <v>303</v>
      </c>
      <c r="C67" s="47" t="s">
        <v>293</v>
      </c>
      <c r="D67" s="47" t="s">
        <v>161</v>
      </c>
      <c r="E67" s="73">
        <f t="shared" ref="E67:G67" si="2">SUM(E8:E12)/1000</f>
        <v>8.8971439515636065E-4</v>
      </c>
      <c r="F67" s="73">
        <f t="shared" si="2"/>
        <v>1.7279297987994094E-3</v>
      </c>
      <c r="G67" s="73">
        <f t="shared" si="2"/>
        <v>1.8391241057276611E-3</v>
      </c>
    </row>
    <row r="68" spans="1:7" x14ac:dyDescent="0.25">
      <c r="A68" s="42" t="str">
        <f>A13</f>
        <v>Light metals</v>
      </c>
      <c r="B68" s="46" t="s">
        <v>303</v>
      </c>
      <c r="C68" s="47" t="s">
        <v>293</v>
      </c>
      <c r="D68" s="47" t="s">
        <v>161</v>
      </c>
      <c r="E68" s="73">
        <f t="shared" ref="E68:G68" si="3">SUM(E13:E19)/1000</f>
        <v>1.0530765953481085E-3</v>
      </c>
      <c r="F68" s="73">
        <f t="shared" si="3"/>
        <v>9.4103097653256047E-4</v>
      </c>
      <c r="G68" s="73">
        <f t="shared" si="3"/>
        <v>2.506277215204565E-3</v>
      </c>
    </row>
    <row r="69" spans="1:7" x14ac:dyDescent="0.25">
      <c r="A69" s="42" t="str">
        <f>A20</f>
        <v>Nuclear energy metals</v>
      </c>
      <c r="B69" s="46" t="s">
        <v>303</v>
      </c>
      <c r="C69" s="47" t="s">
        <v>293</v>
      </c>
      <c r="D69" s="47" t="s">
        <v>161</v>
      </c>
      <c r="E69" s="73">
        <f t="shared" ref="E69:G69" si="4">SUM(E20:E23)/1000</f>
        <v>5.389658950385838E-4</v>
      </c>
      <c r="F69" s="73">
        <f t="shared" si="4"/>
        <v>1.2722476819044366E-3</v>
      </c>
      <c r="G69" s="73">
        <f t="shared" si="4"/>
        <v>1.1745201841770159E-3</v>
      </c>
    </row>
    <row r="70" spans="1:7" x14ac:dyDescent="0.25">
      <c r="A70" s="42" t="str">
        <f>A24</f>
        <v>Platinum- group metals</v>
      </c>
      <c r="B70" s="46" t="s">
        <v>303</v>
      </c>
      <c r="C70" s="47" t="s">
        <v>293</v>
      </c>
      <c r="D70" s="47" t="s">
        <v>161</v>
      </c>
      <c r="E70" s="73">
        <f t="shared" ref="E70:G70" si="5">SUM(E24:E28)/1000</f>
        <v>0.55403466102186982</v>
      </c>
      <c r="F70" s="73">
        <f t="shared" si="5"/>
        <v>1.1704317686957946</v>
      </c>
      <c r="G70" s="73">
        <f t="shared" si="5"/>
        <v>1.1969536590574361</v>
      </c>
    </row>
    <row r="71" spans="1:7" x14ac:dyDescent="0.25">
      <c r="A71" s="42" t="str">
        <f>A29</f>
        <v>Rare earth elements</v>
      </c>
      <c r="B71" s="46" t="s">
        <v>303</v>
      </c>
      <c r="C71" s="47" t="s">
        <v>293</v>
      </c>
      <c r="D71" s="47" t="s">
        <v>161</v>
      </c>
      <c r="E71" s="73">
        <f t="shared" ref="E71:G71" si="6">SUM(E29:E43)/1000</f>
        <v>3.6726657044175104E-5</v>
      </c>
      <c r="F71" s="73">
        <f t="shared" si="6"/>
        <v>9.0385823056535831E-5</v>
      </c>
      <c r="G71" s="73">
        <f t="shared" si="6"/>
        <v>9.0334689185929957E-5</v>
      </c>
    </row>
    <row r="72" spans="1:7" x14ac:dyDescent="0.25">
      <c r="A72" s="42" t="str">
        <f>A44</f>
        <v>Specialty metals</v>
      </c>
      <c r="B72" s="46" t="s">
        <v>303</v>
      </c>
      <c r="C72" s="47" t="s">
        <v>293</v>
      </c>
      <c r="D72" s="47" t="s">
        <v>161</v>
      </c>
      <c r="E72" s="73">
        <f t="shared" ref="E72:G72" si="7">SUM(E44:E50)/1000</f>
        <v>2.9909357710996814E-8</v>
      </c>
      <c r="F72" s="73">
        <f t="shared" si="7"/>
        <v>9.3028790492038817E-8</v>
      </c>
      <c r="G72" s="73">
        <f t="shared" si="7"/>
        <v>1.4302915455392535E-8</v>
      </c>
    </row>
    <row r="73" spans="1:7" x14ac:dyDescent="0.25">
      <c r="A73" s="42" t="str">
        <f>A51</f>
        <v>Superalloy metals</v>
      </c>
      <c r="B73" s="46" t="s">
        <v>303</v>
      </c>
      <c r="C73" s="47" t="s">
        <v>293</v>
      </c>
      <c r="D73" s="47" t="s">
        <v>161</v>
      </c>
      <c r="E73" s="73">
        <f t="shared" ref="E73:G73" si="8">SUM(E51:E56)/1000</f>
        <v>2.5509999607880592E-2</v>
      </c>
      <c r="F73" s="73">
        <f t="shared" si="8"/>
        <v>1.0762174120263476E-2</v>
      </c>
      <c r="G73" s="73">
        <f t="shared" si="8"/>
        <v>1.066351443201622E-2</v>
      </c>
    </row>
    <row r="74" spans="1:7" ht="15.75" thickBot="1" x14ac:dyDescent="0.3">
      <c r="A74" s="43" t="str">
        <f>A57</f>
        <v>Zinc, tin, lead group</v>
      </c>
      <c r="B74" s="46" t="s">
        <v>303</v>
      </c>
      <c r="C74" s="48" t="s">
        <v>293</v>
      </c>
      <c r="D74" s="48" t="s">
        <v>161</v>
      </c>
      <c r="E74" s="79">
        <f t="shared" ref="E74:G74" si="9">SUM(E57:E62)/1000</f>
        <v>1.4410249193018154E-2</v>
      </c>
      <c r="F74" s="79">
        <f t="shared" si="9"/>
        <v>6.8205749955002623E-3</v>
      </c>
      <c r="G74" s="79">
        <f t="shared" si="9"/>
        <v>3.876052718355645E-3</v>
      </c>
    </row>
    <row r="75" spans="1:7" ht="15.75" thickBot="1" x14ac:dyDescent="0.3">
      <c r="A75" s="45" t="s">
        <v>289</v>
      </c>
      <c r="B75" s="46" t="s">
        <v>303</v>
      </c>
      <c r="C75" s="49" t="s">
        <v>293</v>
      </c>
      <c r="D75" s="49" t="s">
        <v>161</v>
      </c>
      <c r="E75" s="83">
        <f t="shared" ref="E75:G75" si="10">SUM(E66:E74)</f>
        <v>0.80238891970196435</v>
      </c>
      <c r="F75" s="83">
        <f t="shared" si="10"/>
        <v>1.4363326685667781</v>
      </c>
      <c r="G75" s="83">
        <f t="shared" si="10"/>
        <v>1.604358200456895</v>
      </c>
    </row>
    <row r="77" spans="1:7" ht="15.75" thickBot="1" x14ac:dyDescent="0.3"/>
    <row r="78" spans="1:7" ht="15.75" thickBot="1" x14ac:dyDescent="0.3">
      <c r="A78" s="41" t="s">
        <v>291</v>
      </c>
      <c r="B78" s="53" t="str">
        <f>B65</f>
        <v>Part</v>
      </c>
      <c r="C78" s="53" t="str">
        <f t="shared" ref="C78:G88" si="11">C65</f>
        <v>Impact categorie</v>
      </c>
      <c r="D78" s="53" t="str">
        <f t="shared" si="11"/>
        <v>Unit</v>
      </c>
      <c r="E78" s="81" t="str">
        <f t="shared" si="11"/>
        <v>S6 NFC/WC</v>
      </c>
      <c r="F78" s="81" t="str">
        <f t="shared" si="11"/>
        <v>S7 NFC/WC</v>
      </c>
      <c r="G78" s="82" t="str">
        <f t="shared" si="11"/>
        <v>S8 NFC/WC</v>
      </c>
    </row>
    <row r="79" spans="1:7" x14ac:dyDescent="0.25">
      <c r="A79" s="44" t="str">
        <f>A66</f>
        <v>Copper group</v>
      </c>
      <c r="B79" s="46" t="str">
        <f>B66</f>
        <v>NFC Wireless</v>
      </c>
      <c r="C79" s="46" t="str">
        <f t="shared" si="11"/>
        <v>Water Depletion</v>
      </c>
      <c r="D79" s="46" t="s">
        <v>294</v>
      </c>
      <c r="E79" s="71">
        <f t="shared" ref="E79:G79" si="12">E66/E$75*100</f>
        <v>25.662804080561742</v>
      </c>
      <c r="F79" s="71">
        <f t="shared" si="12"/>
        <v>17.00765211236849</v>
      </c>
      <c r="G79" s="72">
        <f t="shared" si="12"/>
        <v>24.137670979061451</v>
      </c>
    </row>
    <row r="80" spans="1:7" x14ac:dyDescent="0.25">
      <c r="A80" s="42" t="str">
        <f t="shared" ref="A80:B88" si="13">A67</f>
        <v>Iron &amp; Its principal alloying elements</v>
      </c>
      <c r="B80" s="47" t="str">
        <f t="shared" si="13"/>
        <v>NFC Wireless</v>
      </c>
      <c r="C80" s="47" t="str">
        <f t="shared" si="11"/>
        <v>Water Depletion</v>
      </c>
      <c r="D80" s="47" t="s">
        <v>294</v>
      </c>
      <c r="E80" s="73">
        <f t="shared" ref="E80:G88" si="14">E67/E$75*100</f>
        <v>0.11088318561114129</v>
      </c>
      <c r="F80" s="73">
        <f t="shared" si="14"/>
        <v>0.12030150372640323</v>
      </c>
      <c r="G80" s="74">
        <f t="shared" si="14"/>
        <v>0.11463301058354104</v>
      </c>
    </row>
    <row r="81" spans="1:7" x14ac:dyDescent="0.25">
      <c r="A81" s="42" t="str">
        <f t="shared" si="13"/>
        <v>Light metals</v>
      </c>
      <c r="B81" s="47" t="str">
        <f t="shared" si="13"/>
        <v>NFC Wireless</v>
      </c>
      <c r="C81" s="47" t="str">
        <f t="shared" si="11"/>
        <v>Water Depletion</v>
      </c>
      <c r="D81" s="47" t="s">
        <v>294</v>
      </c>
      <c r="E81" s="73">
        <f t="shared" si="14"/>
        <v>0.13124266418574904</v>
      </c>
      <c r="F81" s="73">
        <f t="shared" si="14"/>
        <v>6.5516227342482802E-2</v>
      </c>
      <c r="G81" s="74">
        <f t="shared" si="14"/>
        <v>0.15621681084004921</v>
      </c>
    </row>
    <row r="82" spans="1:7" x14ac:dyDescent="0.25">
      <c r="A82" s="42" t="str">
        <f t="shared" si="13"/>
        <v>Nuclear energy metals</v>
      </c>
      <c r="B82" s="47" t="str">
        <f t="shared" si="13"/>
        <v>NFC Wireless</v>
      </c>
      <c r="C82" s="47" t="str">
        <f t="shared" si="11"/>
        <v>Water Depletion</v>
      </c>
      <c r="D82" s="47" t="s">
        <v>294</v>
      </c>
      <c r="E82" s="73">
        <f t="shared" si="14"/>
        <v>6.7170156741293841E-2</v>
      </c>
      <c r="F82" s="73">
        <f t="shared" si="14"/>
        <v>8.8576115390728308E-2</v>
      </c>
      <c r="G82" s="74">
        <f t="shared" si="14"/>
        <v>7.3208101771944173E-2</v>
      </c>
    </row>
    <row r="83" spans="1:7" x14ac:dyDescent="0.25">
      <c r="A83" s="42" t="str">
        <f t="shared" si="13"/>
        <v>Platinum- group metals</v>
      </c>
      <c r="B83" s="47" t="str">
        <f t="shared" si="13"/>
        <v>NFC Wireless</v>
      </c>
      <c r="C83" s="47" t="str">
        <f t="shared" si="11"/>
        <v>Water Depletion</v>
      </c>
      <c r="D83" s="47" t="s">
        <v>294</v>
      </c>
      <c r="E83" s="73">
        <f t="shared" si="14"/>
        <v>69.048144536649119</v>
      </c>
      <c r="F83" s="73">
        <f t="shared" si="14"/>
        <v>81.487512907695077</v>
      </c>
      <c r="G83" s="74">
        <f t="shared" si="14"/>
        <v>74.606385202292316</v>
      </c>
    </row>
    <row r="84" spans="1:7" x14ac:dyDescent="0.25">
      <c r="A84" s="42" t="str">
        <f t="shared" si="13"/>
        <v>Rare earth elements</v>
      </c>
      <c r="B84" s="47" t="str">
        <f t="shared" si="13"/>
        <v>NFC Wireless</v>
      </c>
      <c r="C84" s="47" t="str">
        <f t="shared" si="11"/>
        <v>Water Depletion</v>
      </c>
      <c r="D84" s="47" t="s">
        <v>294</v>
      </c>
      <c r="E84" s="73">
        <f t="shared" si="14"/>
        <v>4.5771640338474117E-3</v>
      </c>
      <c r="F84" s="73">
        <f t="shared" si="14"/>
        <v>6.2928195559825211E-3</v>
      </c>
      <c r="G84" s="74">
        <f t="shared" si="14"/>
        <v>5.6305810734912009E-3</v>
      </c>
    </row>
    <row r="85" spans="1:7" x14ac:dyDescent="0.25">
      <c r="A85" s="42" t="str">
        <f t="shared" si="13"/>
        <v>Specialty metals</v>
      </c>
      <c r="B85" s="47" t="str">
        <f t="shared" si="13"/>
        <v>NFC Wireless</v>
      </c>
      <c r="C85" s="47" t="str">
        <f t="shared" si="11"/>
        <v>Water Depletion</v>
      </c>
      <c r="D85" s="47" t="s">
        <v>294</v>
      </c>
      <c r="E85" s="73">
        <f t="shared" si="14"/>
        <v>3.72753872549813E-6</v>
      </c>
      <c r="F85" s="73">
        <f t="shared" si="14"/>
        <v>6.4768275851350043E-6</v>
      </c>
      <c r="G85" s="74">
        <f t="shared" si="14"/>
        <v>8.9150387060192027E-7</v>
      </c>
    </row>
    <row r="86" spans="1:7" x14ac:dyDescent="0.25">
      <c r="A86" s="42" t="str">
        <f t="shared" si="13"/>
        <v>Superalloy metals</v>
      </c>
      <c r="B86" s="47" t="str">
        <f t="shared" si="13"/>
        <v>NFC Wireless</v>
      </c>
      <c r="C86" s="47" t="str">
        <f t="shared" si="11"/>
        <v>Water Depletion</v>
      </c>
      <c r="D86" s="47" t="s">
        <v>294</v>
      </c>
      <c r="E86" s="73">
        <f t="shared" si="14"/>
        <v>3.1792562162194247</v>
      </c>
      <c r="F86" s="73">
        <f t="shared" si="14"/>
        <v>0.74928144125569052</v>
      </c>
      <c r="G86" s="74">
        <f t="shared" si="14"/>
        <v>0.66465920322403227</v>
      </c>
    </row>
    <row r="87" spans="1:7" ht="15.75" thickBot="1" x14ac:dyDescent="0.3">
      <c r="A87" s="43" t="str">
        <f t="shared" si="13"/>
        <v>Zinc, tin, lead group</v>
      </c>
      <c r="B87" s="48" t="str">
        <f t="shared" si="13"/>
        <v>NFC Wireless</v>
      </c>
      <c r="C87" s="48" t="str">
        <f t="shared" si="11"/>
        <v>Water Depletion</v>
      </c>
      <c r="D87" s="48" t="s">
        <v>294</v>
      </c>
      <c r="E87" s="79">
        <f t="shared" si="14"/>
        <v>1.7959182684589701</v>
      </c>
      <c r="F87" s="79">
        <f t="shared" si="14"/>
        <v>0.47486039583755107</v>
      </c>
      <c r="G87" s="80">
        <f t="shared" si="14"/>
        <v>0.24159521964931574</v>
      </c>
    </row>
    <row r="88" spans="1:7" ht="15.75" thickBot="1" x14ac:dyDescent="0.3">
      <c r="A88" s="45" t="str">
        <f t="shared" si="13"/>
        <v>Total Impact</v>
      </c>
      <c r="B88" s="49" t="str">
        <f t="shared" si="13"/>
        <v>NFC Wireless</v>
      </c>
      <c r="C88" s="49" t="str">
        <f t="shared" si="11"/>
        <v>Water Depletion</v>
      </c>
      <c r="D88" s="49" t="s">
        <v>294</v>
      </c>
      <c r="E88" s="83">
        <f t="shared" si="14"/>
        <v>100</v>
      </c>
      <c r="F88" s="83">
        <f t="shared" si="14"/>
        <v>100</v>
      </c>
      <c r="G88" s="84">
        <f t="shared" si="14"/>
        <v>100</v>
      </c>
    </row>
  </sheetData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Sorted Data</vt:lpstr>
      <vt:lpstr>Impacts</vt:lpstr>
      <vt:lpstr>NFC Wireless CC</vt:lpstr>
      <vt:lpstr>NFC Wireless WD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Omar N Tantawi</cp:lastModifiedBy>
  <dcterms:created xsi:type="dcterms:W3CDTF">2015-06-05T18:17:20Z</dcterms:created>
  <dcterms:modified xsi:type="dcterms:W3CDTF">2020-07-30T03:34:42Z</dcterms:modified>
</cp:coreProperties>
</file>