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marNTantawi\purdue.edu\Hua, Inez - SmartPhonesTantawi\Thesis - Tantawi Omar\Thesis Final draft\"/>
    </mc:Choice>
  </mc:AlternateContent>
  <xr:revisionPtr revIDLastSave="2653" documentId="11_F25DC773A252ABDACC104876499B4DCE5BDE58E7" xr6:coauthVersionLast="45" xr6:coauthVersionMax="45" xr10:uidLastSave="{C8B27F01-09D4-496A-BB73-AD4C59A7A6CA}"/>
  <bookViews>
    <workbookView xWindow="-120" yWindow="-120" windowWidth="20730" windowHeight="11160" activeTab="2" xr2:uid="{00000000-000D-0000-FFFF-FFFF00000000}"/>
  </bookViews>
  <sheets>
    <sheet name="Raw Data" sheetId="1" r:id="rId1"/>
    <sheet name="Sorted Data" sheetId="2" r:id="rId2"/>
    <sheet name="Impacts" sheetId="3" r:id="rId3"/>
    <sheet name="PCBs Climate change " sheetId="4" r:id="rId4"/>
    <sheet name="PCBs Water Depletion" sheetId="6" r:id="rId5"/>
    <sheet name="Criticality EI" sheetId="8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" i="2" l="1"/>
  <c r="F17" i="2"/>
  <c r="G17" i="2"/>
  <c r="H17" i="2"/>
  <c r="I17" i="2"/>
  <c r="J17" i="2"/>
  <c r="K17" i="2"/>
  <c r="L17" i="2"/>
  <c r="B81" i="2" l="1"/>
  <c r="C81" i="2"/>
  <c r="B82" i="2"/>
  <c r="C82" i="2"/>
  <c r="B83" i="2"/>
  <c r="C83" i="2"/>
  <c r="B84" i="2"/>
  <c r="C84" i="2"/>
  <c r="B85" i="2"/>
  <c r="C85" i="2"/>
  <c r="B86" i="2"/>
  <c r="C86" i="2"/>
  <c r="B87" i="2"/>
  <c r="C87" i="2"/>
  <c r="B88" i="2"/>
  <c r="C88" i="2"/>
  <c r="B89" i="2"/>
  <c r="C89" i="2"/>
  <c r="B90" i="2"/>
  <c r="C90" i="2"/>
  <c r="A89" i="2"/>
  <c r="A81" i="2"/>
  <c r="A77" i="2"/>
  <c r="A90" i="2" s="1"/>
  <c r="A76" i="2"/>
  <c r="A75" i="2"/>
  <c r="A88" i="2" s="1"/>
  <c r="A74" i="2"/>
  <c r="A87" i="2" s="1"/>
  <c r="A73" i="2"/>
  <c r="A86" i="2" s="1"/>
  <c r="A72" i="2"/>
  <c r="A85" i="2" s="1"/>
  <c r="A71" i="2"/>
  <c r="A84" i="2" s="1"/>
  <c r="A70" i="2"/>
  <c r="A83" i="2" s="1"/>
  <c r="A69" i="2"/>
  <c r="A82" i="2" s="1"/>
  <c r="C87" i="6" l="1"/>
  <c r="B87" i="6"/>
  <c r="A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C77" i="6"/>
  <c r="B77" i="6"/>
  <c r="A73" i="6"/>
  <c r="A86" i="6" s="1"/>
  <c r="A72" i="6"/>
  <c r="A85" i="6" s="1"/>
  <c r="A71" i="6"/>
  <c r="A84" i="6" s="1"/>
  <c r="A70" i="6"/>
  <c r="A83" i="6" s="1"/>
  <c r="A69" i="6"/>
  <c r="A82" i="6" s="1"/>
  <c r="A68" i="6"/>
  <c r="A81" i="6" s="1"/>
  <c r="A67" i="6"/>
  <c r="A80" i="6" s="1"/>
  <c r="A66" i="6"/>
  <c r="A79" i="6" s="1"/>
  <c r="A65" i="6"/>
  <c r="A78" i="6" s="1"/>
  <c r="D64" i="6"/>
  <c r="D77" i="6" s="1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2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L2" i="6"/>
  <c r="K2" i="6"/>
  <c r="J2" i="6"/>
  <c r="I2" i="6"/>
  <c r="H2" i="6"/>
  <c r="G2" i="6"/>
  <c r="F2" i="6"/>
  <c r="E2" i="6"/>
  <c r="C77" i="4"/>
  <c r="C78" i="4"/>
  <c r="C79" i="4"/>
  <c r="C80" i="4"/>
  <c r="C81" i="4"/>
  <c r="C82" i="4"/>
  <c r="C83" i="4"/>
  <c r="C84" i="4"/>
  <c r="C85" i="4"/>
  <c r="C86" i="4"/>
  <c r="C87" i="4"/>
  <c r="B78" i="4"/>
  <c r="B79" i="4"/>
  <c r="B80" i="4"/>
  <c r="B81" i="4"/>
  <c r="B82" i="4"/>
  <c r="B83" i="4"/>
  <c r="B84" i="4"/>
  <c r="B85" i="4"/>
  <c r="B86" i="4"/>
  <c r="B87" i="4"/>
  <c r="B77" i="4"/>
  <c r="A87" i="4"/>
  <c r="A73" i="4"/>
  <c r="A86" i="4" s="1"/>
  <c r="A72" i="4"/>
  <c r="A85" i="4" s="1"/>
  <c r="A71" i="4"/>
  <c r="A84" i="4" s="1"/>
  <c r="A70" i="4"/>
  <c r="A83" i="4" s="1"/>
  <c r="A69" i="4"/>
  <c r="A82" i="4" s="1"/>
  <c r="A68" i="4"/>
  <c r="A81" i="4" s="1"/>
  <c r="A67" i="4"/>
  <c r="A80" i="4" s="1"/>
  <c r="A66" i="4"/>
  <c r="A79" i="4" s="1"/>
  <c r="A65" i="4"/>
  <c r="A78" i="4" s="1"/>
  <c r="D64" i="4"/>
  <c r="D77" i="4" s="1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25" i="4"/>
  <c r="C26" i="4"/>
  <c r="C27" i="4"/>
  <c r="C28" i="4"/>
  <c r="C24" i="4"/>
  <c r="C21" i="4"/>
  <c r="C22" i="4"/>
  <c r="C23" i="4"/>
  <c r="C20" i="4"/>
  <c r="C14" i="4"/>
  <c r="C15" i="4"/>
  <c r="C16" i="4"/>
  <c r="C17" i="4"/>
  <c r="C18" i="4"/>
  <c r="C19" i="4"/>
  <c r="C13" i="4"/>
  <c r="C9" i="4"/>
  <c r="C10" i="4"/>
  <c r="C11" i="4"/>
  <c r="C12" i="4"/>
  <c r="C8" i="4"/>
  <c r="C4" i="4"/>
  <c r="C5" i="4"/>
  <c r="C6" i="4"/>
  <c r="C7" i="4"/>
  <c r="C3" i="4"/>
  <c r="L2" i="4"/>
  <c r="K2" i="4"/>
  <c r="J2" i="4"/>
  <c r="I2" i="4"/>
  <c r="H2" i="4"/>
  <c r="G2" i="4"/>
  <c r="F2" i="4"/>
  <c r="E2" i="4"/>
  <c r="L64" i="6" l="1"/>
  <c r="L77" i="6" s="1"/>
  <c r="F64" i="6"/>
  <c r="F77" i="6" s="1"/>
  <c r="I64" i="6"/>
  <c r="I77" i="6" s="1"/>
  <c r="G64" i="6"/>
  <c r="G77" i="6" s="1"/>
  <c r="J64" i="6"/>
  <c r="J77" i="6" s="1"/>
  <c r="H64" i="6"/>
  <c r="H77" i="6" s="1"/>
  <c r="E64" i="6"/>
  <c r="E77" i="6" s="1"/>
  <c r="K64" i="6"/>
  <c r="K77" i="6" s="1"/>
  <c r="J64" i="4"/>
  <c r="J77" i="4" s="1"/>
  <c r="K64" i="4"/>
  <c r="K77" i="4" s="1"/>
  <c r="F64" i="4"/>
  <c r="F77" i="4" s="1"/>
  <c r="G64" i="4"/>
  <c r="G77" i="4" s="1"/>
  <c r="H64" i="4"/>
  <c r="H77" i="4" s="1"/>
  <c r="L64" i="4"/>
  <c r="L77" i="4" s="1"/>
  <c r="E64" i="4"/>
  <c r="E77" i="4" s="1"/>
  <c r="I64" i="4"/>
  <c r="I77" i="4" s="1"/>
  <c r="I33" i="2"/>
  <c r="B25" i="2"/>
  <c r="C25" i="2"/>
  <c r="D25" i="2"/>
  <c r="E25" i="2"/>
  <c r="F25" i="2"/>
  <c r="G25" i="2"/>
  <c r="H25" i="2"/>
  <c r="I25" i="2"/>
  <c r="J25" i="2"/>
  <c r="K25" i="2"/>
  <c r="L25" i="2"/>
  <c r="B26" i="2"/>
  <c r="C26" i="2"/>
  <c r="D26" i="2"/>
  <c r="E26" i="2"/>
  <c r="F26" i="2"/>
  <c r="G26" i="2"/>
  <c r="H26" i="2"/>
  <c r="I26" i="2"/>
  <c r="J26" i="2"/>
  <c r="K26" i="2"/>
  <c r="L26" i="2"/>
  <c r="B33" i="2"/>
  <c r="C33" i="2"/>
  <c r="D33" i="2"/>
  <c r="E33" i="2"/>
  <c r="F33" i="2"/>
  <c r="G33" i="2"/>
  <c r="H33" i="2"/>
  <c r="J33" i="2"/>
  <c r="K33" i="2"/>
  <c r="L33" i="2"/>
  <c r="B34" i="2"/>
  <c r="C34" i="2"/>
  <c r="D34" i="2"/>
  <c r="E34" i="2"/>
  <c r="F34" i="2"/>
  <c r="G34" i="2"/>
  <c r="H34" i="2"/>
  <c r="I34" i="2"/>
  <c r="J34" i="2"/>
  <c r="K34" i="2"/>
  <c r="L34" i="2"/>
  <c r="B35" i="2"/>
  <c r="C35" i="2"/>
  <c r="D35" i="2"/>
  <c r="E35" i="2"/>
  <c r="F35" i="2"/>
  <c r="G35" i="2"/>
  <c r="H35" i="2"/>
  <c r="I35" i="2"/>
  <c r="J35" i="2"/>
  <c r="K35" i="2"/>
  <c r="L35" i="2"/>
  <c r="B36" i="2"/>
  <c r="C36" i="2"/>
  <c r="D36" i="2"/>
  <c r="E36" i="2"/>
  <c r="F36" i="2"/>
  <c r="G36" i="2"/>
  <c r="H36" i="2"/>
  <c r="I36" i="2"/>
  <c r="J36" i="2"/>
  <c r="K36" i="2"/>
  <c r="L36" i="2"/>
  <c r="B37" i="2"/>
  <c r="C37" i="2"/>
  <c r="D37" i="2"/>
  <c r="E37" i="2"/>
  <c r="F37" i="2"/>
  <c r="G37" i="2"/>
  <c r="H37" i="2"/>
  <c r="I37" i="2"/>
  <c r="J37" i="2"/>
  <c r="K37" i="2"/>
  <c r="L37" i="2"/>
  <c r="B38" i="2"/>
  <c r="C38" i="2"/>
  <c r="D38" i="2"/>
  <c r="E38" i="2"/>
  <c r="F38" i="2"/>
  <c r="G38" i="2"/>
  <c r="H38" i="2"/>
  <c r="I38" i="2"/>
  <c r="J38" i="2"/>
  <c r="K38" i="2"/>
  <c r="L38" i="2"/>
  <c r="B39" i="2"/>
  <c r="C39" i="2"/>
  <c r="D39" i="2"/>
  <c r="E39" i="2"/>
  <c r="F39" i="2"/>
  <c r="G39" i="2"/>
  <c r="H39" i="2"/>
  <c r="I39" i="2"/>
  <c r="J39" i="2"/>
  <c r="K39" i="2"/>
  <c r="L39" i="2"/>
  <c r="B40" i="2"/>
  <c r="C40" i="2"/>
  <c r="D40" i="2"/>
  <c r="E40" i="2"/>
  <c r="F40" i="2"/>
  <c r="G40" i="2"/>
  <c r="H40" i="2"/>
  <c r="I40" i="2"/>
  <c r="J40" i="2"/>
  <c r="K40" i="2"/>
  <c r="L40" i="2"/>
  <c r="B41" i="2"/>
  <c r="C41" i="2"/>
  <c r="D41" i="2"/>
  <c r="E41" i="2"/>
  <c r="F41" i="2"/>
  <c r="G41" i="2"/>
  <c r="H41" i="2"/>
  <c r="I41" i="2"/>
  <c r="J41" i="2"/>
  <c r="K41" i="2"/>
  <c r="L41" i="2"/>
  <c r="B42" i="2"/>
  <c r="C42" i="2"/>
  <c r="D42" i="2"/>
  <c r="E42" i="2"/>
  <c r="F42" i="2"/>
  <c r="G42" i="2"/>
  <c r="H42" i="2"/>
  <c r="I42" i="2"/>
  <c r="J42" i="2"/>
  <c r="K42" i="2"/>
  <c r="L42" i="2"/>
  <c r="B51" i="2"/>
  <c r="C51" i="2"/>
  <c r="D51" i="2"/>
  <c r="E51" i="2"/>
  <c r="F51" i="2"/>
  <c r="G51" i="2"/>
  <c r="H51" i="2"/>
  <c r="I51" i="2"/>
  <c r="J51" i="2"/>
  <c r="K51" i="2"/>
  <c r="L51" i="2"/>
  <c r="B43" i="2"/>
  <c r="C43" i="2"/>
  <c r="D43" i="2"/>
  <c r="E43" i="2"/>
  <c r="F43" i="2"/>
  <c r="G43" i="2"/>
  <c r="H43" i="2"/>
  <c r="I43" i="2"/>
  <c r="J43" i="2"/>
  <c r="K43" i="2"/>
  <c r="L43" i="2"/>
  <c r="B44" i="2"/>
  <c r="C44" i="2"/>
  <c r="D44" i="2"/>
  <c r="E44" i="2"/>
  <c r="F44" i="2"/>
  <c r="G44" i="2"/>
  <c r="H44" i="2"/>
  <c r="I44" i="2"/>
  <c r="J44" i="2"/>
  <c r="K44" i="2"/>
  <c r="L44" i="2"/>
  <c r="B45" i="2"/>
  <c r="C45" i="2"/>
  <c r="D45" i="2"/>
  <c r="E45" i="2"/>
  <c r="F45" i="2"/>
  <c r="G45" i="2"/>
  <c r="H45" i="2"/>
  <c r="I45" i="2"/>
  <c r="J45" i="2"/>
  <c r="K45" i="2"/>
  <c r="L45" i="2"/>
  <c r="B46" i="2"/>
  <c r="C46" i="2"/>
  <c r="D46" i="2"/>
  <c r="E46" i="2"/>
  <c r="F46" i="2"/>
  <c r="G46" i="2"/>
  <c r="H46" i="2"/>
  <c r="I46" i="2"/>
  <c r="J46" i="2"/>
  <c r="K46" i="2"/>
  <c r="L46" i="2"/>
  <c r="B2" i="2"/>
  <c r="C2" i="2"/>
  <c r="D2" i="2"/>
  <c r="E2" i="2"/>
  <c r="F2" i="2"/>
  <c r="G2" i="2"/>
  <c r="H2" i="2"/>
  <c r="I2" i="2"/>
  <c r="J2" i="2"/>
  <c r="K2" i="2"/>
  <c r="L2" i="2"/>
  <c r="B4" i="2"/>
  <c r="C4" i="2"/>
  <c r="D4" i="2"/>
  <c r="E4" i="2"/>
  <c r="F4" i="2"/>
  <c r="G4" i="2"/>
  <c r="H4" i="2"/>
  <c r="I4" i="2"/>
  <c r="J4" i="2"/>
  <c r="K4" i="2"/>
  <c r="L4" i="2"/>
  <c r="B57" i="2"/>
  <c r="C57" i="2"/>
  <c r="D57" i="2"/>
  <c r="E57" i="2"/>
  <c r="F57" i="2"/>
  <c r="G57" i="2"/>
  <c r="H57" i="2"/>
  <c r="I57" i="2"/>
  <c r="J57" i="2"/>
  <c r="K57" i="2"/>
  <c r="L57" i="2"/>
  <c r="B28" i="2"/>
  <c r="C28" i="2"/>
  <c r="D28" i="2"/>
  <c r="E28" i="2"/>
  <c r="F28" i="2"/>
  <c r="G28" i="2"/>
  <c r="H28" i="2"/>
  <c r="I28" i="2"/>
  <c r="J28" i="2"/>
  <c r="K28" i="2"/>
  <c r="L28" i="2"/>
  <c r="B29" i="2"/>
  <c r="C29" i="2"/>
  <c r="D29" i="2"/>
  <c r="E29" i="2"/>
  <c r="F29" i="2"/>
  <c r="G29" i="2"/>
  <c r="H29" i="2"/>
  <c r="I29" i="2"/>
  <c r="J29" i="2"/>
  <c r="K29" i="2"/>
  <c r="L29" i="2"/>
  <c r="B30" i="2"/>
  <c r="C30" i="2"/>
  <c r="D30" i="2"/>
  <c r="E30" i="2"/>
  <c r="F30" i="2"/>
  <c r="G30" i="2"/>
  <c r="H30" i="2"/>
  <c r="I30" i="2"/>
  <c r="J30" i="2"/>
  <c r="K30" i="2"/>
  <c r="L30" i="2"/>
  <c r="B31" i="2"/>
  <c r="C31" i="2"/>
  <c r="D31" i="2"/>
  <c r="E31" i="2"/>
  <c r="F31" i="2"/>
  <c r="G31" i="2"/>
  <c r="H31" i="2"/>
  <c r="I31" i="2"/>
  <c r="J31" i="2"/>
  <c r="K31" i="2"/>
  <c r="L31" i="2"/>
  <c r="B32" i="2"/>
  <c r="C32" i="2"/>
  <c r="D32" i="2"/>
  <c r="E32" i="2"/>
  <c r="F32" i="2"/>
  <c r="G32" i="2"/>
  <c r="H32" i="2"/>
  <c r="I32" i="2"/>
  <c r="J32" i="2"/>
  <c r="K32" i="2"/>
  <c r="L32" i="2"/>
  <c r="B14" i="2"/>
  <c r="C14" i="2"/>
  <c r="D14" i="2"/>
  <c r="E14" i="2"/>
  <c r="F14" i="2"/>
  <c r="G14" i="2"/>
  <c r="H14" i="2"/>
  <c r="I14" i="2"/>
  <c r="J14" i="2"/>
  <c r="K14" i="2"/>
  <c r="L14" i="2"/>
  <c r="B48" i="2"/>
  <c r="C48" i="2"/>
  <c r="D48" i="2"/>
  <c r="E48" i="2"/>
  <c r="F48" i="2"/>
  <c r="G48" i="2"/>
  <c r="H48" i="2"/>
  <c r="I48" i="2"/>
  <c r="J48" i="2"/>
  <c r="K48" i="2"/>
  <c r="L48" i="2"/>
  <c r="B15" i="2"/>
  <c r="C15" i="2"/>
  <c r="D15" i="2"/>
  <c r="E15" i="2"/>
  <c r="F15" i="2"/>
  <c r="G15" i="2"/>
  <c r="H15" i="2"/>
  <c r="I15" i="2"/>
  <c r="J15" i="2"/>
  <c r="K15" i="2"/>
  <c r="L15" i="2"/>
  <c r="B61" i="2"/>
  <c r="C61" i="2"/>
  <c r="D61" i="2"/>
  <c r="E61" i="2"/>
  <c r="F61" i="2"/>
  <c r="G61" i="2"/>
  <c r="H61" i="2"/>
  <c r="I61" i="2"/>
  <c r="J61" i="2"/>
  <c r="K61" i="2"/>
  <c r="L61" i="2"/>
  <c r="B62" i="2"/>
  <c r="C62" i="2"/>
  <c r="D62" i="2"/>
  <c r="E62" i="2"/>
  <c r="F62" i="2"/>
  <c r="G62" i="2"/>
  <c r="H62" i="2"/>
  <c r="I62" i="2"/>
  <c r="J62" i="2"/>
  <c r="K62" i="2"/>
  <c r="L62" i="2"/>
  <c r="B12" i="2"/>
  <c r="C12" i="2"/>
  <c r="D12" i="2"/>
  <c r="E12" i="2"/>
  <c r="F12" i="2"/>
  <c r="G12" i="2"/>
  <c r="H12" i="2"/>
  <c r="I12" i="2"/>
  <c r="J12" i="2"/>
  <c r="K12" i="2"/>
  <c r="L12" i="2"/>
  <c r="B5" i="2"/>
  <c r="C5" i="2"/>
  <c r="D5" i="2"/>
  <c r="E5" i="2"/>
  <c r="F5" i="2"/>
  <c r="G5" i="2"/>
  <c r="H5" i="2"/>
  <c r="I5" i="2"/>
  <c r="J5" i="2"/>
  <c r="K5" i="2"/>
  <c r="L5" i="2"/>
  <c r="B8" i="2"/>
  <c r="C8" i="2"/>
  <c r="D8" i="2"/>
  <c r="E8" i="2"/>
  <c r="F8" i="2"/>
  <c r="G8" i="2"/>
  <c r="H8" i="2"/>
  <c r="I8" i="2"/>
  <c r="J8" i="2"/>
  <c r="K8" i="2"/>
  <c r="L8" i="2"/>
  <c r="B56" i="2"/>
  <c r="C56" i="2"/>
  <c r="D56" i="2"/>
  <c r="E56" i="2"/>
  <c r="F56" i="2"/>
  <c r="G56" i="2"/>
  <c r="H56" i="2"/>
  <c r="I56" i="2"/>
  <c r="J56" i="2"/>
  <c r="K56" i="2"/>
  <c r="L56" i="2"/>
  <c r="B64" i="2"/>
  <c r="C64" i="2"/>
  <c r="D64" i="2"/>
  <c r="E64" i="2"/>
  <c r="F64" i="2"/>
  <c r="G64" i="2"/>
  <c r="H64" i="2"/>
  <c r="I64" i="2"/>
  <c r="J64" i="2"/>
  <c r="K64" i="2"/>
  <c r="L64" i="2"/>
  <c r="B65" i="2"/>
  <c r="C65" i="2"/>
  <c r="D65" i="2"/>
  <c r="E65" i="2"/>
  <c r="F65" i="2"/>
  <c r="G65" i="2"/>
  <c r="H65" i="2"/>
  <c r="I65" i="2"/>
  <c r="J65" i="2"/>
  <c r="K65" i="2"/>
  <c r="L65" i="2"/>
  <c r="B47" i="2"/>
  <c r="C47" i="2"/>
  <c r="D47" i="2"/>
  <c r="E47" i="2"/>
  <c r="F47" i="2"/>
  <c r="G47" i="2"/>
  <c r="H47" i="2"/>
  <c r="I47" i="2"/>
  <c r="J47" i="2"/>
  <c r="K47" i="2"/>
  <c r="L47" i="2"/>
  <c r="B54" i="2"/>
  <c r="C54" i="2"/>
  <c r="D54" i="2"/>
  <c r="E54" i="2"/>
  <c r="F54" i="2"/>
  <c r="G54" i="2"/>
  <c r="H54" i="2"/>
  <c r="I54" i="2"/>
  <c r="J54" i="2"/>
  <c r="K54" i="2"/>
  <c r="L54" i="2"/>
  <c r="B24" i="2"/>
  <c r="C24" i="2"/>
  <c r="D24" i="2"/>
  <c r="E24" i="2"/>
  <c r="F24" i="2"/>
  <c r="G24" i="2"/>
  <c r="H24" i="2"/>
  <c r="I24" i="2"/>
  <c r="J24" i="2"/>
  <c r="K24" i="2"/>
  <c r="L24" i="2"/>
  <c r="B16" i="2"/>
  <c r="C16" i="2"/>
  <c r="D16" i="2"/>
  <c r="E16" i="2"/>
  <c r="F16" i="2"/>
  <c r="G16" i="2"/>
  <c r="H16" i="2"/>
  <c r="I16" i="2"/>
  <c r="J16" i="2"/>
  <c r="K16" i="2"/>
  <c r="L16" i="2"/>
  <c r="B9" i="2"/>
  <c r="C9" i="2"/>
  <c r="D9" i="2"/>
  <c r="E9" i="2"/>
  <c r="F9" i="2"/>
  <c r="G9" i="2"/>
  <c r="H9" i="2"/>
  <c r="I9" i="2"/>
  <c r="J9" i="2"/>
  <c r="K9" i="2"/>
  <c r="L9" i="2"/>
  <c r="B55" i="2"/>
  <c r="C55" i="2"/>
  <c r="D55" i="2"/>
  <c r="E55" i="2"/>
  <c r="F55" i="2"/>
  <c r="G55" i="2"/>
  <c r="H55" i="2"/>
  <c r="I55" i="2"/>
  <c r="J55" i="2"/>
  <c r="K55" i="2"/>
  <c r="L55" i="2"/>
  <c r="B10" i="2"/>
  <c r="C10" i="2"/>
  <c r="D10" i="2"/>
  <c r="E10" i="2"/>
  <c r="F10" i="2"/>
  <c r="G10" i="2"/>
  <c r="H10" i="2"/>
  <c r="I10" i="2"/>
  <c r="J10" i="2"/>
  <c r="K10" i="2"/>
  <c r="L10" i="2"/>
  <c r="B50" i="2"/>
  <c r="C50" i="2"/>
  <c r="D50" i="2"/>
  <c r="E50" i="2"/>
  <c r="F50" i="2"/>
  <c r="G50" i="2"/>
  <c r="H50" i="2"/>
  <c r="I50" i="2"/>
  <c r="J50" i="2"/>
  <c r="K50" i="2"/>
  <c r="L50" i="2"/>
  <c r="B6" i="2"/>
  <c r="C6" i="2"/>
  <c r="D6" i="2"/>
  <c r="E6" i="2"/>
  <c r="F6" i="2"/>
  <c r="G6" i="2"/>
  <c r="H6" i="2"/>
  <c r="I6" i="2"/>
  <c r="J6" i="2"/>
  <c r="K6" i="2"/>
  <c r="L6" i="2"/>
  <c r="B52" i="2"/>
  <c r="C52" i="2"/>
  <c r="D52" i="2"/>
  <c r="E52" i="2"/>
  <c r="F52" i="2"/>
  <c r="G52" i="2"/>
  <c r="H52" i="2"/>
  <c r="I52" i="2"/>
  <c r="J52" i="2"/>
  <c r="K52" i="2"/>
  <c r="L52" i="2"/>
  <c r="B58" i="2"/>
  <c r="C58" i="2"/>
  <c r="D58" i="2"/>
  <c r="E58" i="2"/>
  <c r="F58" i="2"/>
  <c r="G58" i="2"/>
  <c r="H58" i="2"/>
  <c r="I58" i="2"/>
  <c r="J58" i="2"/>
  <c r="K58" i="2"/>
  <c r="L58" i="2"/>
  <c r="B18" i="2"/>
  <c r="C18" i="2"/>
  <c r="D18" i="2"/>
  <c r="E18" i="2"/>
  <c r="F18" i="2"/>
  <c r="G18" i="2"/>
  <c r="H18" i="2"/>
  <c r="I18" i="2"/>
  <c r="J18" i="2"/>
  <c r="K18" i="2"/>
  <c r="L18" i="2"/>
  <c r="B53" i="2"/>
  <c r="C53" i="2"/>
  <c r="D53" i="2"/>
  <c r="E53" i="2"/>
  <c r="F53" i="2"/>
  <c r="G53" i="2"/>
  <c r="H53" i="2"/>
  <c r="I53" i="2"/>
  <c r="J53" i="2"/>
  <c r="K53" i="2"/>
  <c r="L53" i="2"/>
  <c r="B11" i="2"/>
  <c r="C11" i="2"/>
  <c r="D11" i="2"/>
  <c r="E11" i="2"/>
  <c r="F11" i="2"/>
  <c r="G11" i="2"/>
  <c r="H11" i="2"/>
  <c r="I11" i="2"/>
  <c r="J11" i="2"/>
  <c r="K11" i="2"/>
  <c r="L11" i="2"/>
  <c r="B59" i="2"/>
  <c r="C59" i="2"/>
  <c r="D59" i="2"/>
  <c r="E59" i="2"/>
  <c r="F59" i="2"/>
  <c r="G59" i="2"/>
  <c r="H59" i="2"/>
  <c r="I59" i="2"/>
  <c r="J59" i="2"/>
  <c r="K59" i="2"/>
  <c r="L59" i="2"/>
  <c r="B27" i="2"/>
  <c r="C27" i="2"/>
  <c r="D27" i="2"/>
  <c r="E27" i="2"/>
  <c r="F27" i="2"/>
  <c r="G27" i="2"/>
  <c r="H27" i="2"/>
  <c r="I27" i="2"/>
  <c r="J27" i="2"/>
  <c r="K27" i="2"/>
  <c r="L27" i="2"/>
  <c r="B3" i="2"/>
  <c r="C3" i="2"/>
  <c r="D3" i="2"/>
  <c r="E3" i="2"/>
  <c r="F3" i="2"/>
  <c r="G3" i="2"/>
  <c r="H3" i="2"/>
  <c r="I3" i="2"/>
  <c r="J3" i="2"/>
  <c r="K3" i="2"/>
  <c r="L3" i="2"/>
  <c r="B60" i="2"/>
  <c r="C60" i="2"/>
  <c r="D60" i="2"/>
  <c r="E60" i="2"/>
  <c r="F60" i="2"/>
  <c r="G60" i="2"/>
  <c r="H60" i="2"/>
  <c r="I60" i="2"/>
  <c r="J60" i="2"/>
  <c r="K60" i="2"/>
  <c r="L60" i="2"/>
  <c r="B7" i="2"/>
  <c r="C7" i="2"/>
  <c r="D7" i="2"/>
  <c r="E7" i="2"/>
  <c r="F7" i="2"/>
  <c r="G7" i="2"/>
  <c r="H7" i="2"/>
  <c r="I7" i="2"/>
  <c r="J7" i="2"/>
  <c r="K7" i="2"/>
  <c r="L7" i="2"/>
  <c r="B49" i="2"/>
  <c r="C49" i="2"/>
  <c r="D49" i="2"/>
  <c r="E49" i="2"/>
  <c r="F49" i="2"/>
  <c r="G49" i="2"/>
  <c r="H49" i="2"/>
  <c r="I49" i="2"/>
  <c r="J49" i="2"/>
  <c r="K49" i="2"/>
  <c r="L49" i="2"/>
  <c r="B63" i="2"/>
  <c r="C63" i="2"/>
  <c r="D63" i="2"/>
  <c r="E63" i="2"/>
  <c r="F63" i="2"/>
  <c r="G63" i="2"/>
  <c r="H63" i="2"/>
  <c r="I63" i="2"/>
  <c r="J63" i="2"/>
  <c r="K63" i="2"/>
  <c r="L63" i="2"/>
  <c r="B13" i="2"/>
  <c r="C13" i="2"/>
  <c r="D13" i="2"/>
  <c r="E13" i="2"/>
  <c r="F13" i="2"/>
  <c r="G13" i="2"/>
  <c r="H13" i="2"/>
  <c r="I13" i="2"/>
  <c r="J13" i="2"/>
  <c r="K13" i="2"/>
  <c r="L13" i="2"/>
  <c r="B19" i="2"/>
  <c r="C19" i="2"/>
  <c r="D19" i="2"/>
  <c r="E19" i="2"/>
  <c r="F19" i="2"/>
  <c r="G19" i="2"/>
  <c r="H19" i="2"/>
  <c r="I19" i="2"/>
  <c r="J19" i="2"/>
  <c r="K19" i="2"/>
  <c r="L19" i="2"/>
  <c r="B20" i="2"/>
  <c r="C20" i="2"/>
  <c r="D20" i="2"/>
  <c r="E20" i="2"/>
  <c r="F20" i="2"/>
  <c r="G20" i="2"/>
  <c r="H20" i="2"/>
  <c r="I20" i="2"/>
  <c r="J20" i="2"/>
  <c r="K20" i="2"/>
  <c r="L20" i="2"/>
  <c r="B17" i="2"/>
  <c r="C17" i="2"/>
  <c r="D17" i="2"/>
  <c r="B21" i="2"/>
  <c r="C21" i="2"/>
  <c r="D21" i="2"/>
  <c r="E21" i="2"/>
  <c r="F21" i="2"/>
  <c r="G21" i="2"/>
  <c r="H21" i="2"/>
  <c r="I21" i="2"/>
  <c r="J21" i="2"/>
  <c r="K21" i="2"/>
  <c r="L21" i="2"/>
  <c r="B22" i="2"/>
  <c r="C22" i="2"/>
  <c r="D22" i="2"/>
  <c r="E22" i="2"/>
  <c r="F22" i="2"/>
  <c r="G22" i="2"/>
  <c r="H22" i="2"/>
  <c r="I22" i="2"/>
  <c r="J22" i="2"/>
  <c r="K22" i="2"/>
  <c r="L22" i="2"/>
  <c r="B23" i="2"/>
  <c r="C23" i="2"/>
  <c r="D23" i="2"/>
  <c r="E23" i="2"/>
  <c r="F23" i="2"/>
  <c r="G23" i="2"/>
  <c r="H23" i="2"/>
  <c r="I23" i="2"/>
  <c r="J23" i="2"/>
  <c r="K23" i="2"/>
  <c r="L23" i="2"/>
  <c r="D1" i="2"/>
  <c r="E1" i="2"/>
  <c r="F1" i="2"/>
  <c r="G1" i="2"/>
  <c r="H1" i="2"/>
  <c r="I1" i="2"/>
  <c r="J1" i="2"/>
  <c r="K1" i="2"/>
  <c r="L1" i="2"/>
  <c r="A1" i="2"/>
  <c r="E68" i="2" l="1"/>
  <c r="E81" i="2" s="1"/>
  <c r="B48" i="6"/>
  <c r="B48" i="4"/>
  <c r="B50" i="6"/>
  <c r="B50" i="4"/>
  <c r="B58" i="6"/>
  <c r="B58" i="4"/>
  <c r="B25" i="6"/>
  <c r="B25" i="4"/>
  <c r="B39" i="4"/>
  <c r="B39" i="6"/>
  <c r="B32" i="6"/>
  <c r="B32" i="4"/>
  <c r="B29" i="4"/>
  <c r="B29" i="6"/>
  <c r="K68" i="2"/>
  <c r="K81" i="2" s="1"/>
  <c r="B56" i="6"/>
  <c r="B56" i="4"/>
  <c r="J68" i="2"/>
  <c r="J81" i="2" s="1"/>
  <c r="B55" i="4"/>
  <c r="B55" i="6"/>
  <c r="B11" i="6"/>
  <c r="B11" i="4"/>
  <c r="B60" i="6"/>
  <c r="B60" i="4"/>
  <c r="B44" i="6"/>
  <c r="B44" i="4"/>
  <c r="B5" i="4"/>
  <c r="B5" i="6"/>
  <c r="B37" i="4"/>
  <c r="B37" i="6"/>
  <c r="B8" i="4"/>
  <c r="B8" i="6"/>
  <c r="I68" i="2"/>
  <c r="I81" i="2" s="1"/>
  <c r="B45" i="4"/>
  <c r="B45" i="6"/>
  <c r="B19" i="4"/>
  <c r="B19" i="6"/>
  <c r="B17" i="6"/>
  <c r="B17" i="4"/>
  <c r="B6" i="6"/>
  <c r="B6" i="4"/>
  <c r="B27" i="6"/>
  <c r="B27" i="4"/>
  <c r="B41" i="4"/>
  <c r="B41" i="6"/>
  <c r="B34" i="6"/>
  <c r="B34" i="4"/>
  <c r="B4" i="6"/>
  <c r="B4" i="4"/>
  <c r="B7" i="6"/>
  <c r="B7" i="4"/>
  <c r="B43" i="4"/>
  <c r="B43" i="6"/>
  <c r="B57" i="4"/>
  <c r="B57" i="6"/>
  <c r="B24" i="4"/>
  <c r="B24" i="6"/>
  <c r="B47" i="4"/>
  <c r="B47" i="6"/>
  <c r="B31" i="4"/>
  <c r="B31" i="6"/>
  <c r="B22" i="4"/>
  <c r="B22" i="6"/>
  <c r="H68" i="2"/>
  <c r="H81" i="2" s="1"/>
  <c r="G68" i="2"/>
  <c r="G81" i="2" s="1"/>
  <c r="B14" i="4"/>
  <c r="B14" i="6"/>
  <c r="B12" i="6"/>
  <c r="B12" i="4"/>
  <c r="B51" i="4"/>
  <c r="B51" i="6"/>
  <c r="B52" i="6"/>
  <c r="B52" i="4"/>
  <c r="B15" i="6"/>
  <c r="B15" i="4"/>
  <c r="B3" i="4"/>
  <c r="B3" i="6"/>
  <c r="B36" i="6"/>
  <c r="B36" i="4"/>
  <c r="B54" i="6"/>
  <c r="B54" i="4"/>
  <c r="B20" i="6"/>
  <c r="B20" i="4"/>
  <c r="B13" i="4"/>
  <c r="B13" i="6"/>
  <c r="B26" i="4"/>
  <c r="B26" i="6"/>
  <c r="B40" i="6"/>
  <c r="B40" i="4"/>
  <c r="B33" i="4"/>
  <c r="B33" i="6"/>
  <c r="F68" i="2"/>
  <c r="F81" i="2" s="1"/>
  <c r="B23" i="6"/>
  <c r="B23" i="4"/>
  <c r="B46" i="6"/>
  <c r="B46" i="4"/>
  <c r="B61" i="4"/>
  <c r="B61" i="6"/>
  <c r="B16" i="4"/>
  <c r="B16" i="6"/>
  <c r="B53" i="4"/>
  <c r="B53" i="6"/>
  <c r="B38" i="6"/>
  <c r="B38" i="4"/>
  <c r="B30" i="6"/>
  <c r="B30" i="4"/>
  <c r="B21" i="4"/>
  <c r="B21" i="6"/>
  <c r="L68" i="2"/>
  <c r="L81" i="2" s="1"/>
  <c r="B59" i="4"/>
  <c r="B59" i="6"/>
  <c r="B49" i="4"/>
  <c r="B49" i="6"/>
  <c r="B10" i="6"/>
  <c r="B10" i="4"/>
  <c r="B9" i="6"/>
  <c r="B9" i="4"/>
  <c r="B28" i="6"/>
  <c r="B28" i="4"/>
  <c r="B42" i="6"/>
  <c r="B42" i="4"/>
  <c r="B35" i="4"/>
  <c r="B35" i="6"/>
  <c r="G12" i="6"/>
  <c r="G12" i="4"/>
  <c r="G14" i="6"/>
  <c r="G14" i="4"/>
  <c r="H70" i="2"/>
  <c r="H8" i="6"/>
  <c r="H8" i="4"/>
  <c r="L55" i="6"/>
  <c r="L55" i="4"/>
  <c r="K48" i="6"/>
  <c r="K48" i="4"/>
  <c r="K77" i="2"/>
  <c r="K56" i="6"/>
  <c r="K56" i="4"/>
  <c r="I23" i="6"/>
  <c r="I23" i="4"/>
  <c r="E19" i="6"/>
  <c r="E19" i="4"/>
  <c r="J59" i="6"/>
  <c r="J59" i="4"/>
  <c r="F4" i="6"/>
  <c r="F4" i="4"/>
  <c r="H54" i="6"/>
  <c r="H54" i="4"/>
  <c r="J49" i="4"/>
  <c r="J49" i="6"/>
  <c r="E45" i="6"/>
  <c r="E45" i="4"/>
  <c r="F7" i="6"/>
  <c r="F7" i="4"/>
  <c r="I46" i="6"/>
  <c r="I46" i="4"/>
  <c r="L11" i="6"/>
  <c r="L11" i="4"/>
  <c r="G51" i="6"/>
  <c r="G51" i="4"/>
  <c r="J10" i="6"/>
  <c r="J10" i="4"/>
  <c r="E17" i="6"/>
  <c r="E17" i="4"/>
  <c r="H72" i="2"/>
  <c r="H20" i="6"/>
  <c r="H20" i="4"/>
  <c r="K76" i="2"/>
  <c r="K50" i="4"/>
  <c r="K50" i="6"/>
  <c r="F75" i="2"/>
  <c r="F43" i="6"/>
  <c r="F43" i="4"/>
  <c r="I61" i="6"/>
  <c r="I61" i="4"/>
  <c r="L60" i="6"/>
  <c r="L60" i="4"/>
  <c r="G52" i="6"/>
  <c r="G52" i="4"/>
  <c r="J9" i="6"/>
  <c r="J9" i="4"/>
  <c r="E6" i="6"/>
  <c r="E6" i="4"/>
  <c r="J28" i="6"/>
  <c r="J28" i="4"/>
  <c r="F31" i="4"/>
  <c r="F31" i="6"/>
  <c r="G70" i="2"/>
  <c r="G8" i="6"/>
  <c r="G8" i="4"/>
  <c r="E7" i="6"/>
  <c r="E7" i="4"/>
  <c r="G72" i="2"/>
  <c r="G20" i="6"/>
  <c r="G20" i="4"/>
  <c r="F52" i="4"/>
  <c r="F52" i="6"/>
  <c r="H16" i="6"/>
  <c r="H16" i="4"/>
  <c r="H53" i="6"/>
  <c r="H53" i="4"/>
  <c r="G40" i="6"/>
  <c r="G40" i="4"/>
  <c r="E31" i="4"/>
  <c r="E31" i="6"/>
  <c r="E14" i="4"/>
  <c r="E14" i="6"/>
  <c r="L7" i="6"/>
  <c r="L7" i="4"/>
  <c r="F72" i="2"/>
  <c r="F20" i="4"/>
  <c r="F20" i="6"/>
  <c r="F71" i="2"/>
  <c r="F13" i="6"/>
  <c r="F13" i="4"/>
  <c r="I25" i="6"/>
  <c r="I25" i="4"/>
  <c r="J74" i="2"/>
  <c r="J29" i="4"/>
  <c r="J29" i="6"/>
  <c r="K58" i="6"/>
  <c r="K58" i="4"/>
  <c r="I16" i="6"/>
  <c r="I16" i="4"/>
  <c r="G15" i="6"/>
  <c r="G15" i="4"/>
  <c r="I53" i="6"/>
  <c r="I53" i="4"/>
  <c r="G69" i="2"/>
  <c r="G3" i="6"/>
  <c r="G3" i="4"/>
  <c r="F47" i="4"/>
  <c r="F47" i="6"/>
  <c r="E34" i="6"/>
  <c r="E34" i="4"/>
  <c r="L74" i="2"/>
  <c r="L29" i="4"/>
  <c r="L29" i="6"/>
  <c r="I59" i="6"/>
  <c r="I59" i="4"/>
  <c r="J77" i="2"/>
  <c r="J56" i="4"/>
  <c r="J56" i="6"/>
  <c r="E4" i="6"/>
  <c r="E4" i="4"/>
  <c r="K55" i="6"/>
  <c r="K55" i="4"/>
  <c r="F12" i="6"/>
  <c r="F12" i="4"/>
  <c r="L19" i="6"/>
  <c r="L19" i="4"/>
  <c r="G54" i="6"/>
  <c r="G54" i="4"/>
  <c r="H46" i="4"/>
  <c r="H46" i="6"/>
  <c r="F51" i="6"/>
  <c r="F51" i="4"/>
  <c r="L17" i="6"/>
  <c r="L17" i="4"/>
  <c r="J76" i="2"/>
  <c r="J50" i="4"/>
  <c r="J50" i="6"/>
  <c r="H61" i="6"/>
  <c r="H61" i="4"/>
  <c r="I9" i="6"/>
  <c r="I9" i="4"/>
  <c r="G71" i="2"/>
  <c r="G13" i="6"/>
  <c r="G13" i="4"/>
  <c r="E57" i="6"/>
  <c r="E57" i="4"/>
  <c r="K44" i="4"/>
  <c r="K44" i="6"/>
  <c r="L27" i="6"/>
  <c r="L27" i="4"/>
  <c r="J25" i="6"/>
  <c r="J25" i="4"/>
  <c r="K5" i="6"/>
  <c r="K5" i="4"/>
  <c r="I42" i="6"/>
  <c r="I42" i="4"/>
  <c r="J39" i="6"/>
  <c r="J39" i="4"/>
  <c r="E47" i="4"/>
  <c r="E47" i="6"/>
  <c r="K37" i="6"/>
  <c r="K37" i="4"/>
  <c r="I35" i="6"/>
  <c r="I35" i="4"/>
  <c r="G33" i="6"/>
  <c r="G33" i="4"/>
  <c r="J32" i="4"/>
  <c r="J32" i="6"/>
  <c r="K74" i="2"/>
  <c r="K29" i="6"/>
  <c r="K29" i="4"/>
  <c r="H21" i="6"/>
  <c r="H21" i="4"/>
  <c r="H59" i="6"/>
  <c r="H59" i="4"/>
  <c r="I77" i="2"/>
  <c r="I56" i="4"/>
  <c r="I56" i="6"/>
  <c r="G23" i="6"/>
  <c r="G23" i="4"/>
  <c r="E12" i="6"/>
  <c r="E12" i="4"/>
  <c r="K19" i="6"/>
  <c r="K19" i="4"/>
  <c r="I48" i="4"/>
  <c r="I48" i="6"/>
  <c r="J11" i="6"/>
  <c r="J11" i="4"/>
  <c r="H10" i="6"/>
  <c r="H10" i="4"/>
  <c r="I76" i="2"/>
  <c r="I50" i="6"/>
  <c r="I50" i="4"/>
  <c r="G61" i="4"/>
  <c r="G61" i="6"/>
  <c r="J60" i="6"/>
  <c r="J60" i="4"/>
  <c r="H9" i="6"/>
  <c r="H9" i="4"/>
  <c r="L57" i="6"/>
  <c r="L57" i="4"/>
  <c r="J44" i="6"/>
  <c r="J44" i="4"/>
  <c r="K27" i="6"/>
  <c r="K27" i="4"/>
  <c r="G53" i="6"/>
  <c r="G53" i="4"/>
  <c r="E69" i="2"/>
  <c r="E3" i="4"/>
  <c r="E3" i="6"/>
  <c r="F40" i="6"/>
  <c r="F40" i="4"/>
  <c r="L47" i="6"/>
  <c r="L47" i="4"/>
  <c r="J37" i="4"/>
  <c r="J37" i="6"/>
  <c r="H35" i="6"/>
  <c r="H35" i="4"/>
  <c r="L31" i="6"/>
  <c r="L31" i="4"/>
  <c r="L22" i="6"/>
  <c r="L22" i="4"/>
  <c r="L14" i="6"/>
  <c r="L14" i="4"/>
  <c r="G59" i="6"/>
  <c r="G59" i="4"/>
  <c r="J45" i="4"/>
  <c r="J45" i="6"/>
  <c r="E70" i="2"/>
  <c r="E83" i="2" s="1"/>
  <c r="E8" i="6"/>
  <c r="E8" i="4"/>
  <c r="H77" i="2"/>
  <c r="H56" i="6"/>
  <c r="H56" i="4"/>
  <c r="K4" i="6"/>
  <c r="K4" i="4"/>
  <c r="F23" i="6"/>
  <c r="F23" i="4"/>
  <c r="I55" i="4"/>
  <c r="I55" i="6"/>
  <c r="L12" i="6"/>
  <c r="L12" i="4"/>
  <c r="G49" i="6"/>
  <c r="G49" i="4"/>
  <c r="J19" i="6"/>
  <c r="J19" i="4"/>
  <c r="E54" i="6"/>
  <c r="E54" i="4"/>
  <c r="H48" i="6"/>
  <c r="H48" i="4"/>
  <c r="K7" i="6"/>
  <c r="K7" i="4"/>
  <c r="F46" i="6"/>
  <c r="F46" i="4"/>
  <c r="I11" i="6"/>
  <c r="I11" i="4"/>
  <c r="L51" i="6"/>
  <c r="L51" i="4"/>
  <c r="G10" i="6"/>
  <c r="G10" i="4"/>
  <c r="J17" i="6"/>
  <c r="J17" i="4"/>
  <c r="E72" i="2"/>
  <c r="E85" i="2" s="1"/>
  <c r="E20" i="4"/>
  <c r="E20" i="6"/>
  <c r="H76" i="2"/>
  <c r="H50" i="4"/>
  <c r="H50" i="6"/>
  <c r="K75" i="2"/>
  <c r="K43" i="6"/>
  <c r="K43" i="4"/>
  <c r="F61" i="4"/>
  <c r="F61" i="6"/>
  <c r="I60" i="6"/>
  <c r="I60" i="4"/>
  <c r="L52" i="6"/>
  <c r="L52" i="4"/>
  <c r="G9" i="6"/>
  <c r="G9" i="4"/>
  <c r="J6" i="6"/>
  <c r="J6" i="4"/>
  <c r="E71" i="2"/>
  <c r="E84" i="2" s="1"/>
  <c r="E13" i="6"/>
  <c r="E13" i="4"/>
  <c r="H58" i="6"/>
  <c r="H58" i="4"/>
  <c r="K57" i="6"/>
  <c r="K57" i="4"/>
  <c r="F16" i="6"/>
  <c r="F16" i="4"/>
  <c r="I44" i="6"/>
  <c r="I44" i="4"/>
  <c r="L15" i="6"/>
  <c r="L15" i="4"/>
  <c r="G28" i="6"/>
  <c r="G28" i="4"/>
  <c r="J27" i="6"/>
  <c r="J27" i="4"/>
  <c r="E26" i="6"/>
  <c r="E26" i="4"/>
  <c r="H25" i="6"/>
  <c r="H25" i="4"/>
  <c r="K73" i="2"/>
  <c r="K24" i="6"/>
  <c r="K24" i="4"/>
  <c r="F53" i="4"/>
  <c r="F53" i="6"/>
  <c r="I5" i="6"/>
  <c r="I5" i="4"/>
  <c r="L69" i="2"/>
  <c r="L3" i="6"/>
  <c r="L3" i="4"/>
  <c r="G42" i="4"/>
  <c r="G42" i="6"/>
  <c r="J41" i="4"/>
  <c r="J41" i="6"/>
  <c r="E40" i="4"/>
  <c r="E40" i="6"/>
  <c r="H39" i="4"/>
  <c r="H39" i="6"/>
  <c r="K47" i="6"/>
  <c r="K47" i="4"/>
  <c r="F38" i="6"/>
  <c r="F38" i="4"/>
  <c r="I37" i="4"/>
  <c r="I37" i="6"/>
  <c r="L36" i="4"/>
  <c r="L36" i="6"/>
  <c r="G35" i="6"/>
  <c r="G35" i="4"/>
  <c r="J34" i="4"/>
  <c r="J34" i="6"/>
  <c r="E33" i="6"/>
  <c r="E33" i="4"/>
  <c r="H32" i="6"/>
  <c r="H32" i="4"/>
  <c r="K31" i="6"/>
  <c r="K31" i="4"/>
  <c r="F30" i="6"/>
  <c r="F30" i="4"/>
  <c r="H74" i="2"/>
  <c r="H29" i="6"/>
  <c r="H29" i="4"/>
  <c r="K22" i="6"/>
  <c r="K22" i="4"/>
  <c r="F21" i="6"/>
  <c r="F21" i="4"/>
  <c r="E27" i="6"/>
  <c r="E27" i="4"/>
  <c r="F73" i="2"/>
  <c r="F24" i="6"/>
  <c r="F24" i="4"/>
  <c r="J42" i="4"/>
  <c r="J42" i="6"/>
  <c r="I38" i="6"/>
  <c r="I38" i="4"/>
  <c r="G36" i="6"/>
  <c r="G36" i="4"/>
  <c r="H33" i="6"/>
  <c r="H33" i="4"/>
  <c r="I21" i="6"/>
  <c r="I21" i="4"/>
  <c r="F14" i="6"/>
  <c r="F14" i="4"/>
  <c r="L45" i="4"/>
  <c r="L45" i="6"/>
  <c r="H23" i="6"/>
  <c r="H23" i="4"/>
  <c r="I49" i="4"/>
  <c r="I49" i="6"/>
  <c r="J48" i="6"/>
  <c r="J48" i="4"/>
  <c r="K11" i="6"/>
  <c r="K11" i="4"/>
  <c r="I10" i="6"/>
  <c r="I10" i="4"/>
  <c r="E75" i="2"/>
  <c r="E88" i="2" s="1"/>
  <c r="E43" i="4"/>
  <c r="E43" i="6"/>
  <c r="K60" i="6"/>
  <c r="K60" i="4"/>
  <c r="L6" i="6"/>
  <c r="L6" i="4"/>
  <c r="J58" i="6"/>
  <c r="J58" i="4"/>
  <c r="F15" i="6"/>
  <c r="F15" i="4"/>
  <c r="I28" i="6"/>
  <c r="I28" i="4"/>
  <c r="G26" i="6"/>
  <c r="G26" i="4"/>
  <c r="E73" i="2"/>
  <c r="E86" i="2" s="1"/>
  <c r="E24" i="4"/>
  <c r="E24" i="6"/>
  <c r="F69" i="2"/>
  <c r="F3" i="6"/>
  <c r="F3" i="4"/>
  <c r="L41" i="6"/>
  <c r="L41" i="4"/>
  <c r="H38" i="4"/>
  <c r="H38" i="6"/>
  <c r="F36" i="4"/>
  <c r="F36" i="6"/>
  <c r="L34" i="4"/>
  <c r="L34" i="6"/>
  <c r="H30" i="4"/>
  <c r="H30" i="6"/>
  <c r="E22" i="6"/>
  <c r="E22" i="4"/>
  <c r="K45" i="6"/>
  <c r="K45" i="4"/>
  <c r="F70" i="2"/>
  <c r="F8" i="6"/>
  <c r="F8" i="4"/>
  <c r="L4" i="6"/>
  <c r="L4" i="4"/>
  <c r="J55" i="6"/>
  <c r="J55" i="4"/>
  <c r="H49" i="6"/>
  <c r="H49" i="4"/>
  <c r="F54" i="6"/>
  <c r="F54" i="4"/>
  <c r="G46" i="4"/>
  <c r="G46" i="6"/>
  <c r="E51" i="4"/>
  <c r="E51" i="6"/>
  <c r="K17" i="6"/>
  <c r="K17" i="4"/>
  <c r="L75" i="2"/>
  <c r="L43" i="6"/>
  <c r="L43" i="4"/>
  <c r="E52" i="6"/>
  <c r="E52" i="4"/>
  <c r="K6" i="6"/>
  <c r="K6" i="4"/>
  <c r="I58" i="6"/>
  <c r="I58" i="4"/>
  <c r="G16" i="6"/>
  <c r="G16" i="4"/>
  <c r="E15" i="6"/>
  <c r="E15" i="4"/>
  <c r="H28" i="6"/>
  <c r="H28" i="4"/>
  <c r="F26" i="6"/>
  <c r="F26" i="4"/>
  <c r="L73" i="2"/>
  <c r="L24" i="6"/>
  <c r="L24" i="4"/>
  <c r="J5" i="6"/>
  <c r="J5" i="4"/>
  <c r="H42" i="4"/>
  <c r="H42" i="6"/>
  <c r="K41" i="4"/>
  <c r="K41" i="6"/>
  <c r="I39" i="4"/>
  <c r="I39" i="6"/>
  <c r="G38" i="4"/>
  <c r="G38" i="6"/>
  <c r="E36" i="6"/>
  <c r="E36" i="4"/>
  <c r="K34" i="4"/>
  <c r="K34" i="6"/>
  <c r="F33" i="6"/>
  <c r="F33" i="4"/>
  <c r="I32" i="4"/>
  <c r="I32" i="6"/>
  <c r="G30" i="4"/>
  <c r="G30" i="6"/>
  <c r="G21" i="6"/>
  <c r="G21" i="4"/>
  <c r="K14" i="6"/>
  <c r="K14" i="4"/>
  <c r="F59" i="6"/>
  <c r="F59" i="4"/>
  <c r="I45" i="4"/>
  <c r="I45" i="6"/>
  <c r="L70" i="2"/>
  <c r="L8" i="6"/>
  <c r="L8" i="4"/>
  <c r="G77" i="2"/>
  <c r="G56" i="6"/>
  <c r="G56" i="4"/>
  <c r="J4" i="6"/>
  <c r="J4" i="4"/>
  <c r="E23" i="6"/>
  <c r="E23" i="4"/>
  <c r="H55" i="4"/>
  <c r="H55" i="6"/>
  <c r="K12" i="6"/>
  <c r="K12" i="4"/>
  <c r="F49" i="6"/>
  <c r="F49" i="4"/>
  <c r="I19" i="4"/>
  <c r="I19" i="6"/>
  <c r="L54" i="6"/>
  <c r="L54" i="4"/>
  <c r="G48" i="6"/>
  <c r="G48" i="4"/>
  <c r="J7" i="6"/>
  <c r="J7" i="4"/>
  <c r="E46" i="6"/>
  <c r="E46" i="4"/>
  <c r="H11" i="6"/>
  <c r="H11" i="4"/>
  <c r="K51" i="6"/>
  <c r="K51" i="4"/>
  <c r="F10" i="6"/>
  <c r="F10" i="4"/>
  <c r="I17" i="6"/>
  <c r="I17" i="4"/>
  <c r="L72" i="2"/>
  <c r="L20" i="6"/>
  <c r="L20" i="4"/>
  <c r="G76" i="2"/>
  <c r="G50" i="4"/>
  <c r="G50" i="6"/>
  <c r="J75" i="2"/>
  <c r="J88" i="2" s="1"/>
  <c r="J43" i="6"/>
  <c r="J43" i="4"/>
  <c r="E61" i="6"/>
  <c r="E61" i="4"/>
  <c r="H60" i="6"/>
  <c r="H60" i="4"/>
  <c r="K52" i="6"/>
  <c r="K52" i="4"/>
  <c r="F9" i="6"/>
  <c r="F9" i="4"/>
  <c r="I6" i="6"/>
  <c r="I6" i="4"/>
  <c r="L71" i="2"/>
  <c r="L13" i="6"/>
  <c r="L13" i="4"/>
  <c r="G58" i="6"/>
  <c r="G58" i="4"/>
  <c r="J57" i="4"/>
  <c r="J57" i="6"/>
  <c r="E16" i="6"/>
  <c r="E16" i="4"/>
  <c r="H44" i="6"/>
  <c r="H44" i="4"/>
  <c r="K15" i="6"/>
  <c r="K15" i="4"/>
  <c r="F28" i="4"/>
  <c r="F28" i="6"/>
  <c r="I27" i="6"/>
  <c r="I27" i="4"/>
  <c r="L26" i="6"/>
  <c r="L26" i="4"/>
  <c r="G25" i="6"/>
  <c r="G25" i="4"/>
  <c r="J73" i="2"/>
  <c r="J24" i="6"/>
  <c r="J24" i="4"/>
  <c r="E53" i="6"/>
  <c r="E53" i="4"/>
  <c r="H5" i="6"/>
  <c r="H5" i="4"/>
  <c r="K69" i="2"/>
  <c r="K82" i="2" s="1"/>
  <c r="K3" i="6"/>
  <c r="K3" i="4"/>
  <c r="F42" i="6"/>
  <c r="F42" i="4"/>
  <c r="I41" i="4"/>
  <c r="I41" i="6"/>
  <c r="L40" i="6"/>
  <c r="L40" i="4"/>
  <c r="G39" i="6"/>
  <c r="G39" i="4"/>
  <c r="J47" i="6"/>
  <c r="J47" i="4"/>
  <c r="E38" i="6"/>
  <c r="E38" i="4"/>
  <c r="H37" i="6"/>
  <c r="H37" i="4"/>
  <c r="K36" i="4"/>
  <c r="K36" i="6"/>
  <c r="F35" i="6"/>
  <c r="F35" i="4"/>
  <c r="I34" i="6"/>
  <c r="I34" i="4"/>
  <c r="L33" i="6"/>
  <c r="L33" i="4"/>
  <c r="G32" i="6"/>
  <c r="G32" i="4"/>
  <c r="J31" i="6"/>
  <c r="J31" i="4"/>
  <c r="E30" i="6"/>
  <c r="E30" i="4"/>
  <c r="G74" i="2"/>
  <c r="G29" i="4"/>
  <c r="G29" i="6"/>
  <c r="J22" i="6"/>
  <c r="J22" i="4"/>
  <c r="E21" i="6"/>
  <c r="E21" i="4"/>
  <c r="E41" i="6"/>
  <c r="E41" i="4"/>
  <c r="I74" i="2"/>
  <c r="I29" i="4"/>
  <c r="I29" i="6"/>
  <c r="H45" i="6"/>
  <c r="H45" i="4"/>
  <c r="E49" i="6"/>
  <c r="E49" i="4"/>
  <c r="F48" i="6"/>
  <c r="F48" i="4"/>
  <c r="G11" i="6"/>
  <c r="G11" i="4"/>
  <c r="F76" i="2"/>
  <c r="F50" i="6"/>
  <c r="F50" i="4"/>
  <c r="G60" i="6"/>
  <c r="G60" i="4"/>
  <c r="H6" i="6"/>
  <c r="H6" i="4"/>
  <c r="G44" i="6"/>
  <c r="G44" i="4"/>
  <c r="L53" i="6"/>
  <c r="L53" i="4"/>
  <c r="H41" i="6"/>
  <c r="H41" i="4"/>
  <c r="I47" i="4"/>
  <c r="I47" i="6"/>
  <c r="J36" i="6"/>
  <c r="J36" i="4"/>
  <c r="I31" i="4"/>
  <c r="I31" i="6"/>
  <c r="I22" i="6"/>
  <c r="I22" i="4"/>
  <c r="G45" i="6"/>
  <c r="G45" i="4"/>
  <c r="H4" i="6"/>
  <c r="H4" i="4"/>
  <c r="I12" i="6"/>
  <c r="I12" i="4"/>
  <c r="G19" i="6"/>
  <c r="G19" i="4"/>
  <c r="E48" i="4"/>
  <c r="E48" i="6"/>
  <c r="K46" i="6"/>
  <c r="K46" i="4"/>
  <c r="L10" i="6"/>
  <c r="L10" i="4"/>
  <c r="H75" i="2"/>
  <c r="H43" i="6"/>
  <c r="H43" i="4"/>
  <c r="I52" i="6"/>
  <c r="I52" i="4"/>
  <c r="J71" i="2"/>
  <c r="J13" i="6"/>
  <c r="J13" i="4"/>
  <c r="H57" i="6"/>
  <c r="H57" i="4"/>
  <c r="F44" i="4"/>
  <c r="F44" i="6"/>
  <c r="L28" i="6"/>
  <c r="L28" i="4"/>
  <c r="G27" i="6"/>
  <c r="G27" i="4"/>
  <c r="J26" i="6"/>
  <c r="J26" i="4"/>
  <c r="E25" i="6"/>
  <c r="E25" i="4"/>
  <c r="H73" i="2"/>
  <c r="H24" i="6"/>
  <c r="H24" i="4"/>
  <c r="K53" i="6"/>
  <c r="K53" i="4"/>
  <c r="F5" i="6"/>
  <c r="F5" i="4"/>
  <c r="I69" i="2"/>
  <c r="I82" i="2" s="1"/>
  <c r="I3" i="6"/>
  <c r="I3" i="4"/>
  <c r="L42" i="4"/>
  <c r="L42" i="6"/>
  <c r="G41" i="6"/>
  <c r="G41" i="4"/>
  <c r="J40" i="6"/>
  <c r="J40" i="4"/>
  <c r="E39" i="4"/>
  <c r="E39" i="6"/>
  <c r="H47" i="4"/>
  <c r="H47" i="6"/>
  <c r="K38" i="6"/>
  <c r="K38" i="4"/>
  <c r="F37" i="4"/>
  <c r="F37" i="6"/>
  <c r="I36" i="6"/>
  <c r="I36" i="4"/>
  <c r="L35" i="6"/>
  <c r="L35" i="4"/>
  <c r="G34" i="4"/>
  <c r="G34" i="6"/>
  <c r="J33" i="4"/>
  <c r="J33" i="6"/>
  <c r="E32" i="4"/>
  <c r="E32" i="6"/>
  <c r="H31" i="4"/>
  <c r="H31" i="6"/>
  <c r="K30" i="6"/>
  <c r="K30" i="4"/>
  <c r="E74" i="2"/>
  <c r="E87" i="2" s="1"/>
  <c r="E29" i="4"/>
  <c r="E29" i="6"/>
  <c r="H22" i="6"/>
  <c r="H22" i="4"/>
  <c r="K21" i="6"/>
  <c r="K21" i="4"/>
  <c r="H71" i="2"/>
  <c r="H13" i="6"/>
  <c r="H13" i="4"/>
  <c r="F57" i="6"/>
  <c r="F57" i="4"/>
  <c r="L44" i="4"/>
  <c r="L44" i="6"/>
  <c r="H26" i="6"/>
  <c r="H26" i="4"/>
  <c r="K25" i="4"/>
  <c r="K25" i="6"/>
  <c r="L5" i="6"/>
  <c r="L5" i="4"/>
  <c r="H40" i="6"/>
  <c r="H40" i="4"/>
  <c r="K39" i="6"/>
  <c r="K39" i="4"/>
  <c r="L37" i="4"/>
  <c r="L37" i="6"/>
  <c r="J35" i="6"/>
  <c r="J35" i="4"/>
  <c r="K32" i="6"/>
  <c r="K32" i="4"/>
  <c r="I30" i="6"/>
  <c r="I30" i="4"/>
  <c r="F22" i="6"/>
  <c r="F22" i="4"/>
  <c r="J14" i="6"/>
  <c r="J14" i="4"/>
  <c r="E59" i="6"/>
  <c r="E59" i="4"/>
  <c r="K70" i="2"/>
  <c r="K8" i="6"/>
  <c r="K8" i="4"/>
  <c r="F77" i="2"/>
  <c r="F56" i="6"/>
  <c r="F56" i="4"/>
  <c r="I4" i="6"/>
  <c r="I4" i="4"/>
  <c r="L23" i="6"/>
  <c r="L23" i="4"/>
  <c r="G55" i="6"/>
  <c r="G55" i="4"/>
  <c r="J12" i="6"/>
  <c r="J12" i="4"/>
  <c r="H19" i="6"/>
  <c r="H19" i="4"/>
  <c r="K54" i="6"/>
  <c r="K54" i="4"/>
  <c r="I7" i="6"/>
  <c r="I7" i="4"/>
  <c r="L46" i="6"/>
  <c r="L46" i="4"/>
  <c r="J51" i="6"/>
  <c r="J51" i="4"/>
  <c r="E10" i="6"/>
  <c r="E10" i="4"/>
  <c r="H17" i="6"/>
  <c r="H17" i="4"/>
  <c r="K72" i="2"/>
  <c r="K85" i="2" s="1"/>
  <c r="K20" i="6"/>
  <c r="K20" i="4"/>
  <c r="I75" i="2"/>
  <c r="I43" i="6"/>
  <c r="I43" i="4"/>
  <c r="L61" i="6"/>
  <c r="L61" i="4"/>
  <c r="J52" i="6"/>
  <c r="J52" i="4"/>
  <c r="E9" i="6"/>
  <c r="E9" i="4"/>
  <c r="K71" i="2"/>
  <c r="K13" i="6"/>
  <c r="K13" i="4"/>
  <c r="F58" i="6"/>
  <c r="F58" i="4"/>
  <c r="I57" i="6"/>
  <c r="I57" i="4"/>
  <c r="L16" i="6"/>
  <c r="L16" i="4"/>
  <c r="J15" i="6"/>
  <c r="J15" i="4"/>
  <c r="E28" i="6"/>
  <c r="E28" i="4"/>
  <c r="H27" i="6"/>
  <c r="H27" i="4"/>
  <c r="K26" i="6"/>
  <c r="K26" i="4"/>
  <c r="F25" i="6"/>
  <c r="F25" i="4"/>
  <c r="I73" i="2"/>
  <c r="I24" i="6"/>
  <c r="I24" i="4"/>
  <c r="G5" i="6"/>
  <c r="G5" i="4"/>
  <c r="J69" i="2"/>
  <c r="J82" i="2" s="1"/>
  <c r="J3" i="6"/>
  <c r="J3" i="4"/>
  <c r="E42" i="6"/>
  <c r="E42" i="4"/>
  <c r="K40" i="6"/>
  <c r="K40" i="4"/>
  <c r="F39" i="4"/>
  <c r="F39" i="6"/>
  <c r="L38" i="6"/>
  <c r="L38" i="4"/>
  <c r="G37" i="4"/>
  <c r="G37" i="6"/>
  <c r="E35" i="4"/>
  <c r="E35" i="6"/>
  <c r="H34" i="4"/>
  <c r="H34" i="6"/>
  <c r="K33" i="4"/>
  <c r="K33" i="6"/>
  <c r="F32" i="6"/>
  <c r="F32" i="4"/>
  <c r="L30" i="6"/>
  <c r="L30" i="4"/>
  <c r="F74" i="2"/>
  <c r="F29" i="4"/>
  <c r="F29" i="6"/>
  <c r="L21" i="6"/>
  <c r="L21" i="4"/>
  <c r="I14" i="6"/>
  <c r="I14" i="4"/>
  <c r="L59" i="6"/>
  <c r="L59" i="4"/>
  <c r="J70" i="2"/>
  <c r="J8" i="6"/>
  <c r="J8" i="4"/>
  <c r="E77" i="2"/>
  <c r="E90" i="2" s="1"/>
  <c r="E56" i="6"/>
  <c r="E56" i="4"/>
  <c r="K23" i="6"/>
  <c r="K23" i="4"/>
  <c r="F55" i="6"/>
  <c r="F55" i="4"/>
  <c r="L49" i="6"/>
  <c r="L49" i="4"/>
  <c r="J54" i="6"/>
  <c r="J54" i="4"/>
  <c r="H7" i="6"/>
  <c r="H7" i="4"/>
  <c r="F11" i="6"/>
  <c r="F11" i="4"/>
  <c r="I51" i="6"/>
  <c r="I51" i="4"/>
  <c r="G17" i="6"/>
  <c r="G17" i="4"/>
  <c r="J72" i="2"/>
  <c r="J85" i="2" s="1"/>
  <c r="J20" i="6"/>
  <c r="J20" i="4"/>
  <c r="E76" i="2"/>
  <c r="E89" i="2" s="1"/>
  <c r="E50" i="6"/>
  <c r="E50" i="4"/>
  <c r="K61" i="6"/>
  <c r="K61" i="4"/>
  <c r="F60" i="4"/>
  <c r="F60" i="6"/>
  <c r="L9" i="6"/>
  <c r="L9" i="4"/>
  <c r="G6" i="6"/>
  <c r="G6" i="4"/>
  <c r="E58" i="6"/>
  <c r="E58" i="4"/>
  <c r="K16" i="6"/>
  <c r="K16" i="4"/>
  <c r="I15" i="6"/>
  <c r="I15" i="4"/>
  <c r="H14" i="6"/>
  <c r="H14" i="4"/>
  <c r="K59" i="6"/>
  <c r="K59" i="4"/>
  <c r="F45" i="4"/>
  <c r="F45" i="6"/>
  <c r="I70" i="2"/>
  <c r="I8" i="6"/>
  <c r="I8" i="4"/>
  <c r="L77" i="2"/>
  <c r="L56" i="6"/>
  <c r="L56" i="4"/>
  <c r="G4" i="4"/>
  <c r="G4" i="6"/>
  <c r="J23" i="6"/>
  <c r="J23" i="4"/>
  <c r="E55" i="6"/>
  <c r="E55" i="4"/>
  <c r="H12" i="4"/>
  <c r="H12" i="6"/>
  <c r="K49" i="6"/>
  <c r="K49" i="4"/>
  <c r="F19" i="6"/>
  <c r="F19" i="4"/>
  <c r="I54" i="6"/>
  <c r="I54" i="4"/>
  <c r="L48" i="6"/>
  <c r="L48" i="4"/>
  <c r="G7" i="6"/>
  <c r="G7" i="4"/>
  <c r="J46" i="6"/>
  <c r="J46" i="4"/>
  <c r="E11" i="6"/>
  <c r="E11" i="4"/>
  <c r="H51" i="6"/>
  <c r="H51" i="4"/>
  <c r="K10" i="6"/>
  <c r="K10" i="4"/>
  <c r="F17" i="6"/>
  <c r="F17" i="4"/>
  <c r="I72" i="2"/>
  <c r="I85" i="2" s="1"/>
  <c r="I20" i="6"/>
  <c r="I20" i="4"/>
  <c r="L76" i="2"/>
  <c r="L50" i="4"/>
  <c r="L50" i="6"/>
  <c r="G75" i="2"/>
  <c r="G43" i="6"/>
  <c r="G43" i="4"/>
  <c r="J61" i="6"/>
  <c r="J61" i="4"/>
  <c r="E60" i="6"/>
  <c r="E60" i="4"/>
  <c r="H52" i="6"/>
  <c r="H52" i="4"/>
  <c r="K9" i="6"/>
  <c r="K9" i="4"/>
  <c r="F6" i="6"/>
  <c r="F6" i="4"/>
  <c r="I71" i="2"/>
  <c r="I13" i="6"/>
  <c r="I13" i="4"/>
  <c r="L58" i="6"/>
  <c r="L58" i="4"/>
  <c r="G57" i="6"/>
  <c r="G57" i="4"/>
  <c r="J16" i="6"/>
  <c r="J16" i="4"/>
  <c r="E44" i="6"/>
  <c r="E44" i="4"/>
  <c r="H15" i="6"/>
  <c r="H15" i="4"/>
  <c r="K28" i="6"/>
  <c r="K28" i="4"/>
  <c r="F27" i="6"/>
  <c r="F27" i="4"/>
  <c r="I26" i="6"/>
  <c r="I26" i="4"/>
  <c r="L25" i="6"/>
  <c r="L25" i="4"/>
  <c r="G73" i="2"/>
  <c r="G86" i="2" s="1"/>
  <c r="G24" i="6"/>
  <c r="G24" i="4"/>
  <c r="J53" i="6"/>
  <c r="J53" i="4"/>
  <c r="E5" i="6"/>
  <c r="E5" i="4"/>
  <c r="H69" i="2"/>
  <c r="H82" i="2" s="1"/>
  <c r="H3" i="6"/>
  <c r="H3" i="4"/>
  <c r="K42" i="4"/>
  <c r="K42" i="6"/>
  <c r="F41" i="6"/>
  <c r="F41" i="4"/>
  <c r="I40" i="6"/>
  <c r="I40" i="4"/>
  <c r="L39" i="6"/>
  <c r="L39" i="4"/>
  <c r="G47" i="6"/>
  <c r="G47" i="4"/>
  <c r="J38" i="6"/>
  <c r="J38" i="4"/>
  <c r="E37" i="6"/>
  <c r="E37" i="4"/>
  <c r="H36" i="6"/>
  <c r="H36" i="4"/>
  <c r="K35" i="6"/>
  <c r="K35" i="4"/>
  <c r="F34" i="6"/>
  <c r="F34" i="4"/>
  <c r="I33" i="4"/>
  <c r="I33" i="6"/>
  <c r="L32" i="6"/>
  <c r="L32" i="4"/>
  <c r="G31" i="6"/>
  <c r="G31" i="4"/>
  <c r="J30" i="6"/>
  <c r="J30" i="4"/>
  <c r="G22" i="6"/>
  <c r="G22" i="4"/>
  <c r="J21" i="6"/>
  <c r="J21" i="4"/>
  <c r="L18" i="6"/>
  <c r="L18" i="4"/>
  <c r="G18" i="6"/>
  <c r="G18" i="4"/>
  <c r="H18" i="6"/>
  <c r="H18" i="4"/>
  <c r="F18" i="6"/>
  <c r="F18" i="4"/>
  <c r="E18" i="4"/>
  <c r="E18" i="6"/>
  <c r="K18" i="6"/>
  <c r="K18" i="4"/>
  <c r="B18" i="4"/>
  <c r="B18" i="6"/>
  <c r="J18" i="4"/>
  <c r="J18" i="6"/>
  <c r="I18" i="4"/>
  <c r="I18" i="6"/>
  <c r="L90" i="2" l="1"/>
  <c r="F87" i="2"/>
  <c r="L85" i="2"/>
  <c r="J86" i="2"/>
  <c r="L89" i="2"/>
  <c r="H86" i="2"/>
  <c r="H88" i="2"/>
  <c r="L88" i="2"/>
  <c r="I88" i="2"/>
  <c r="G88" i="2"/>
  <c r="L86" i="2"/>
  <c r="K83" i="2"/>
  <c r="I83" i="2"/>
  <c r="F83" i="2"/>
  <c r="L83" i="2"/>
  <c r="J83" i="2"/>
  <c r="J65" i="4"/>
  <c r="I68" i="4"/>
  <c r="F67" i="4"/>
  <c r="L67" i="4"/>
  <c r="F89" i="2"/>
  <c r="G83" i="2"/>
  <c r="G87" i="2"/>
  <c r="K87" i="2"/>
  <c r="G85" i="2"/>
  <c r="L87" i="2"/>
  <c r="I67" i="6"/>
  <c r="K67" i="6"/>
  <c r="F66" i="4"/>
  <c r="E69" i="6"/>
  <c r="E68" i="4"/>
  <c r="H73" i="6"/>
  <c r="J70" i="6"/>
  <c r="F68" i="6"/>
  <c r="K66" i="6"/>
  <c r="L68" i="4"/>
  <c r="G73" i="4"/>
  <c r="F65" i="6"/>
  <c r="F69" i="6"/>
  <c r="E65" i="4"/>
  <c r="G68" i="4"/>
  <c r="L73" i="4"/>
  <c r="J68" i="4"/>
  <c r="K68" i="6"/>
  <c r="H71" i="6"/>
  <c r="J84" i="2"/>
  <c r="K84" i="2"/>
  <c r="H84" i="2"/>
  <c r="I84" i="2"/>
  <c r="L84" i="2"/>
  <c r="J71" i="6"/>
  <c r="H66" i="4"/>
  <c r="H65" i="6"/>
  <c r="G69" i="4"/>
  <c r="G71" i="6"/>
  <c r="E73" i="4"/>
  <c r="K65" i="4"/>
  <c r="L66" i="4"/>
  <c r="L69" i="6"/>
  <c r="F66" i="6"/>
  <c r="E69" i="4"/>
  <c r="H72" i="6"/>
  <c r="E82" i="2"/>
  <c r="E78" i="2"/>
  <c r="E79" i="2" s="1"/>
  <c r="J72" i="6"/>
  <c r="J73" i="6"/>
  <c r="J70" i="4"/>
  <c r="F68" i="4"/>
  <c r="F71" i="4"/>
  <c r="K73" i="6"/>
  <c r="H66" i="6"/>
  <c r="F72" i="6"/>
  <c r="I66" i="4"/>
  <c r="J66" i="4"/>
  <c r="F73" i="4"/>
  <c r="J69" i="4"/>
  <c r="I67" i="4"/>
  <c r="F67" i="6"/>
  <c r="L67" i="6"/>
  <c r="G69" i="6"/>
  <c r="I66" i="6"/>
  <c r="E73" i="6"/>
  <c r="J66" i="6"/>
  <c r="I78" i="2"/>
  <c r="I79" i="2" s="1"/>
  <c r="I86" i="2"/>
  <c r="K68" i="4"/>
  <c r="F73" i="6"/>
  <c r="K65" i="6"/>
  <c r="J69" i="6"/>
  <c r="G89" i="2"/>
  <c r="L66" i="6"/>
  <c r="F65" i="4"/>
  <c r="F69" i="4"/>
  <c r="L78" i="2"/>
  <c r="L79" i="2" s="1"/>
  <c r="L82" i="2"/>
  <c r="K86" i="2"/>
  <c r="H72" i="4"/>
  <c r="E65" i="6"/>
  <c r="I89" i="2"/>
  <c r="J72" i="4"/>
  <c r="J73" i="4"/>
  <c r="G82" i="2"/>
  <c r="F71" i="6"/>
  <c r="H78" i="2"/>
  <c r="H79" i="2" s="1"/>
  <c r="H85" i="2"/>
  <c r="J65" i="6"/>
  <c r="G70" i="6"/>
  <c r="I73" i="6"/>
  <c r="E67" i="4"/>
  <c r="G67" i="6"/>
  <c r="J68" i="6"/>
  <c r="I71" i="4"/>
  <c r="I70" i="4"/>
  <c r="G70" i="4"/>
  <c r="L68" i="6"/>
  <c r="G73" i="6"/>
  <c r="L71" i="4"/>
  <c r="H87" i="2"/>
  <c r="K71" i="6"/>
  <c r="H90" i="2"/>
  <c r="I73" i="4"/>
  <c r="K70" i="6"/>
  <c r="J78" i="2"/>
  <c r="J87" i="2"/>
  <c r="G68" i="6"/>
  <c r="K89" i="2"/>
  <c r="G90" i="2"/>
  <c r="K78" i="2"/>
  <c r="K88" i="2"/>
  <c r="K72" i="4"/>
  <c r="E67" i="6"/>
  <c r="I70" i="6"/>
  <c r="K70" i="4"/>
  <c r="L72" i="6"/>
  <c r="I68" i="6"/>
  <c r="L73" i="6"/>
  <c r="E72" i="6"/>
  <c r="I69" i="4"/>
  <c r="I71" i="6"/>
  <c r="E70" i="6"/>
  <c r="I65" i="4"/>
  <c r="H69" i="4"/>
  <c r="L71" i="6"/>
  <c r="L65" i="4"/>
  <c r="K69" i="4"/>
  <c r="E66" i="4"/>
  <c r="I72" i="4"/>
  <c r="L70" i="6"/>
  <c r="G65" i="4"/>
  <c r="F85" i="2"/>
  <c r="H68" i="4"/>
  <c r="K90" i="2"/>
  <c r="H83" i="2"/>
  <c r="K73" i="4"/>
  <c r="G67" i="4"/>
  <c r="E72" i="4"/>
  <c r="K71" i="4"/>
  <c r="J67" i="6"/>
  <c r="H67" i="4"/>
  <c r="L72" i="4"/>
  <c r="F70" i="6"/>
  <c r="I69" i="6"/>
  <c r="F90" i="2"/>
  <c r="E70" i="4"/>
  <c r="H69" i="6"/>
  <c r="H71" i="4"/>
  <c r="G72" i="6"/>
  <c r="E71" i="6"/>
  <c r="L65" i="6"/>
  <c r="K69" i="6"/>
  <c r="H89" i="2"/>
  <c r="E66" i="6"/>
  <c r="I72" i="6"/>
  <c r="G78" i="2"/>
  <c r="G84" i="2"/>
  <c r="J89" i="2"/>
  <c r="J90" i="2"/>
  <c r="L70" i="4"/>
  <c r="G65" i="6"/>
  <c r="G66" i="4"/>
  <c r="F88" i="2"/>
  <c r="H70" i="6"/>
  <c r="I90" i="2"/>
  <c r="J67" i="4"/>
  <c r="K67" i="4"/>
  <c r="H67" i="6"/>
  <c r="H65" i="4"/>
  <c r="G71" i="4"/>
  <c r="F70" i="4"/>
  <c r="K66" i="4"/>
  <c r="I65" i="6"/>
  <c r="F72" i="4"/>
  <c r="I87" i="2"/>
  <c r="J71" i="4"/>
  <c r="G72" i="4"/>
  <c r="L69" i="4"/>
  <c r="F82" i="2"/>
  <c r="F78" i="2"/>
  <c r="F79" i="2" s="1"/>
  <c r="E71" i="4"/>
  <c r="F86" i="2"/>
  <c r="H70" i="4"/>
  <c r="E68" i="6"/>
  <c r="H73" i="4"/>
  <c r="F84" i="2"/>
  <c r="G66" i="6"/>
  <c r="K72" i="6"/>
  <c r="H68" i="6"/>
  <c r="K79" i="2" l="1"/>
  <c r="J79" i="2"/>
  <c r="G79" i="2"/>
  <c r="I74" i="6"/>
  <c r="K74" i="6"/>
  <c r="F74" i="4"/>
  <c r="L74" i="4"/>
  <c r="I74" i="4"/>
  <c r="K74" i="4"/>
  <c r="G74" i="4"/>
  <c r="H74" i="4"/>
  <c r="J74" i="4"/>
  <c r="L74" i="6"/>
  <c r="G74" i="6"/>
  <c r="F74" i="6"/>
  <c r="J74" i="6"/>
  <c r="E74" i="4"/>
  <c r="H74" i="6"/>
  <c r="E74" i="6"/>
  <c r="K87" i="6" l="1"/>
  <c r="H78" i="4"/>
  <c r="K83" i="6"/>
  <c r="L87" i="4"/>
  <c r="F84" i="4"/>
  <c r="E83" i="4"/>
  <c r="H87" i="4"/>
  <c r="K82" i="6"/>
  <c r="L82" i="6"/>
  <c r="G87" i="4"/>
  <c r="K82" i="4"/>
  <c r="I87" i="6"/>
  <c r="K85" i="6"/>
  <c r="K84" i="6"/>
  <c r="K86" i="6"/>
  <c r="L87" i="6"/>
  <c r="I80" i="6"/>
  <c r="L85" i="6"/>
  <c r="I83" i="6"/>
  <c r="K79" i="6"/>
  <c r="H80" i="6"/>
  <c r="E79" i="6"/>
  <c r="I86" i="6"/>
  <c r="G80" i="6"/>
  <c r="I84" i="6"/>
  <c r="K80" i="6"/>
  <c r="G78" i="4"/>
  <c r="F80" i="4"/>
  <c r="J80" i="4"/>
  <c r="I80" i="4"/>
  <c r="G80" i="4"/>
  <c r="K80" i="4"/>
  <c r="F82" i="4"/>
  <c r="H80" i="4"/>
  <c r="H85" i="4"/>
  <c r="H79" i="4"/>
  <c r="L80" i="4"/>
  <c r="J82" i="4"/>
  <c r="H82" i="4"/>
  <c r="H83" i="4"/>
  <c r="H84" i="4"/>
  <c r="H86" i="4"/>
  <c r="I81" i="6"/>
  <c r="K81" i="6"/>
  <c r="I79" i="6"/>
  <c r="I85" i="6"/>
  <c r="I78" i="6"/>
  <c r="K78" i="6"/>
  <c r="I82" i="6"/>
  <c r="F85" i="4"/>
  <c r="F83" i="4"/>
  <c r="F86" i="4"/>
  <c r="F78" i="4"/>
  <c r="L86" i="6"/>
  <c r="F87" i="4"/>
  <c r="L81" i="6"/>
  <c r="F79" i="4"/>
  <c r="L83" i="6"/>
  <c r="F81" i="4"/>
  <c r="L84" i="6"/>
  <c r="L78" i="6"/>
  <c r="J85" i="4"/>
  <c r="K86" i="4"/>
  <c r="K79" i="4"/>
  <c r="J81" i="4"/>
  <c r="K81" i="4"/>
  <c r="J84" i="4"/>
  <c r="K85" i="4"/>
  <c r="L79" i="4"/>
  <c r="L81" i="4"/>
  <c r="L83" i="4"/>
  <c r="L84" i="4"/>
  <c r="L82" i="4"/>
  <c r="L86" i="4"/>
  <c r="L85" i="4"/>
  <c r="L78" i="4"/>
  <c r="J79" i="4"/>
  <c r="K87" i="4"/>
  <c r="J86" i="4"/>
  <c r="K83" i="4"/>
  <c r="G82" i="6"/>
  <c r="J87" i="4"/>
  <c r="J78" i="4"/>
  <c r="K84" i="4"/>
  <c r="J83" i="4"/>
  <c r="K78" i="4"/>
  <c r="G81" i="4"/>
  <c r="G79" i="4"/>
  <c r="G84" i="4"/>
  <c r="G82" i="4"/>
  <c r="G85" i="4"/>
  <c r="G83" i="4"/>
  <c r="G86" i="4"/>
  <c r="H81" i="4"/>
  <c r="G84" i="6"/>
  <c r="I81" i="4"/>
  <c r="I82" i="4"/>
  <c r="I84" i="4"/>
  <c r="E84" i="6"/>
  <c r="I83" i="4"/>
  <c r="I87" i="4"/>
  <c r="I85" i="4"/>
  <c r="G78" i="6"/>
  <c r="E85" i="6"/>
  <c r="I86" i="4"/>
  <c r="I79" i="4"/>
  <c r="I78" i="4"/>
  <c r="H83" i="6"/>
  <c r="E86" i="6"/>
  <c r="E83" i="6"/>
  <c r="E81" i="6"/>
  <c r="L80" i="6"/>
  <c r="H78" i="6"/>
  <c r="E80" i="6"/>
  <c r="F87" i="6"/>
  <c r="F78" i="6"/>
  <c r="F82" i="6"/>
  <c r="F81" i="6"/>
  <c r="F84" i="6"/>
  <c r="F80" i="6"/>
  <c r="F85" i="6"/>
  <c r="H81" i="6"/>
  <c r="E85" i="4"/>
  <c r="E84" i="4"/>
  <c r="E82" i="4"/>
  <c r="E80" i="4"/>
  <c r="E86" i="4"/>
  <c r="E81" i="4"/>
  <c r="E78" i="4"/>
  <c r="E79" i="4"/>
  <c r="E87" i="4"/>
  <c r="G86" i="6"/>
  <c r="L79" i="6"/>
  <c r="G87" i="6"/>
  <c r="G83" i="6"/>
  <c r="J87" i="6"/>
  <c r="J81" i="6"/>
  <c r="J78" i="6"/>
  <c r="J86" i="6"/>
  <c r="J83" i="6"/>
  <c r="J79" i="6"/>
  <c r="J85" i="6"/>
  <c r="J82" i="6"/>
  <c r="J80" i="6"/>
  <c r="J84" i="6"/>
  <c r="G79" i="6"/>
  <c r="G81" i="6"/>
  <c r="H87" i="6"/>
  <c r="H84" i="6"/>
  <c r="H86" i="6"/>
  <c r="F79" i="6"/>
  <c r="F83" i="6"/>
  <c r="H82" i="6"/>
  <c r="H79" i="6"/>
  <c r="F86" i="6"/>
  <c r="G85" i="6"/>
  <c r="E87" i="6"/>
  <c r="E82" i="6"/>
  <c r="E78" i="6"/>
  <c r="H85" i="6"/>
</calcChain>
</file>

<file path=xl/sharedStrings.xml><?xml version="1.0" encoding="utf-8"?>
<sst xmlns="http://schemas.openxmlformats.org/spreadsheetml/2006/main" count="880" uniqueCount="322">
  <si>
    <t>Elements</t>
  </si>
  <si>
    <t>Mass</t>
  </si>
  <si>
    <t>Actinoid</t>
  </si>
  <si>
    <t>Th</t>
  </si>
  <si>
    <t>Th 274.716 {123} (Axial)</t>
  </si>
  <si>
    <t>mg</t>
  </si>
  <si>
    <t>ND</t>
  </si>
  <si>
    <t>U</t>
  </si>
  <si>
    <t>U 409.014 {82} (Axial)</t>
  </si>
  <si>
    <t>D</t>
  </si>
  <si>
    <t>REE</t>
  </si>
  <si>
    <t>Ce</t>
  </si>
  <si>
    <t>Ce 535.353 {63} (Axial)</t>
  </si>
  <si>
    <t>ND:</t>
  </si>
  <si>
    <t>Not Detected (&lt;LOD)</t>
  </si>
  <si>
    <t>Dy</t>
  </si>
  <si>
    <t>Dy 353.170 {95} (Axial)</t>
  </si>
  <si>
    <t>D:</t>
  </si>
  <si>
    <t>Detected (&lt;LOQ)</t>
  </si>
  <si>
    <t>Er</t>
  </si>
  <si>
    <t>Er 323.058 {104} (Axial)</t>
  </si>
  <si>
    <t>Eu</t>
  </si>
  <si>
    <t>Eu 381.967 {88} (Axial)</t>
  </si>
  <si>
    <t>Gd</t>
  </si>
  <si>
    <t>Gd 342.247 {98} (Axial)</t>
  </si>
  <si>
    <t>Ho</t>
  </si>
  <si>
    <t>Ho 345.600 {98} (Axial)</t>
  </si>
  <si>
    <t>La</t>
  </si>
  <si>
    <t>La 379.478 {89} (Axial)</t>
  </si>
  <si>
    <t>Lu</t>
  </si>
  <si>
    <t>Lu 261.542 {129} (Axial)</t>
  </si>
  <si>
    <t>Nd</t>
  </si>
  <si>
    <t>Nd 406.109 {83} (Axial)</t>
  </si>
  <si>
    <t>Pr</t>
  </si>
  <si>
    <t>Pr 390.844 {86} (Axial)</t>
  </si>
  <si>
    <t>Sc</t>
  </si>
  <si>
    <t>Sc 363.075 {93} (Axial)</t>
  </si>
  <si>
    <t>Sm</t>
  </si>
  <si>
    <t>Sm 442.434 {76} (Axial)</t>
  </si>
  <si>
    <t>Tb</t>
  </si>
  <si>
    <t>Tb 350.917 {96} (Axial)</t>
  </si>
  <si>
    <t>Tm</t>
  </si>
  <si>
    <t>Tm 346.220 {97} (Axial)</t>
  </si>
  <si>
    <t>Yb</t>
  </si>
  <si>
    <t>Yb 328.937 {102} (Axial)</t>
  </si>
  <si>
    <t>Noble metals</t>
  </si>
  <si>
    <t>Ag</t>
  </si>
  <si>
    <t>Ag 328.068 {103} (Axial)</t>
  </si>
  <si>
    <t>Au</t>
  </si>
  <si>
    <t>Au 242.795 {139} (Axial)</t>
  </si>
  <si>
    <t>Re</t>
  </si>
  <si>
    <t>Re 197.312 {471} (Axial)</t>
  </si>
  <si>
    <t>PGM</t>
  </si>
  <si>
    <t>Ir</t>
  </si>
  <si>
    <t>Ir 212.681 {458} (Axial)</t>
  </si>
  <si>
    <t>Pd</t>
  </si>
  <si>
    <t>Pd 340.458 {99} (Axial)</t>
  </si>
  <si>
    <t>Pt</t>
  </si>
  <si>
    <t>Pt 203.646 {465} (Axial)</t>
  </si>
  <si>
    <t>Rh</t>
  </si>
  <si>
    <t>Rh 343.489 {98} (Axial)</t>
  </si>
  <si>
    <t>Ru</t>
  </si>
  <si>
    <t>Ru 240.272 {140} (Axial)</t>
  </si>
  <si>
    <t>Precious metals</t>
  </si>
  <si>
    <t>Be</t>
  </si>
  <si>
    <t>Be 234.861 {143} (Axial)</t>
  </si>
  <si>
    <t>Bi</t>
  </si>
  <si>
    <t>Bi 306.770 {110} (Axial)</t>
  </si>
  <si>
    <t>Ga</t>
  </si>
  <si>
    <t>Ga 294.364 {114} (Axial)</t>
  </si>
  <si>
    <t>Ge</t>
  </si>
  <si>
    <t>Ge 265.118 {127} (Axial)</t>
  </si>
  <si>
    <t>In</t>
  </si>
  <si>
    <t>In 325.609 {103} (Axial)</t>
  </si>
  <si>
    <t>High concentration</t>
  </si>
  <si>
    <t>Al</t>
  </si>
  <si>
    <t>Al 167.079 {502} (Axial)</t>
  </si>
  <si>
    <t>Cu</t>
  </si>
  <si>
    <t>Cu 224.700 {450} (Axial)</t>
  </si>
  <si>
    <t>Fe</t>
  </si>
  <si>
    <t>Fe 239.562 {141} (Axial)</t>
  </si>
  <si>
    <t>Ni</t>
  </si>
  <si>
    <t>Ni 231.604 {445} (Axial)</t>
  </si>
  <si>
    <t>Sn</t>
  </si>
  <si>
    <t>Sn 189.989 {477} (Axial)</t>
  </si>
  <si>
    <t>Zn</t>
  </si>
  <si>
    <t>Zn 202.548 {466} (Axial)</t>
  </si>
  <si>
    <t>Important metals</t>
  </si>
  <si>
    <t>Ba</t>
  </si>
  <si>
    <t>Ba 455.403 {74} (Axial)</t>
  </si>
  <si>
    <t>Co</t>
  </si>
  <si>
    <t>Co 238.892 {141} (Axial)</t>
  </si>
  <si>
    <t>Hf</t>
  </si>
  <si>
    <t>Hf 277.336 {121} (Axial)</t>
  </si>
  <si>
    <t>Li</t>
  </si>
  <si>
    <t>Li 670.784 {50} (Axial)</t>
  </si>
  <si>
    <t>Mn</t>
  </si>
  <si>
    <t>Mn 257.610 {131} (Axial)</t>
  </si>
  <si>
    <t>Mo</t>
  </si>
  <si>
    <t>Mo 202.030 {467} (Axial)</t>
  </si>
  <si>
    <t>Nb</t>
  </si>
  <si>
    <t>Nb 316.340 {106} (Axial)</t>
  </si>
  <si>
    <t>Sb</t>
  </si>
  <si>
    <t>Sb 206.833 {463} (Axial)</t>
  </si>
  <si>
    <t>Se</t>
  </si>
  <si>
    <t>Se 196.090 {472} (Axial)</t>
  </si>
  <si>
    <t>Sr</t>
  </si>
  <si>
    <t>Sr 421.552 {80} (Axial)</t>
  </si>
  <si>
    <t>Ta</t>
  </si>
  <si>
    <t>Ta 240.063 {140} (Axial)</t>
  </si>
  <si>
    <t>Ti</t>
  </si>
  <si>
    <t>Ti 334.941 {101} (Axial)</t>
  </si>
  <si>
    <t>Tl</t>
  </si>
  <si>
    <t>Tl 190.856 {477} (Axial)</t>
  </si>
  <si>
    <t>V</t>
  </si>
  <si>
    <t>V 292.402 {115} (Axial)</t>
  </si>
  <si>
    <t>W</t>
  </si>
  <si>
    <t>W 209.860 {461} (Axial)</t>
  </si>
  <si>
    <t>Zr</t>
  </si>
  <si>
    <t>Zr 343.823 {98} (Axial)</t>
  </si>
  <si>
    <t>Toxic metals</t>
  </si>
  <si>
    <t>As</t>
  </si>
  <si>
    <t>As 189.042 {478} (Axial)</t>
  </si>
  <si>
    <t>Cd</t>
  </si>
  <si>
    <t>Cd 226.502 {449} (Axial)</t>
  </si>
  <si>
    <t>Cr</t>
  </si>
  <si>
    <t>Cr 205.560 {464} (Axial)</t>
  </si>
  <si>
    <t>Hg</t>
  </si>
  <si>
    <t>Hg 184.950 {482} (Axial)</t>
  </si>
  <si>
    <t>Pb</t>
  </si>
  <si>
    <t>Pb 182.205 {485} (Axial)</t>
  </si>
  <si>
    <t>Common elements</t>
  </si>
  <si>
    <t>B</t>
  </si>
  <si>
    <t>B 249.773 {135} (Axial)</t>
  </si>
  <si>
    <t>Ca</t>
  </si>
  <si>
    <t>Ca 184.006 {483} (Axial)</t>
  </si>
  <si>
    <t>K</t>
  </si>
  <si>
    <t>K 766.490 {44} (Axial)</t>
  </si>
  <si>
    <t>Na</t>
  </si>
  <si>
    <t>Na 589.592 {57} (Axial)</t>
  </si>
  <si>
    <t>P</t>
  </si>
  <si>
    <t>P 178.284 {489} (Axial)</t>
  </si>
  <si>
    <t>Si</t>
  </si>
  <si>
    <t>Si 251.611 {134} (Axial)</t>
  </si>
  <si>
    <t>Nuclear energy metals</t>
  </si>
  <si>
    <t>Rare earth elements</t>
  </si>
  <si>
    <t>Copper group</t>
  </si>
  <si>
    <t>Light metals</t>
  </si>
  <si>
    <t>Speciality metals</t>
  </si>
  <si>
    <t>Iron &amp; its principal alloying elements</t>
  </si>
  <si>
    <t>Superalloy metals</t>
  </si>
  <si>
    <t>Platinum-group metals</t>
  </si>
  <si>
    <t>Zinc, tin, lead group</t>
  </si>
  <si>
    <t>Not important</t>
  </si>
  <si>
    <t>Element</t>
  </si>
  <si>
    <t>Database Entry</t>
  </si>
  <si>
    <t>CC</t>
  </si>
  <si>
    <t>TA</t>
  </si>
  <si>
    <t>WD</t>
  </si>
  <si>
    <t>kg CO2 eq</t>
  </si>
  <si>
    <t>kg SO2 eq</t>
  </si>
  <si>
    <t>m3</t>
  </si>
  <si>
    <r>
      <rPr>
        <b/>
        <sz val="11"/>
        <color rgb="FF964605"/>
        <rFont val="Times New Roman"/>
        <family val="1"/>
      </rPr>
      <t>Li</t>
    </r>
  </si>
  <si>
    <r>
      <rPr>
        <b/>
        <sz val="11"/>
        <color rgb="FF964605"/>
        <rFont val="Times New Roman"/>
        <family val="1"/>
      </rPr>
      <t>Li TOTAL</t>
    </r>
  </si>
  <si>
    <r>
      <rPr>
        <b/>
        <sz val="11"/>
        <color rgb="FF964605"/>
        <rFont val="Times New Roman"/>
        <family val="1"/>
      </rPr>
      <t>Be</t>
    </r>
  </si>
  <si>
    <r>
      <rPr>
        <b/>
        <sz val="11"/>
        <color rgb="FF964605"/>
        <rFont val="Times New Roman"/>
        <family val="1"/>
      </rPr>
      <t>Be TOTAL</t>
    </r>
  </si>
  <si>
    <r>
      <rPr>
        <b/>
        <sz val="11"/>
        <color rgb="FF964605"/>
        <rFont val="Times New Roman"/>
        <family val="1"/>
      </rPr>
      <t>B</t>
    </r>
  </si>
  <si>
    <r>
      <rPr>
        <b/>
        <sz val="11"/>
        <color rgb="FF964605"/>
        <rFont val="Times New Roman"/>
        <family val="1"/>
      </rPr>
      <t>B TOTAL</t>
    </r>
  </si>
  <si>
    <r>
      <rPr>
        <b/>
        <sz val="11"/>
        <color rgb="FF964605"/>
        <rFont val="Times New Roman"/>
        <family val="1"/>
      </rPr>
      <t>Mg</t>
    </r>
  </si>
  <si>
    <r>
      <rPr>
        <b/>
        <sz val="11"/>
        <color rgb="FF964605"/>
        <rFont val="Times New Roman"/>
        <family val="1"/>
      </rPr>
      <t>Mg TOTAL</t>
    </r>
  </si>
  <si>
    <r>
      <rPr>
        <b/>
        <sz val="11"/>
        <color rgb="FF964605"/>
        <rFont val="Times New Roman"/>
        <family val="1"/>
      </rPr>
      <t>Al</t>
    </r>
  </si>
  <si>
    <r>
      <rPr>
        <b/>
        <sz val="11"/>
        <color rgb="FF964605"/>
        <rFont val="Times New Roman"/>
        <family val="1"/>
      </rPr>
      <t>Al TOTAL</t>
    </r>
  </si>
  <si>
    <t>Specialty metals</t>
  </si>
  <si>
    <r>
      <rPr>
        <b/>
        <sz val="11"/>
        <color rgb="FF964605"/>
        <rFont val="Times New Roman"/>
        <family val="1"/>
      </rPr>
      <t>Sc</t>
    </r>
  </si>
  <si>
    <r>
      <rPr>
        <b/>
        <sz val="11"/>
        <color rgb="FF964605"/>
        <rFont val="Times New Roman"/>
        <family val="1"/>
      </rPr>
      <t>Sc TOTAL</t>
    </r>
  </si>
  <si>
    <r>
      <rPr>
        <b/>
        <sz val="11"/>
        <color rgb="FF964605"/>
        <rFont val="Times New Roman"/>
        <family val="1"/>
      </rPr>
      <t>Ti</t>
    </r>
  </si>
  <si>
    <r>
      <rPr>
        <b/>
        <sz val="11"/>
        <color rgb="FF964605"/>
        <rFont val="Times New Roman"/>
        <family val="1"/>
      </rPr>
      <t>Ti TOTAL</t>
    </r>
  </si>
  <si>
    <t>Iron &amp; Its principal alloying elements</t>
  </si>
  <si>
    <r>
      <rPr>
        <b/>
        <sz val="11"/>
        <color rgb="FF964605"/>
        <rFont val="Times New Roman"/>
        <family val="1"/>
      </rPr>
      <t>V</t>
    </r>
  </si>
  <si>
    <r>
      <rPr>
        <b/>
        <sz val="11"/>
        <color rgb="FF964605"/>
        <rFont val="Times New Roman"/>
        <family val="1"/>
      </rPr>
      <t>V TOTAL</t>
    </r>
  </si>
  <si>
    <r>
      <rPr>
        <b/>
        <sz val="11"/>
        <color rgb="FF964605"/>
        <rFont val="Times New Roman"/>
        <family val="1"/>
      </rPr>
      <t>Cr</t>
    </r>
  </si>
  <si>
    <r>
      <rPr>
        <b/>
        <sz val="11"/>
        <color rgb="FF964605"/>
        <rFont val="Times New Roman"/>
        <family val="1"/>
      </rPr>
      <t>Cr TOTAL</t>
    </r>
  </si>
  <si>
    <r>
      <rPr>
        <b/>
        <sz val="11"/>
        <color rgb="FF964605"/>
        <rFont val="Times New Roman"/>
        <family val="1"/>
      </rPr>
      <t>Mn</t>
    </r>
  </si>
  <si>
    <r>
      <rPr>
        <b/>
        <sz val="11"/>
        <color rgb="FF964605"/>
        <rFont val="Times New Roman"/>
        <family val="1"/>
      </rPr>
      <t>Mn TOTAL</t>
    </r>
  </si>
  <si>
    <r>
      <rPr>
        <b/>
        <sz val="11"/>
        <color rgb="FF964605"/>
        <rFont val="Times New Roman"/>
        <family val="1"/>
      </rPr>
      <t>Fe</t>
    </r>
  </si>
  <si>
    <r>
      <rPr>
        <b/>
        <sz val="11"/>
        <color rgb="FF964605"/>
        <rFont val="Times New Roman"/>
        <family val="1"/>
      </rPr>
      <t>Fe TOTAL</t>
    </r>
  </si>
  <si>
    <r>
      <rPr>
        <b/>
        <sz val="11"/>
        <color rgb="FF964605"/>
        <rFont val="Times New Roman"/>
        <family val="1"/>
      </rPr>
      <t>Co</t>
    </r>
  </si>
  <si>
    <r>
      <rPr>
        <b/>
        <sz val="11"/>
        <color rgb="FF964605"/>
        <rFont val="Times New Roman"/>
        <family val="1"/>
      </rPr>
      <t>Co TOTAL</t>
    </r>
  </si>
  <si>
    <r>
      <rPr>
        <b/>
        <sz val="11"/>
        <color rgb="FF964605"/>
        <rFont val="Times New Roman"/>
        <family val="1"/>
      </rPr>
      <t>Ni</t>
    </r>
  </si>
  <si>
    <r>
      <rPr>
        <b/>
        <sz val="11"/>
        <color rgb="FF964605"/>
        <rFont val="Times New Roman"/>
        <family val="1"/>
      </rPr>
      <t>Ni TOTAL</t>
    </r>
  </si>
  <si>
    <r>
      <rPr>
        <b/>
        <sz val="11"/>
        <color rgb="FF964605"/>
        <rFont val="Times New Roman"/>
        <family val="1"/>
      </rPr>
      <t>Cu</t>
    </r>
  </si>
  <si>
    <r>
      <rPr>
        <b/>
        <sz val="11"/>
        <color rgb="FF964605"/>
        <rFont val="Times New Roman"/>
        <family val="1"/>
      </rPr>
      <t>Cu TOTAL</t>
    </r>
  </si>
  <si>
    <r>
      <rPr>
        <b/>
        <sz val="11"/>
        <color rgb="FF964605"/>
        <rFont val="Times New Roman"/>
        <family val="1"/>
      </rPr>
      <t>Zn</t>
    </r>
  </si>
  <si>
    <r>
      <rPr>
        <b/>
        <sz val="11"/>
        <color rgb="FF964605"/>
        <rFont val="Times New Roman"/>
        <family val="1"/>
      </rPr>
      <t>Zn TOTAL</t>
    </r>
  </si>
  <si>
    <r>
      <rPr>
        <b/>
        <sz val="11"/>
        <color rgb="FF964605"/>
        <rFont val="Times New Roman"/>
        <family val="1"/>
      </rPr>
      <t>Ga</t>
    </r>
  </si>
  <si>
    <r>
      <rPr>
        <b/>
        <sz val="11"/>
        <color rgb="FF964605"/>
        <rFont val="Times New Roman"/>
        <family val="1"/>
      </rPr>
      <t>Ga TOTAL</t>
    </r>
  </si>
  <si>
    <r>
      <rPr>
        <b/>
        <sz val="11"/>
        <color rgb="FF964605"/>
        <rFont val="Times New Roman"/>
        <family val="1"/>
      </rPr>
      <t>Ge</t>
    </r>
  </si>
  <si>
    <r>
      <rPr>
        <b/>
        <sz val="11"/>
        <color rgb="FF964605"/>
        <rFont val="Times New Roman"/>
        <family val="1"/>
      </rPr>
      <t>Ge TOTAL</t>
    </r>
  </si>
  <si>
    <r>
      <rPr>
        <b/>
        <sz val="11"/>
        <color rgb="FF964605"/>
        <rFont val="Times New Roman"/>
        <family val="1"/>
      </rPr>
      <t>As</t>
    </r>
  </si>
  <si>
    <r>
      <rPr>
        <b/>
        <sz val="11"/>
        <color rgb="FF964605"/>
        <rFont val="Times New Roman"/>
        <family val="1"/>
      </rPr>
      <t>As TOTAL</t>
    </r>
  </si>
  <si>
    <r>
      <rPr>
        <b/>
        <sz val="11"/>
        <color rgb="FF964605"/>
        <rFont val="Times New Roman"/>
        <family val="1"/>
      </rPr>
      <t>Se</t>
    </r>
  </si>
  <si>
    <r>
      <rPr>
        <b/>
        <sz val="11"/>
        <color rgb="FF964605"/>
        <rFont val="Times New Roman"/>
        <family val="1"/>
      </rPr>
      <t>Se TOTAL</t>
    </r>
  </si>
  <si>
    <r>
      <rPr>
        <b/>
        <sz val="11"/>
        <color rgb="FF964605"/>
        <rFont val="Times New Roman"/>
        <family val="1"/>
      </rPr>
      <t>Sr</t>
    </r>
  </si>
  <si>
    <r>
      <rPr>
        <b/>
        <sz val="11"/>
        <color rgb="FF964605"/>
        <rFont val="Times New Roman"/>
        <family val="1"/>
      </rPr>
      <t>Sr TOTAL</t>
    </r>
  </si>
  <si>
    <r>
      <rPr>
        <b/>
        <sz val="11"/>
        <color rgb="FF964605"/>
        <rFont val="Times New Roman"/>
        <family val="1"/>
      </rPr>
      <t>Zr</t>
    </r>
  </si>
  <si>
    <r>
      <rPr>
        <b/>
        <sz val="11"/>
        <color rgb="FF964605"/>
        <rFont val="Times New Roman"/>
        <family val="1"/>
      </rPr>
      <t>Zr TOTAL</t>
    </r>
  </si>
  <si>
    <r>
      <rPr>
        <b/>
        <sz val="11"/>
        <color rgb="FF964605"/>
        <rFont val="Times New Roman"/>
        <family val="1"/>
      </rPr>
      <t>Nb</t>
    </r>
  </si>
  <si>
    <r>
      <rPr>
        <b/>
        <sz val="11"/>
        <color rgb="FF964605"/>
        <rFont val="Times New Roman"/>
        <family val="1"/>
      </rPr>
      <t>Nb TOTAL</t>
    </r>
  </si>
  <si>
    <r>
      <rPr>
        <b/>
        <sz val="11"/>
        <color rgb="FF964605"/>
        <rFont val="Times New Roman"/>
        <family val="1"/>
      </rPr>
      <t>Mo</t>
    </r>
  </si>
  <si>
    <r>
      <rPr>
        <b/>
        <sz val="11"/>
        <color rgb="FF964605"/>
        <rFont val="Times New Roman"/>
        <family val="1"/>
      </rPr>
      <t>Mo TOTAL</t>
    </r>
  </si>
  <si>
    <t>Platinum- group metals</t>
  </si>
  <si>
    <r>
      <rPr>
        <b/>
        <sz val="11"/>
        <color rgb="FF964605"/>
        <rFont val="Times New Roman"/>
        <family val="1"/>
      </rPr>
      <t>Ru</t>
    </r>
  </si>
  <si>
    <r>
      <rPr>
        <b/>
        <sz val="11"/>
        <color rgb="FF964605"/>
        <rFont val="Times New Roman"/>
        <family val="1"/>
      </rPr>
      <t>Ru TOTAL</t>
    </r>
  </si>
  <si>
    <r>
      <rPr>
        <b/>
        <sz val="11"/>
        <color rgb="FF964605"/>
        <rFont val="Times New Roman"/>
        <family val="1"/>
      </rPr>
      <t>Rh</t>
    </r>
  </si>
  <si>
    <r>
      <rPr>
        <b/>
        <sz val="11"/>
        <color rgb="FF964605"/>
        <rFont val="Times New Roman"/>
        <family val="1"/>
      </rPr>
      <t>Rh TOTAL</t>
    </r>
  </si>
  <si>
    <r>
      <rPr>
        <b/>
        <sz val="11"/>
        <color rgb="FF964605"/>
        <rFont val="Times New Roman"/>
        <family val="1"/>
      </rPr>
      <t>Pd</t>
    </r>
  </si>
  <si>
    <r>
      <rPr>
        <b/>
        <sz val="11"/>
        <color rgb="FF964605"/>
        <rFont val="Times New Roman"/>
        <family val="1"/>
      </rPr>
      <t>Pd TOTAL</t>
    </r>
  </si>
  <si>
    <r>
      <rPr>
        <b/>
        <sz val="11"/>
        <color rgb="FF964605"/>
        <rFont val="Times New Roman"/>
        <family val="1"/>
      </rPr>
      <t>Ag</t>
    </r>
  </si>
  <si>
    <r>
      <rPr>
        <b/>
        <sz val="11"/>
        <color rgb="FF964605"/>
        <rFont val="Times New Roman"/>
        <family val="1"/>
      </rPr>
      <t>Ag TOTAL</t>
    </r>
  </si>
  <si>
    <r>
      <rPr>
        <b/>
        <sz val="11"/>
        <color rgb="FF964605"/>
        <rFont val="Times New Roman"/>
        <family val="1"/>
      </rPr>
      <t>Cd</t>
    </r>
  </si>
  <si>
    <r>
      <rPr>
        <b/>
        <sz val="11"/>
        <color rgb="FF964605"/>
        <rFont val="Times New Roman"/>
        <family val="1"/>
      </rPr>
      <t>Cd TOTAL</t>
    </r>
  </si>
  <si>
    <r>
      <rPr>
        <b/>
        <sz val="11"/>
        <color rgb="FF964605"/>
        <rFont val="Times New Roman"/>
        <family val="1"/>
      </rPr>
      <t>In</t>
    </r>
  </si>
  <si>
    <r>
      <rPr>
        <b/>
        <sz val="11"/>
        <color rgb="FF964605"/>
        <rFont val="Times New Roman"/>
        <family val="1"/>
      </rPr>
      <t>In TOTAL</t>
    </r>
  </si>
  <si>
    <r>
      <rPr>
        <b/>
        <sz val="11"/>
        <color rgb="FF964605"/>
        <rFont val="Times New Roman"/>
        <family val="1"/>
      </rPr>
      <t>Sn</t>
    </r>
  </si>
  <si>
    <r>
      <rPr>
        <b/>
        <sz val="11"/>
        <color rgb="FF964605"/>
        <rFont val="Times New Roman"/>
        <family val="1"/>
      </rPr>
      <t>Sn TOTAL</t>
    </r>
  </si>
  <si>
    <r>
      <rPr>
        <b/>
        <sz val="11"/>
        <color rgb="FF964605"/>
        <rFont val="Times New Roman"/>
        <family val="1"/>
      </rPr>
      <t>Sb</t>
    </r>
  </si>
  <si>
    <r>
      <rPr>
        <b/>
        <sz val="11"/>
        <color rgb="FF964605"/>
        <rFont val="Times New Roman"/>
        <family val="1"/>
      </rPr>
      <t>Sb TOTAL</t>
    </r>
  </si>
  <si>
    <r>
      <rPr>
        <b/>
        <sz val="11"/>
        <color rgb="FF964605"/>
        <rFont val="Times New Roman"/>
        <family val="1"/>
      </rPr>
      <t>Ba</t>
    </r>
  </si>
  <si>
    <r>
      <rPr>
        <b/>
        <sz val="11"/>
        <color rgb="FF964605"/>
        <rFont val="Times New Roman"/>
        <family val="1"/>
      </rPr>
      <t>Ba TOTAL</t>
    </r>
  </si>
  <si>
    <r>
      <rPr>
        <b/>
        <sz val="11"/>
        <color rgb="FF964605"/>
        <rFont val="Times New Roman"/>
        <family val="1"/>
      </rPr>
      <t>La</t>
    </r>
  </si>
  <si>
    <r>
      <rPr>
        <b/>
        <sz val="11"/>
        <color rgb="FF964605"/>
        <rFont val="Times New Roman"/>
        <family val="1"/>
      </rPr>
      <t>La TOTAL</t>
    </r>
  </si>
  <si>
    <r>
      <rPr>
        <b/>
        <sz val="11"/>
        <color rgb="FF964605"/>
        <rFont val="Times New Roman"/>
        <family val="1"/>
      </rPr>
      <t>Ce</t>
    </r>
  </si>
  <si>
    <r>
      <rPr>
        <b/>
        <sz val="11"/>
        <color rgb="FF964605"/>
        <rFont val="Times New Roman"/>
        <family val="1"/>
      </rPr>
      <t>Ce TOTAL</t>
    </r>
  </si>
  <si>
    <r>
      <rPr>
        <b/>
        <sz val="11"/>
        <color rgb="FF964605"/>
        <rFont val="Times New Roman"/>
        <family val="1"/>
      </rPr>
      <t>Pr</t>
    </r>
  </si>
  <si>
    <r>
      <rPr>
        <b/>
        <sz val="11"/>
        <color rgb="FF964605"/>
        <rFont val="Times New Roman"/>
        <family val="1"/>
      </rPr>
      <t>Pr TOTAL</t>
    </r>
  </si>
  <si>
    <r>
      <rPr>
        <b/>
        <sz val="11"/>
        <color rgb="FF964605"/>
        <rFont val="Times New Roman"/>
        <family val="1"/>
      </rPr>
      <t>Nd</t>
    </r>
  </si>
  <si>
    <r>
      <rPr>
        <b/>
        <sz val="11"/>
        <color rgb="FF964605"/>
        <rFont val="Times New Roman"/>
        <family val="1"/>
      </rPr>
      <t>Nd TOTAL</t>
    </r>
  </si>
  <si>
    <r>
      <rPr>
        <b/>
        <sz val="11"/>
        <color rgb="FF964605"/>
        <rFont val="Times New Roman"/>
        <family val="1"/>
      </rPr>
      <t>Sm</t>
    </r>
  </si>
  <si>
    <r>
      <rPr>
        <b/>
        <sz val="11"/>
        <color rgb="FF964605"/>
        <rFont val="Times New Roman"/>
        <family val="1"/>
      </rPr>
      <t>Sm TOTAL</t>
    </r>
  </si>
  <si>
    <r>
      <rPr>
        <b/>
        <sz val="11"/>
        <color rgb="FF964605"/>
        <rFont val="Times New Roman"/>
        <family val="1"/>
      </rPr>
      <t>Eu</t>
    </r>
  </si>
  <si>
    <r>
      <rPr>
        <b/>
        <sz val="11"/>
        <color rgb="FF964605"/>
        <rFont val="Times New Roman"/>
        <family val="1"/>
      </rPr>
      <t>Eu TOTAL</t>
    </r>
  </si>
  <si>
    <r>
      <rPr>
        <b/>
        <sz val="11"/>
        <color rgb="FF964605"/>
        <rFont val="Times New Roman"/>
        <family val="1"/>
      </rPr>
      <t>Gd</t>
    </r>
  </si>
  <si>
    <r>
      <rPr>
        <b/>
        <sz val="11"/>
        <color rgb="FF964605"/>
        <rFont val="Times New Roman"/>
        <family val="1"/>
      </rPr>
      <t>Gd TOTAL</t>
    </r>
  </si>
  <si>
    <r>
      <rPr>
        <b/>
        <sz val="11"/>
        <color rgb="FF964605"/>
        <rFont val="Times New Roman"/>
        <family val="1"/>
      </rPr>
      <t>Tb</t>
    </r>
  </si>
  <si>
    <r>
      <rPr>
        <b/>
        <sz val="11"/>
        <color rgb="FF964605"/>
        <rFont val="Times New Roman"/>
        <family val="1"/>
      </rPr>
      <t>Tb TOTAL</t>
    </r>
  </si>
  <si>
    <r>
      <rPr>
        <b/>
        <sz val="11"/>
        <color rgb="FF964605"/>
        <rFont val="Times New Roman"/>
        <family val="1"/>
      </rPr>
      <t>Dy</t>
    </r>
  </si>
  <si>
    <r>
      <rPr>
        <b/>
        <sz val="11"/>
        <color rgb="FF964605"/>
        <rFont val="Times New Roman"/>
        <family val="1"/>
      </rPr>
      <t>Dy TOTAL</t>
    </r>
  </si>
  <si>
    <r>
      <rPr>
        <b/>
        <sz val="11"/>
        <color rgb="FF964605"/>
        <rFont val="Times New Roman"/>
        <family val="1"/>
      </rPr>
      <t>Ho</t>
    </r>
  </si>
  <si>
    <r>
      <rPr>
        <b/>
        <sz val="11"/>
        <color rgb="FF964605"/>
        <rFont val="Times New Roman"/>
        <family val="1"/>
      </rPr>
      <t>Ho TOTAL</t>
    </r>
  </si>
  <si>
    <r>
      <rPr>
        <b/>
        <sz val="11"/>
        <color rgb="FF964605"/>
        <rFont val="Times New Roman"/>
        <family val="1"/>
      </rPr>
      <t>Er</t>
    </r>
  </si>
  <si>
    <r>
      <rPr>
        <b/>
        <sz val="11"/>
        <color rgb="FF964605"/>
        <rFont val="Times New Roman"/>
        <family val="1"/>
      </rPr>
      <t>Er TOTAL</t>
    </r>
  </si>
  <si>
    <r>
      <rPr>
        <b/>
        <sz val="11"/>
        <color rgb="FF964605"/>
        <rFont val="Times New Roman"/>
        <family val="1"/>
      </rPr>
      <t>Tm</t>
    </r>
  </si>
  <si>
    <r>
      <rPr>
        <b/>
        <sz val="11"/>
        <color rgb="FF964605"/>
        <rFont val="Times New Roman"/>
        <family val="1"/>
      </rPr>
      <t>Tm TOTAL</t>
    </r>
  </si>
  <si>
    <r>
      <rPr>
        <b/>
        <sz val="11"/>
        <color rgb="FF964605"/>
        <rFont val="Times New Roman"/>
        <family val="1"/>
      </rPr>
      <t>Yb</t>
    </r>
  </si>
  <si>
    <r>
      <rPr>
        <b/>
        <sz val="11"/>
        <color rgb="FF964605"/>
        <rFont val="Times New Roman"/>
        <family val="1"/>
      </rPr>
      <t>Yb TOTAL</t>
    </r>
  </si>
  <si>
    <r>
      <rPr>
        <b/>
        <sz val="11"/>
        <color rgb="FF964605"/>
        <rFont val="Times New Roman"/>
        <family val="1"/>
      </rPr>
      <t>Lu</t>
    </r>
  </si>
  <si>
    <r>
      <rPr>
        <b/>
        <sz val="11"/>
        <color rgb="FF964605"/>
        <rFont val="Times New Roman"/>
        <family val="1"/>
      </rPr>
      <t>Lu TOTAL</t>
    </r>
  </si>
  <si>
    <r>
      <rPr>
        <b/>
        <sz val="11"/>
        <color rgb="FF964605"/>
        <rFont val="Times New Roman"/>
        <family val="1"/>
      </rPr>
      <t>Hf</t>
    </r>
  </si>
  <si>
    <r>
      <rPr>
        <b/>
        <sz val="11"/>
        <color rgb="FF964605"/>
        <rFont val="Times New Roman"/>
        <family val="1"/>
      </rPr>
      <t>Hf TOTAL</t>
    </r>
  </si>
  <si>
    <r>
      <rPr>
        <b/>
        <sz val="11"/>
        <color rgb="FF964605"/>
        <rFont val="Times New Roman"/>
        <family val="1"/>
      </rPr>
      <t>Ta</t>
    </r>
  </si>
  <si>
    <r>
      <rPr>
        <b/>
        <sz val="11"/>
        <color rgb="FF964605"/>
        <rFont val="Times New Roman"/>
        <family val="1"/>
      </rPr>
      <t>Ta TOTAL</t>
    </r>
  </si>
  <si>
    <r>
      <rPr>
        <b/>
        <sz val="11"/>
        <color rgb="FF964605"/>
        <rFont val="Times New Roman"/>
        <family val="1"/>
      </rPr>
      <t>W</t>
    </r>
  </si>
  <si>
    <r>
      <rPr>
        <b/>
        <sz val="11"/>
        <color rgb="FF964605"/>
        <rFont val="Times New Roman"/>
        <family val="1"/>
      </rPr>
      <t>W TOTAL</t>
    </r>
  </si>
  <si>
    <r>
      <rPr>
        <b/>
        <sz val="11"/>
        <color rgb="FF964605"/>
        <rFont val="Times New Roman"/>
        <family val="1"/>
      </rPr>
      <t>Re</t>
    </r>
  </si>
  <si>
    <r>
      <rPr>
        <b/>
        <sz val="11"/>
        <color rgb="FF964605"/>
        <rFont val="Times New Roman"/>
        <family val="1"/>
      </rPr>
      <t>Re TOTAL</t>
    </r>
  </si>
  <si>
    <r>
      <rPr>
        <b/>
        <sz val="11"/>
        <color rgb="FF964605"/>
        <rFont val="Times New Roman"/>
        <family val="1"/>
      </rPr>
      <t>Ir</t>
    </r>
  </si>
  <si>
    <r>
      <rPr>
        <b/>
        <sz val="11"/>
        <color rgb="FF964605"/>
        <rFont val="Times New Roman"/>
        <family val="1"/>
      </rPr>
      <t>Ir TOTAL</t>
    </r>
  </si>
  <si>
    <r>
      <rPr>
        <b/>
        <sz val="11"/>
        <color rgb="FF964605"/>
        <rFont val="Times New Roman"/>
        <family val="1"/>
      </rPr>
      <t>Pt</t>
    </r>
  </si>
  <si>
    <r>
      <rPr>
        <b/>
        <sz val="11"/>
        <color rgb="FF964605"/>
        <rFont val="Times New Roman"/>
        <family val="1"/>
      </rPr>
      <t>Pt TOTAL</t>
    </r>
  </si>
  <si>
    <r>
      <rPr>
        <b/>
        <sz val="11"/>
        <color rgb="FF964605"/>
        <rFont val="Times New Roman"/>
        <family val="1"/>
      </rPr>
      <t>Au</t>
    </r>
  </si>
  <si>
    <r>
      <rPr>
        <b/>
        <sz val="11"/>
        <color rgb="FF964605"/>
        <rFont val="Times New Roman"/>
        <family val="1"/>
      </rPr>
      <t>Au TOTAL</t>
    </r>
  </si>
  <si>
    <r>
      <rPr>
        <b/>
        <sz val="11"/>
        <color rgb="FF964605"/>
        <rFont val="Times New Roman"/>
        <family val="1"/>
      </rPr>
      <t>Hg</t>
    </r>
  </si>
  <si>
    <r>
      <rPr>
        <b/>
        <sz val="11"/>
        <color rgb="FF964605"/>
        <rFont val="Times New Roman"/>
        <family val="1"/>
      </rPr>
      <t>Hg TOTAL</t>
    </r>
  </si>
  <si>
    <r>
      <rPr>
        <b/>
        <sz val="11"/>
        <color rgb="FF964605"/>
        <rFont val="Times New Roman"/>
        <family val="1"/>
      </rPr>
      <t>Tl</t>
    </r>
  </si>
  <si>
    <r>
      <rPr>
        <b/>
        <sz val="11"/>
        <color rgb="FF964605"/>
        <rFont val="Times New Roman"/>
        <family val="1"/>
      </rPr>
      <t>Tl TOTAL</t>
    </r>
  </si>
  <si>
    <r>
      <rPr>
        <b/>
        <sz val="11"/>
        <color rgb="FF964605"/>
        <rFont val="Times New Roman"/>
        <family val="1"/>
      </rPr>
      <t>Pb</t>
    </r>
  </si>
  <si>
    <r>
      <rPr>
        <b/>
        <sz val="11"/>
        <color rgb="FF964605"/>
        <rFont val="Times New Roman"/>
        <family val="1"/>
      </rPr>
      <t>Pb TOTAL</t>
    </r>
  </si>
  <si>
    <r>
      <rPr>
        <b/>
        <sz val="11"/>
        <color rgb="FF964605"/>
        <rFont val="Times New Roman"/>
        <family val="1"/>
      </rPr>
      <t>Bi</t>
    </r>
  </si>
  <si>
    <r>
      <rPr>
        <b/>
        <sz val="11"/>
        <color rgb="FF964605"/>
        <rFont val="Times New Roman"/>
        <family val="1"/>
      </rPr>
      <t>Bi TOTAL</t>
    </r>
  </si>
  <si>
    <r>
      <rPr>
        <b/>
        <sz val="11"/>
        <color rgb="FF964605"/>
        <rFont val="Times New Roman"/>
        <family val="1"/>
      </rPr>
      <t>Th</t>
    </r>
  </si>
  <si>
    <r>
      <rPr>
        <b/>
        <sz val="11"/>
        <color rgb="FF964605"/>
        <rFont val="Times New Roman"/>
        <family val="1"/>
      </rPr>
      <t>Th TOTAL</t>
    </r>
  </si>
  <si>
    <r>
      <rPr>
        <b/>
        <sz val="11"/>
        <color rgb="FF964605"/>
        <rFont val="Times New Roman"/>
        <family val="1"/>
      </rPr>
      <t>U</t>
    </r>
  </si>
  <si>
    <r>
      <rPr>
        <b/>
        <sz val="11"/>
        <color rgb="FF964605"/>
        <rFont val="Times New Roman"/>
        <family val="1"/>
      </rPr>
      <t>U TOTAL</t>
    </r>
  </si>
  <si>
    <t>Elements (PCBs)</t>
  </si>
  <si>
    <t>Elements (impacts)</t>
  </si>
  <si>
    <t>Unit</t>
  </si>
  <si>
    <t>Climate Change</t>
  </si>
  <si>
    <t>Summary Table</t>
  </si>
  <si>
    <t>Impact categorie</t>
  </si>
  <si>
    <t>Total Impact</t>
  </si>
  <si>
    <t>PCBs</t>
  </si>
  <si>
    <t>Part</t>
  </si>
  <si>
    <t>Summary Table (Percent)</t>
  </si>
  <si>
    <t>% kg CO2 eq</t>
  </si>
  <si>
    <t>Water Depletion</t>
  </si>
  <si>
    <r>
      <rPr>
        <b/>
        <sz val="11"/>
        <rFont val="Times New Roman"/>
        <family val="1"/>
      </rPr>
      <t>Database Entry (literature references are provided
in Table S5)</t>
    </r>
  </si>
  <si>
    <t>[C]</t>
  </si>
  <si>
    <r>
      <rPr>
        <b/>
        <sz val="11"/>
        <rFont val="Times New Roman"/>
        <family val="1"/>
      </rPr>
      <t>Human
Health</t>
    </r>
  </si>
  <si>
    <t>Eco-
systems</t>
  </si>
  <si>
    <t>% m3</t>
  </si>
  <si>
    <t>Criticality EI Score</t>
  </si>
  <si>
    <t>g CO2 eq</t>
  </si>
  <si>
    <t>dm3</t>
  </si>
  <si>
    <t>Mg 279.553 {120} (Axial)</t>
  </si>
  <si>
    <t>Recovered all mass</t>
  </si>
  <si>
    <t>Total mass</t>
  </si>
  <si>
    <t>mass</t>
  </si>
  <si>
    <t>Fraction</t>
  </si>
  <si>
    <r>
      <rPr>
        <b/>
        <sz val="11"/>
        <color rgb="FF964605"/>
        <rFont val="Times New Roman"/>
        <family val="1"/>
      </rPr>
      <t>Mg</t>
    </r>
    <r>
      <rPr>
        <b/>
        <sz val="11"/>
        <rFont val="Times New Roman"/>
        <family val="1"/>
      </rPr>
      <t xml:space="preserve"> updated</t>
    </r>
  </si>
  <si>
    <t>Mg</t>
  </si>
  <si>
    <t>S1 PCBA</t>
  </si>
  <si>
    <t>S2 PCBA</t>
  </si>
  <si>
    <t>S3 PCBA</t>
  </si>
  <si>
    <t>S4 PCBA</t>
  </si>
  <si>
    <t>S5 PCBA</t>
  </si>
  <si>
    <t>S6 PCBA</t>
  </si>
  <si>
    <t>S7 PCBA</t>
  </si>
  <si>
    <t>S8 PCBA</t>
  </si>
  <si>
    <t>Impact per 1 kg of material output</t>
  </si>
  <si>
    <t xml:space="preserve">CC </t>
  </si>
  <si>
    <t xml:space="preserve">Climate Change </t>
  </si>
  <si>
    <t xml:space="preserve">Terrestrial Acidification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</si>
</sst>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0"/>
    <numFmt numFmtId="165" formatCode="0.0000000"/>
    <numFmt numFmtId="166" formatCode="0.0E+00"/>
    <numFmt numFmtId="167" formatCode="0.0"/>
    <numFmt numFmtId="168" formatCode="0.0000000000"/>
    <numFmt numFmtId="169" formatCode="0.00000"/>
    <numFmt numFmtId="170" formatCode="0.0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sz val="10"/>
      <color rgb="FF000000"/>
      <name val="Times New Roman"/>
      <family val="1"/>
    </font>
    <font>
      <b/>
      <sz val="11"/>
      <color rgb="FF964605"/>
      <name val="Times New Roman"/>
      <family val="1"/>
    </font>
    <font>
      <b/>
      <sz val="10"/>
      <color rgb="FF000000"/>
      <name val="Times New Roman"/>
      <family val="1"/>
    </font>
    <font>
      <sz val="8"/>
      <name val="Calibri"/>
      <family val="2"/>
      <scheme val="minor"/>
    </font>
    <font>
      <sz val="11"/>
      <color rgb="FF000000"/>
      <name val="Times New Roman"/>
      <family val="1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9F0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41">
    <xf numFmtId="0" fontId="0" fillId="0" borderId="0" xfId="0"/>
    <xf numFmtId="0" fontId="0" fillId="2" borderId="4" xfId="0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0" fontId="0" fillId="3" borderId="18" xfId="0" applyFill="1" applyBorder="1" applyAlignment="1">
      <alignment horizontal="center" vertical="top"/>
    </xf>
    <xf numFmtId="0" fontId="0" fillId="3" borderId="19" xfId="0" applyFill="1" applyBorder="1" applyAlignment="1">
      <alignment horizontal="center" vertical="center"/>
    </xf>
    <xf numFmtId="0" fontId="0" fillId="3" borderId="19" xfId="0" applyFill="1" applyBorder="1"/>
    <xf numFmtId="164" fontId="0" fillId="3" borderId="19" xfId="0" applyNumberFormat="1" applyFill="1" applyBorder="1" applyAlignment="1">
      <alignment horizontal="center" vertical="center"/>
    </xf>
    <xf numFmtId="164" fontId="0" fillId="3" borderId="20" xfId="0" applyNumberFormat="1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0" fontId="0" fillId="0" borderId="24" xfId="0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/>
    <xf numFmtId="0" fontId="0" fillId="0" borderId="30" xfId="0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5" fontId="0" fillId="0" borderId="32" xfId="0" applyNumberFormat="1" applyBorder="1" applyAlignment="1">
      <alignment horizontal="center" vertical="center"/>
    </xf>
    <xf numFmtId="0" fontId="0" fillId="0" borderId="29" xfId="0" applyBorder="1" applyAlignment="1">
      <alignment vertical="top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/>
    <xf numFmtId="0" fontId="0" fillId="4" borderId="36" xfId="0" applyFill="1" applyBorder="1" applyAlignment="1">
      <alignment horizontal="center" vertical="center"/>
    </xf>
    <xf numFmtId="164" fontId="0" fillId="4" borderId="37" xfId="0" applyNumberFormat="1" applyFill="1" applyBorder="1" applyAlignment="1">
      <alignment horizontal="center" vertical="center"/>
    </xf>
    <xf numFmtId="164" fontId="0" fillId="4" borderId="38" xfId="0" applyNumberFormat="1" applyFill="1" applyBorder="1" applyAlignment="1">
      <alignment horizontal="center" vertical="center"/>
    </xf>
    <xf numFmtId="164" fontId="0" fillId="4" borderId="35" xfId="0" applyNumberFormat="1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0" fillId="2" borderId="39" xfId="0" applyFill="1" applyBorder="1"/>
    <xf numFmtId="0" fontId="0" fillId="2" borderId="40" xfId="0" applyFill="1" applyBorder="1"/>
    <xf numFmtId="0" fontId="0" fillId="2" borderId="41" xfId="0" applyFill="1" applyBorder="1"/>
    <xf numFmtId="0" fontId="0" fillId="0" borderId="32" xfId="0" applyBorder="1"/>
    <xf numFmtId="0" fontId="0" fillId="0" borderId="11" xfId="0" applyBorder="1"/>
    <xf numFmtId="0" fontId="0" fillId="0" borderId="38" xfId="0" applyBorder="1"/>
    <xf numFmtId="0" fontId="0" fillId="0" borderId="42" xfId="0" applyBorder="1"/>
    <xf numFmtId="0" fontId="0" fillId="0" borderId="43" xfId="0" applyBorder="1"/>
    <xf numFmtId="164" fontId="0" fillId="0" borderId="38" xfId="0" applyNumberForma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3" fillId="5" borderId="49" xfId="0" applyFont="1" applyFill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3" fillId="5" borderId="47" xfId="0" applyFont="1" applyFill="1" applyBorder="1" applyAlignment="1">
      <alignment vertical="top" wrapText="1"/>
    </xf>
    <xf numFmtId="0" fontId="3" fillId="0" borderId="47" xfId="0" applyFont="1" applyBorder="1" applyAlignment="1">
      <alignment vertical="top" wrapText="1"/>
    </xf>
    <xf numFmtId="0" fontId="3" fillId="0" borderId="45" xfId="0" applyFont="1" applyBorder="1" applyAlignment="1">
      <alignment vertical="center" wrapText="1"/>
    </xf>
    <xf numFmtId="0" fontId="3" fillId="0" borderId="46" xfId="0" applyFont="1" applyBorder="1" applyAlignment="1">
      <alignment vertical="center" wrapText="1"/>
    </xf>
    <xf numFmtId="166" fontId="5" fillId="5" borderId="47" xfId="0" applyNumberFormat="1" applyFont="1" applyFill="1" applyBorder="1" applyAlignment="1">
      <alignment vertical="top" shrinkToFit="1"/>
    </xf>
    <xf numFmtId="166" fontId="5" fillId="0" borderId="47" xfId="0" applyNumberFormat="1" applyFont="1" applyBorder="1" applyAlignment="1">
      <alignment vertical="top" shrinkToFit="1"/>
    </xf>
    <xf numFmtId="0" fontId="3" fillId="0" borderId="47" xfId="0" applyFont="1" applyBorder="1" applyAlignment="1">
      <alignment vertical="center" wrapText="1"/>
    </xf>
    <xf numFmtId="0" fontId="0" fillId="0" borderId="18" xfId="0" applyBorder="1" applyAlignment="1"/>
    <xf numFmtId="0" fontId="0" fillId="0" borderId="19" xfId="0" applyBorder="1" applyAlignment="1"/>
    <xf numFmtId="0" fontId="0" fillId="0" borderId="44" xfId="0" applyBorder="1" applyAlignment="1"/>
    <xf numFmtId="0" fontId="0" fillId="0" borderId="39" xfId="0" applyBorder="1"/>
    <xf numFmtId="0" fontId="0" fillId="0" borderId="10" xfId="0" applyBorder="1"/>
    <xf numFmtId="0" fontId="0" fillId="0" borderId="31" xfId="0" applyBorder="1"/>
    <xf numFmtId="0" fontId="0" fillId="0" borderId="37" xfId="0" applyBorder="1"/>
    <xf numFmtId="0" fontId="0" fillId="0" borderId="25" xfId="0" applyBorder="1"/>
    <xf numFmtId="0" fontId="0" fillId="0" borderId="53" xfId="0" applyBorder="1"/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7" fontId="0" fillId="0" borderId="54" xfId="0" applyNumberFormat="1" applyBorder="1" applyAlignment="1">
      <alignment horizontal="center" vertical="center"/>
    </xf>
    <xf numFmtId="167" fontId="0" fillId="0" borderId="55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0" fillId="0" borderId="0" xfId="0" applyNumberFormat="1"/>
    <xf numFmtId="166" fontId="0" fillId="0" borderId="42" xfId="0" applyNumberFormat="1" applyBorder="1"/>
    <xf numFmtId="166" fontId="0" fillId="0" borderId="43" xfId="0" applyNumberFormat="1" applyBorder="1"/>
    <xf numFmtId="166" fontId="0" fillId="0" borderId="11" xfId="0" applyNumberForma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32" xfId="0" applyNumberFormat="1" applyBorder="1" applyAlignment="1">
      <alignment horizontal="center" vertical="center"/>
    </xf>
    <xf numFmtId="166" fontId="0" fillId="0" borderId="29" xfId="0" applyNumberFormat="1" applyBorder="1" applyAlignment="1">
      <alignment horizontal="center" vertical="center"/>
    </xf>
    <xf numFmtId="166" fontId="0" fillId="0" borderId="38" xfId="0" applyNumberFormat="1" applyBorder="1" applyAlignment="1">
      <alignment horizontal="center" vertical="center"/>
    </xf>
    <xf numFmtId="166" fontId="0" fillId="0" borderId="35" xfId="0" applyNumberFormat="1" applyBorder="1" applyAlignment="1">
      <alignment horizontal="center" vertical="center"/>
    </xf>
    <xf numFmtId="166" fontId="0" fillId="0" borderId="17" xfId="0" applyNumberFormat="1" applyBorder="1" applyAlignment="1">
      <alignment horizontal="center" vertical="center"/>
    </xf>
    <xf numFmtId="166" fontId="0" fillId="0" borderId="14" xfId="0" applyNumberFormat="1" applyBorder="1" applyAlignment="1">
      <alignment horizontal="center" vertical="center"/>
    </xf>
    <xf numFmtId="166" fontId="0" fillId="0" borderId="40" xfId="0" applyNumberFormat="1" applyBorder="1"/>
    <xf numFmtId="166" fontId="0" fillId="0" borderId="41" xfId="0" applyNumberFormat="1" applyBorder="1"/>
    <xf numFmtId="166" fontId="0" fillId="0" borderId="26" xfId="0" applyNumberFormat="1" applyBorder="1" applyAlignment="1">
      <alignment horizontal="center" vertical="center"/>
    </xf>
    <xf numFmtId="166" fontId="0" fillId="0" borderId="54" xfId="0" applyNumberFormat="1" applyBorder="1" applyAlignment="1">
      <alignment horizontal="center" vertical="center"/>
    </xf>
    <xf numFmtId="0" fontId="3" fillId="5" borderId="47" xfId="0" applyFont="1" applyFill="1" applyBorder="1" applyAlignment="1">
      <alignment vertical="center" wrapText="1"/>
    </xf>
    <xf numFmtId="0" fontId="8" fillId="0" borderId="47" xfId="0" applyFont="1" applyBorder="1" applyAlignment="1">
      <alignment vertical="top"/>
    </xf>
    <xf numFmtId="0" fontId="3" fillId="0" borderId="47" xfId="0" applyFont="1" applyBorder="1" applyAlignment="1">
      <alignment vertical="top"/>
    </xf>
    <xf numFmtId="0" fontId="8" fillId="0" borderId="45" xfId="0" applyFont="1" applyBorder="1" applyAlignment="1">
      <alignment vertical="top"/>
    </xf>
    <xf numFmtId="0" fontId="3" fillId="0" borderId="45" xfId="0" applyFont="1" applyBorder="1" applyAlignment="1">
      <alignment vertical="center"/>
    </xf>
    <xf numFmtId="0" fontId="3" fillId="0" borderId="56" xfId="0" applyFont="1" applyBorder="1" applyAlignment="1">
      <alignment vertical="top"/>
    </xf>
    <xf numFmtId="0" fontId="3" fillId="0" borderId="48" xfId="0" applyFont="1" applyBorder="1" applyAlignment="1">
      <alignment vertical="center"/>
    </xf>
    <xf numFmtId="0" fontId="8" fillId="0" borderId="48" xfId="0" applyFont="1" applyBorder="1" applyAlignment="1">
      <alignment vertical="top"/>
    </xf>
    <xf numFmtId="168" fontId="0" fillId="0" borderId="0" xfId="0" applyNumberFormat="1" applyAlignment="1">
      <alignment horizontal="left" vertical="top"/>
    </xf>
    <xf numFmtId="164" fontId="0" fillId="0" borderId="0" xfId="0" applyNumberFormat="1"/>
    <xf numFmtId="169" fontId="0" fillId="0" borderId="0" xfId="0" applyNumberFormat="1"/>
    <xf numFmtId="166" fontId="0" fillId="0" borderId="32" xfId="0" applyNumberFormat="1" applyBorder="1"/>
    <xf numFmtId="2" fontId="0" fillId="0" borderId="0" xfId="0" applyNumberFormat="1"/>
    <xf numFmtId="166" fontId="0" fillId="0" borderId="0" xfId="0" applyNumberFormat="1" applyAlignment="1">
      <alignment horizontal="center" vertical="center"/>
    </xf>
    <xf numFmtId="170" fontId="0" fillId="0" borderId="26" xfId="0" applyNumberFormat="1" applyBorder="1" applyAlignment="1">
      <alignment horizontal="center" vertical="center"/>
    </xf>
    <xf numFmtId="170" fontId="0" fillId="0" borderId="23" xfId="0" applyNumberFormat="1" applyBorder="1" applyAlignment="1">
      <alignment horizontal="center" vertical="center"/>
    </xf>
    <xf numFmtId="170" fontId="0" fillId="0" borderId="32" xfId="0" applyNumberFormat="1" applyBorder="1" applyAlignment="1">
      <alignment horizontal="center" vertical="center"/>
    </xf>
    <xf numFmtId="170" fontId="0" fillId="0" borderId="29" xfId="0" applyNumberFormat="1" applyBorder="1" applyAlignment="1">
      <alignment horizontal="center" vertical="center"/>
    </xf>
    <xf numFmtId="170" fontId="0" fillId="0" borderId="38" xfId="0" applyNumberFormat="1" applyBorder="1" applyAlignment="1">
      <alignment horizontal="center" vertical="center"/>
    </xf>
    <xf numFmtId="170" fontId="0" fillId="0" borderId="35" xfId="0" applyNumberFormat="1" applyBorder="1" applyAlignment="1">
      <alignment horizontal="center" vertical="center"/>
    </xf>
    <xf numFmtId="2" fontId="3" fillId="0" borderId="56" xfId="0" applyNumberFormat="1" applyFont="1" applyFill="1" applyBorder="1" applyAlignment="1">
      <alignment horizontal="center" vertical="top"/>
    </xf>
    <xf numFmtId="2" fontId="3" fillId="0" borderId="47" xfId="0" applyNumberFormat="1" applyFont="1" applyFill="1" applyBorder="1" applyAlignment="1">
      <alignment horizontal="center" vertical="top"/>
    </xf>
    <xf numFmtId="2" fontId="5" fillId="0" borderId="47" xfId="0" applyNumberFormat="1" applyFont="1" applyFill="1" applyBorder="1" applyAlignment="1">
      <alignment horizontal="center" vertical="top" shrinkToFit="1"/>
    </xf>
    <xf numFmtId="2" fontId="0" fillId="0" borderId="0" xfId="0" applyNumberFormat="1" applyFill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6" fillId="0" borderId="50" xfId="0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0" borderId="52" xfId="0" applyFont="1" applyBorder="1" applyAlignment="1">
      <alignment horizontal="center" vertical="top"/>
    </xf>
    <xf numFmtId="0" fontId="6" fillId="0" borderId="51" xfId="0" applyFont="1" applyBorder="1" applyAlignment="1">
      <alignment horizontal="center" vertical="top"/>
    </xf>
    <xf numFmtId="0" fontId="4" fillId="0" borderId="50" xfId="0" applyFont="1" applyBorder="1" applyAlignment="1">
      <alignment horizontal="center" vertical="top"/>
    </xf>
    <xf numFmtId="0" fontId="9" fillId="6" borderId="0" xfId="0" applyFont="1" applyFill="1"/>
  </cellXfs>
  <cellStyles count="1">
    <cellStyle name="Normal" xfId="0" builtinId="0"/>
  </cellStyles>
  <dxfs count="1"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3"/>
  <sheetViews>
    <sheetView zoomScale="40" zoomScaleNormal="40" workbookViewId="0">
      <selection activeCell="AC24" sqref="AC24"/>
    </sheetView>
  </sheetViews>
  <sheetFormatPr defaultRowHeight="15" x14ac:dyDescent="0.25"/>
  <cols>
    <col min="1" max="1" width="18.140625" bestFit="1" customWidth="1"/>
    <col min="2" max="2" width="3.85546875" bestFit="1" customWidth="1"/>
    <col min="3" max="3" width="22.42578125" bestFit="1" customWidth="1"/>
    <col min="4" max="4" width="7.5703125" customWidth="1"/>
    <col min="5" max="6" width="16.140625" bestFit="1" customWidth="1"/>
    <col min="7" max="8" width="16" bestFit="1" customWidth="1"/>
    <col min="9" max="9" width="16.140625" bestFit="1" customWidth="1"/>
    <col min="10" max="10" width="15.7109375" bestFit="1" customWidth="1"/>
    <col min="11" max="11" width="17.28515625" bestFit="1" customWidth="1"/>
    <col min="12" max="12" width="18.7109375" bestFit="1" customWidth="1"/>
    <col min="15" max="15" width="19.5703125" bestFit="1" customWidth="1"/>
  </cols>
  <sheetData>
    <row r="1" spans="1:15" ht="15.75" thickBot="1" x14ac:dyDescent="0.3">
      <c r="A1" s="126" t="s">
        <v>0</v>
      </c>
      <c r="B1" s="127"/>
      <c r="C1" s="128"/>
      <c r="D1" s="1" t="s">
        <v>1</v>
      </c>
      <c r="E1" s="43" t="s">
        <v>310</v>
      </c>
      <c r="F1" s="44" t="s">
        <v>311</v>
      </c>
      <c r="G1" s="44" t="s">
        <v>312</v>
      </c>
      <c r="H1" s="44" t="s">
        <v>313</v>
      </c>
      <c r="I1" s="44" t="s">
        <v>314</v>
      </c>
      <c r="J1" s="44" t="s">
        <v>315</v>
      </c>
      <c r="K1" s="44" t="s">
        <v>316</v>
      </c>
      <c r="L1" s="45" t="s">
        <v>317</v>
      </c>
    </row>
    <row r="2" spans="1:15" x14ac:dyDescent="0.25">
      <c r="A2" s="129" t="s">
        <v>2</v>
      </c>
      <c r="B2" s="2" t="s">
        <v>3</v>
      </c>
      <c r="C2" s="3" t="s">
        <v>4</v>
      </c>
      <c r="D2" s="4" t="s">
        <v>5</v>
      </c>
      <c r="E2" s="5" t="s">
        <v>6</v>
      </c>
      <c r="F2" s="6">
        <v>1.115995835834549</v>
      </c>
      <c r="G2" s="6">
        <v>5.7460940251136385</v>
      </c>
      <c r="H2" s="6">
        <v>1.8499437881048175</v>
      </c>
      <c r="I2" s="6" t="s">
        <v>6</v>
      </c>
      <c r="J2" s="6" t="s">
        <v>6</v>
      </c>
      <c r="K2" s="6">
        <v>0.60990794646455637</v>
      </c>
      <c r="L2" s="7">
        <v>2.9258230149469857</v>
      </c>
    </row>
    <row r="3" spans="1:15" ht="15.75" thickBot="1" x14ac:dyDescent="0.3">
      <c r="A3" s="130"/>
      <c r="B3" s="8" t="s">
        <v>7</v>
      </c>
      <c r="C3" s="9" t="s">
        <v>8</v>
      </c>
      <c r="D3" s="10" t="s">
        <v>5</v>
      </c>
      <c r="E3" s="11" t="s">
        <v>9</v>
      </c>
      <c r="F3" s="12">
        <v>0.5852695847624968</v>
      </c>
      <c r="G3" s="12">
        <v>0.21514056459593073</v>
      </c>
      <c r="H3" s="12" t="s">
        <v>9</v>
      </c>
      <c r="I3" s="12">
        <v>0.21803630446590982</v>
      </c>
      <c r="J3" s="12">
        <v>0.25815217610101554</v>
      </c>
      <c r="K3" s="12" t="s">
        <v>6</v>
      </c>
      <c r="L3" s="13" t="s">
        <v>9</v>
      </c>
    </row>
    <row r="4" spans="1:15" ht="15.75" thickBot="1" x14ac:dyDescent="0.3">
      <c r="A4" s="14"/>
      <c r="B4" s="15"/>
      <c r="C4" s="16"/>
      <c r="D4" s="15"/>
      <c r="E4" s="17"/>
      <c r="F4" s="17"/>
      <c r="G4" s="17"/>
      <c r="H4" s="17"/>
      <c r="I4" s="17"/>
      <c r="J4" s="17"/>
      <c r="K4" s="17"/>
      <c r="L4" s="18"/>
    </row>
    <row r="5" spans="1:15" x14ac:dyDescent="0.25">
      <c r="A5" s="131" t="s">
        <v>10</v>
      </c>
      <c r="B5" s="19" t="s">
        <v>11</v>
      </c>
      <c r="C5" s="20" t="s">
        <v>12</v>
      </c>
      <c r="D5" s="21" t="s">
        <v>5</v>
      </c>
      <c r="E5" s="22" t="s">
        <v>9</v>
      </c>
      <c r="F5" s="23" t="s">
        <v>9</v>
      </c>
      <c r="G5" s="23" t="s">
        <v>6</v>
      </c>
      <c r="H5" s="23" t="s">
        <v>6</v>
      </c>
      <c r="I5" s="23" t="s">
        <v>6</v>
      </c>
      <c r="J5" s="23" t="s">
        <v>6</v>
      </c>
      <c r="K5" s="23" t="s">
        <v>6</v>
      </c>
      <c r="L5" s="24" t="s">
        <v>9</v>
      </c>
      <c r="N5" s="39" t="s">
        <v>13</v>
      </c>
      <c r="O5" s="40" t="s">
        <v>14</v>
      </c>
    </row>
    <row r="6" spans="1:15" ht="15.75" thickBot="1" x14ac:dyDescent="0.3">
      <c r="A6" s="124"/>
      <c r="B6" s="25" t="s">
        <v>15</v>
      </c>
      <c r="C6" s="26" t="s">
        <v>16</v>
      </c>
      <c r="D6" s="27" t="s">
        <v>5</v>
      </c>
      <c r="E6" s="28" t="s">
        <v>9</v>
      </c>
      <c r="F6" s="29">
        <v>0.13522575604273684</v>
      </c>
      <c r="G6" s="29">
        <v>0.19775029117822604</v>
      </c>
      <c r="H6" s="29">
        <v>0.65113458908268873</v>
      </c>
      <c r="I6" s="29">
        <v>0.57460661649955436</v>
      </c>
      <c r="J6" s="29">
        <v>0.52241520538464625</v>
      </c>
      <c r="K6" s="29">
        <v>0.44684843660424495</v>
      </c>
      <c r="L6" s="30">
        <v>0.14677890761660392</v>
      </c>
      <c r="N6" s="41" t="s">
        <v>17</v>
      </c>
      <c r="O6" s="42" t="s">
        <v>18</v>
      </c>
    </row>
    <row r="7" spans="1:15" x14ac:dyDescent="0.25">
      <c r="A7" s="124"/>
      <c r="B7" s="25" t="s">
        <v>19</v>
      </c>
      <c r="C7" s="26" t="s">
        <v>20</v>
      </c>
      <c r="D7" s="27" t="s">
        <v>5</v>
      </c>
      <c r="E7" s="28" t="s">
        <v>6</v>
      </c>
      <c r="F7" s="29" t="s">
        <v>6</v>
      </c>
      <c r="G7" s="29" t="s">
        <v>6</v>
      </c>
      <c r="H7" s="29" t="s">
        <v>6</v>
      </c>
      <c r="I7" s="29" t="s">
        <v>6</v>
      </c>
      <c r="J7" s="29" t="s">
        <v>6</v>
      </c>
      <c r="K7" s="29" t="s">
        <v>6</v>
      </c>
      <c r="L7" s="30" t="s">
        <v>6</v>
      </c>
    </row>
    <row r="8" spans="1:15" x14ac:dyDescent="0.25">
      <c r="A8" s="124"/>
      <c r="B8" s="25" t="s">
        <v>21</v>
      </c>
      <c r="C8" s="26" t="s">
        <v>22</v>
      </c>
      <c r="D8" s="27" t="s">
        <v>5</v>
      </c>
      <c r="E8" s="28" t="s">
        <v>9</v>
      </c>
      <c r="F8" s="29" t="s">
        <v>6</v>
      </c>
      <c r="G8" s="29">
        <v>8.536214850417825E-3</v>
      </c>
      <c r="H8" s="29">
        <v>5.3706231283655627E-3</v>
      </c>
      <c r="I8" s="29">
        <v>7.6381725538489306E-3</v>
      </c>
      <c r="J8" s="29">
        <v>5.9364296097312377E-3</v>
      </c>
      <c r="K8" s="29">
        <v>1.1155896597381751E-3</v>
      </c>
      <c r="L8" s="30">
        <v>2.2398818310742381E-3</v>
      </c>
    </row>
    <row r="9" spans="1:15" x14ac:dyDescent="0.25">
      <c r="A9" s="124"/>
      <c r="B9" s="25" t="s">
        <v>23</v>
      </c>
      <c r="C9" s="26" t="s">
        <v>24</v>
      </c>
      <c r="D9" s="27" t="s">
        <v>5</v>
      </c>
      <c r="E9" s="28">
        <v>0.2245984491576995</v>
      </c>
      <c r="F9" s="29">
        <v>0.24632576208686013</v>
      </c>
      <c r="G9" s="29">
        <v>0.23386998007143397</v>
      </c>
      <c r="H9" s="29">
        <v>4.2701377567233842E-2</v>
      </c>
      <c r="I9" s="29">
        <v>7.8576055089213198E-2</v>
      </c>
      <c r="J9" s="29">
        <v>1.9335436709225235E-2</v>
      </c>
      <c r="K9" s="29">
        <v>6.6440545201243012E-2</v>
      </c>
      <c r="L9" s="30" t="s">
        <v>9</v>
      </c>
    </row>
    <row r="10" spans="1:15" x14ac:dyDescent="0.25">
      <c r="A10" s="124"/>
      <c r="B10" s="25" t="s">
        <v>25</v>
      </c>
      <c r="C10" s="26" t="s">
        <v>26</v>
      </c>
      <c r="D10" s="27" t="s">
        <v>5</v>
      </c>
      <c r="E10" s="28" t="s">
        <v>6</v>
      </c>
      <c r="F10" s="29" t="s">
        <v>6</v>
      </c>
      <c r="G10" s="29" t="s">
        <v>6</v>
      </c>
      <c r="H10" s="29" t="s">
        <v>6</v>
      </c>
      <c r="I10" s="29" t="s">
        <v>6</v>
      </c>
      <c r="J10" s="29" t="s">
        <v>6</v>
      </c>
      <c r="K10" s="29" t="s">
        <v>6</v>
      </c>
      <c r="L10" s="30" t="s">
        <v>6</v>
      </c>
    </row>
    <row r="11" spans="1:15" x14ac:dyDescent="0.25">
      <c r="A11" s="124"/>
      <c r="B11" s="25" t="s">
        <v>27</v>
      </c>
      <c r="C11" s="26" t="s">
        <v>28</v>
      </c>
      <c r="D11" s="27" t="s">
        <v>5</v>
      </c>
      <c r="E11" s="28" t="s">
        <v>6</v>
      </c>
      <c r="F11" s="29" t="s">
        <v>9</v>
      </c>
      <c r="G11" s="29">
        <v>2.6860824433448671E-2</v>
      </c>
      <c r="H11" s="29" t="s">
        <v>6</v>
      </c>
      <c r="I11" s="29" t="s">
        <v>9</v>
      </c>
      <c r="J11" s="29" t="s">
        <v>6</v>
      </c>
      <c r="K11" s="29" t="s">
        <v>6</v>
      </c>
      <c r="L11" s="30" t="s">
        <v>9</v>
      </c>
    </row>
    <row r="12" spans="1:15" x14ac:dyDescent="0.25">
      <c r="A12" s="124"/>
      <c r="B12" s="25" t="s">
        <v>29</v>
      </c>
      <c r="C12" s="26" t="s">
        <v>30</v>
      </c>
      <c r="D12" s="27" t="s">
        <v>5</v>
      </c>
      <c r="E12" s="28">
        <v>4.1161252216632652E-2</v>
      </c>
      <c r="F12" s="29">
        <v>5.5415160028488002E-2</v>
      </c>
      <c r="G12" s="29">
        <v>6.0627689511908348E-2</v>
      </c>
      <c r="H12" s="29">
        <v>5.571292870882949E-2</v>
      </c>
      <c r="I12" s="29">
        <v>6.275792754803175E-2</v>
      </c>
      <c r="J12" s="29">
        <v>3.9526173649463259E-2</v>
      </c>
      <c r="K12" s="29">
        <v>3.7981529190488493E-2</v>
      </c>
      <c r="L12" s="30">
        <v>4.2376211839314226E-2</v>
      </c>
    </row>
    <row r="13" spans="1:15" x14ac:dyDescent="0.25">
      <c r="A13" s="124"/>
      <c r="B13" s="25" t="s">
        <v>31</v>
      </c>
      <c r="C13" s="26" t="s">
        <v>32</v>
      </c>
      <c r="D13" s="27" t="s">
        <v>5</v>
      </c>
      <c r="E13" s="28" t="s">
        <v>6</v>
      </c>
      <c r="F13" s="29" t="s">
        <v>9</v>
      </c>
      <c r="G13" s="29" t="s">
        <v>9</v>
      </c>
      <c r="H13" s="29" t="s">
        <v>9</v>
      </c>
      <c r="I13" s="29">
        <v>5.4155801052867401E-2</v>
      </c>
      <c r="J13" s="29" t="s">
        <v>9</v>
      </c>
      <c r="K13" s="29">
        <v>1.8551810214408129E-2</v>
      </c>
      <c r="L13" s="30">
        <v>2.8065081629382874E-2</v>
      </c>
    </row>
    <row r="14" spans="1:15" x14ac:dyDescent="0.25">
      <c r="A14" s="124"/>
      <c r="B14" s="25" t="s">
        <v>33</v>
      </c>
      <c r="C14" s="26" t="s">
        <v>34</v>
      </c>
      <c r="D14" s="27" t="s">
        <v>5</v>
      </c>
      <c r="E14" s="28" t="s">
        <v>6</v>
      </c>
      <c r="F14" s="29" t="s">
        <v>6</v>
      </c>
      <c r="G14" s="29" t="s">
        <v>6</v>
      </c>
      <c r="H14" s="29" t="s">
        <v>6</v>
      </c>
      <c r="I14" s="29" t="s">
        <v>6</v>
      </c>
      <c r="J14" s="31" t="s">
        <v>6</v>
      </c>
      <c r="K14" s="29" t="s">
        <v>6</v>
      </c>
      <c r="L14" s="30" t="s">
        <v>6</v>
      </c>
    </row>
    <row r="15" spans="1:15" x14ac:dyDescent="0.25">
      <c r="A15" s="124"/>
      <c r="B15" s="25" t="s">
        <v>35</v>
      </c>
      <c r="C15" s="26" t="s">
        <v>36</v>
      </c>
      <c r="D15" s="27" t="s">
        <v>5</v>
      </c>
      <c r="E15" s="28" t="s">
        <v>6</v>
      </c>
      <c r="F15" s="29" t="s">
        <v>6</v>
      </c>
      <c r="G15" s="29">
        <v>1.0160857808588141E-2</v>
      </c>
      <c r="H15" s="29">
        <v>7.2331666655917051E-3</v>
      </c>
      <c r="I15" s="29">
        <v>1.3222818183343E-2</v>
      </c>
      <c r="J15" s="29">
        <v>3.8135494822413361E-3</v>
      </c>
      <c r="K15" s="29">
        <v>1.1391591530965514E-2</v>
      </c>
      <c r="L15" s="30">
        <v>5.9172963145700738E-3</v>
      </c>
    </row>
    <row r="16" spans="1:15" x14ac:dyDescent="0.25">
      <c r="A16" s="124"/>
      <c r="B16" s="25" t="s">
        <v>37</v>
      </c>
      <c r="C16" s="26" t="s">
        <v>38</v>
      </c>
      <c r="D16" s="27" t="s">
        <v>5</v>
      </c>
      <c r="E16" s="28">
        <v>0.16608612793341365</v>
      </c>
      <c r="F16" s="29">
        <v>0.24260016579799007</v>
      </c>
      <c r="G16" s="29">
        <v>0.37224035865420196</v>
      </c>
      <c r="H16" s="29">
        <v>0.247591808095979</v>
      </c>
      <c r="I16" s="29">
        <v>0.2095731170030978</v>
      </c>
      <c r="J16" s="29">
        <v>0.15643827771411922</v>
      </c>
      <c r="K16" s="29">
        <v>3.5421382472099083E-2</v>
      </c>
      <c r="L16" s="30">
        <v>0.14658910714606749</v>
      </c>
    </row>
    <row r="17" spans="1:12" x14ac:dyDescent="0.25">
      <c r="A17" s="124"/>
      <c r="B17" s="25" t="s">
        <v>39</v>
      </c>
      <c r="C17" s="26" t="s">
        <v>40</v>
      </c>
      <c r="D17" s="27" t="s">
        <v>5</v>
      </c>
      <c r="E17" s="28" t="s">
        <v>6</v>
      </c>
      <c r="F17" s="29" t="s">
        <v>6</v>
      </c>
      <c r="G17" s="29" t="s">
        <v>6</v>
      </c>
      <c r="H17" s="29" t="s">
        <v>6</v>
      </c>
      <c r="I17" s="29" t="s">
        <v>6</v>
      </c>
      <c r="J17" s="29" t="s">
        <v>9</v>
      </c>
      <c r="K17" s="29" t="s">
        <v>6</v>
      </c>
      <c r="L17" s="30" t="s">
        <v>6</v>
      </c>
    </row>
    <row r="18" spans="1:12" x14ac:dyDescent="0.25">
      <c r="A18" s="124"/>
      <c r="B18" s="25" t="s">
        <v>41</v>
      </c>
      <c r="C18" s="26" t="s">
        <v>42</v>
      </c>
      <c r="D18" s="27" t="s">
        <v>5</v>
      </c>
      <c r="E18" s="28" t="s">
        <v>9</v>
      </c>
      <c r="F18" s="29">
        <v>6.9402832170145479E-2</v>
      </c>
      <c r="G18" s="29" t="s">
        <v>6</v>
      </c>
      <c r="H18" s="29" t="s">
        <v>9</v>
      </c>
      <c r="I18" s="29">
        <v>1.2308766902677713E-2</v>
      </c>
      <c r="J18" s="29" t="s">
        <v>6</v>
      </c>
      <c r="K18" s="29">
        <v>1.713563177184237E-2</v>
      </c>
      <c r="L18" s="30">
        <v>9.3643726614444801E-3</v>
      </c>
    </row>
    <row r="19" spans="1:12" ht="15.75" thickBot="1" x14ac:dyDescent="0.3">
      <c r="A19" s="124"/>
      <c r="B19" s="25" t="s">
        <v>43</v>
      </c>
      <c r="C19" s="26" t="s">
        <v>44</v>
      </c>
      <c r="D19" s="27" t="s">
        <v>5</v>
      </c>
      <c r="E19" s="28">
        <v>2.5430874658962769E-2</v>
      </c>
      <c r="F19" s="29">
        <v>3.5804402564398381E-2</v>
      </c>
      <c r="G19" s="29">
        <v>2.358676321722461E-2</v>
      </c>
      <c r="H19" s="29">
        <v>1.5827111985323966E-2</v>
      </c>
      <c r="I19" s="29">
        <v>1.4135897764804582E-2</v>
      </c>
      <c r="J19" s="29">
        <v>1.0343957802897485E-2</v>
      </c>
      <c r="K19" s="29">
        <v>2.0043496295447383E-3</v>
      </c>
      <c r="L19" s="30">
        <v>7.8751413259330865E-3</v>
      </c>
    </row>
    <row r="20" spans="1:12" ht="15.75" thickBot="1" x14ac:dyDescent="0.3">
      <c r="A20" s="14"/>
      <c r="B20" s="15"/>
      <c r="C20" s="16"/>
      <c r="D20" s="15"/>
      <c r="E20" s="17"/>
      <c r="F20" s="17"/>
      <c r="G20" s="17"/>
      <c r="H20" s="17"/>
      <c r="I20" s="17"/>
      <c r="J20" s="17"/>
      <c r="K20" s="17"/>
      <c r="L20" s="18"/>
    </row>
    <row r="21" spans="1:12" x14ac:dyDescent="0.25">
      <c r="A21" s="124" t="s">
        <v>45</v>
      </c>
      <c r="B21" s="25" t="s">
        <v>46</v>
      </c>
      <c r="C21" s="26" t="s">
        <v>47</v>
      </c>
      <c r="D21" s="27" t="s">
        <v>5</v>
      </c>
      <c r="E21" s="28">
        <v>5.0684002318087083E-2</v>
      </c>
      <c r="F21" s="29">
        <v>2.0860604568605279</v>
      </c>
      <c r="G21" s="29">
        <v>2.0144307048747918</v>
      </c>
      <c r="H21" s="29">
        <v>1.7773075992487104</v>
      </c>
      <c r="I21" s="29">
        <v>1.6552091000858311</v>
      </c>
      <c r="J21" s="29">
        <v>2.0294354607556349</v>
      </c>
      <c r="K21" s="29">
        <v>1.8189042672788318</v>
      </c>
      <c r="L21" s="30">
        <v>2.4820252622432428</v>
      </c>
    </row>
    <row r="22" spans="1:12" x14ac:dyDescent="0.25">
      <c r="A22" s="124"/>
      <c r="B22" s="25" t="s">
        <v>48</v>
      </c>
      <c r="C22" s="26" t="s">
        <v>49</v>
      </c>
      <c r="D22" s="27" t="s">
        <v>5</v>
      </c>
      <c r="E22" s="28">
        <v>3.3222392804796357</v>
      </c>
      <c r="F22" s="29">
        <v>14.075778879707059</v>
      </c>
      <c r="G22" s="29">
        <v>15.127849037395718</v>
      </c>
      <c r="H22" s="29">
        <v>14.082374481960183</v>
      </c>
      <c r="I22" s="29">
        <v>11.081542941184885</v>
      </c>
      <c r="J22" s="29">
        <v>10.657572664911111</v>
      </c>
      <c r="K22" s="29">
        <v>10.151996401237916</v>
      </c>
      <c r="L22" s="30">
        <v>9.6616205700027606</v>
      </c>
    </row>
    <row r="23" spans="1:12" ht="15.75" thickBot="1" x14ac:dyDescent="0.3">
      <c r="A23" s="124"/>
      <c r="B23" s="25" t="s">
        <v>50</v>
      </c>
      <c r="C23" s="26" t="s">
        <v>51</v>
      </c>
      <c r="D23" s="27" t="s">
        <v>5</v>
      </c>
      <c r="E23" s="28" t="s">
        <v>6</v>
      </c>
      <c r="F23" s="29" t="s">
        <v>9</v>
      </c>
      <c r="G23" s="29" t="s">
        <v>6</v>
      </c>
      <c r="H23" s="29" t="s">
        <v>6</v>
      </c>
      <c r="I23" s="29" t="s">
        <v>6</v>
      </c>
      <c r="J23" s="29" t="s">
        <v>9</v>
      </c>
      <c r="K23" s="29" t="s">
        <v>6</v>
      </c>
      <c r="L23" s="30" t="s">
        <v>6</v>
      </c>
    </row>
    <row r="24" spans="1:12" ht="15.75" thickBot="1" x14ac:dyDescent="0.3">
      <c r="A24" s="14"/>
      <c r="B24" s="15"/>
      <c r="C24" s="16"/>
      <c r="D24" s="15"/>
      <c r="E24" s="17"/>
      <c r="F24" s="17"/>
      <c r="G24" s="17"/>
      <c r="H24" s="17"/>
      <c r="I24" s="17"/>
      <c r="J24" s="17"/>
      <c r="K24" s="17"/>
      <c r="L24" s="18"/>
    </row>
    <row r="25" spans="1:12" x14ac:dyDescent="0.25">
      <c r="A25" s="124" t="s">
        <v>52</v>
      </c>
      <c r="B25" s="25" t="s">
        <v>53</v>
      </c>
      <c r="C25" s="26" t="s">
        <v>54</v>
      </c>
      <c r="D25" s="27" t="s">
        <v>5</v>
      </c>
      <c r="E25" s="28">
        <v>0.56027935860443445</v>
      </c>
      <c r="F25" s="29">
        <v>1.1953330658554078</v>
      </c>
      <c r="G25" s="29">
        <v>0.79830751481954754</v>
      </c>
      <c r="H25" s="29">
        <v>0.9413821113795301</v>
      </c>
      <c r="I25" s="29">
        <v>1.1146256353544304</v>
      </c>
      <c r="J25" s="29">
        <v>1.0854255925929897</v>
      </c>
      <c r="K25" s="29">
        <v>4.5603298467476738E-2</v>
      </c>
      <c r="L25" s="30">
        <v>0.38584520510381959</v>
      </c>
    </row>
    <row r="26" spans="1:12" x14ac:dyDescent="0.25">
      <c r="A26" s="124"/>
      <c r="B26" s="25" t="s">
        <v>55</v>
      </c>
      <c r="C26" s="26" t="s">
        <v>56</v>
      </c>
      <c r="D26" s="27" t="s">
        <v>5</v>
      </c>
      <c r="E26" s="28">
        <v>1.0221598812756321</v>
      </c>
      <c r="F26" s="29">
        <v>1.1278891415459493</v>
      </c>
      <c r="G26" s="29">
        <v>1.1975122417874771</v>
      </c>
      <c r="H26" s="29">
        <v>0.93546935226053207</v>
      </c>
      <c r="I26" s="29">
        <v>1.2786156058170794</v>
      </c>
      <c r="J26" s="29">
        <v>1.5607532854234252</v>
      </c>
      <c r="K26" s="29">
        <v>1.5211262961531458</v>
      </c>
      <c r="L26" s="30">
        <v>1.7180349687379701</v>
      </c>
    </row>
    <row r="27" spans="1:12" x14ac:dyDescent="0.25">
      <c r="A27" s="124"/>
      <c r="B27" s="25" t="s">
        <v>57</v>
      </c>
      <c r="C27" s="26" t="s">
        <v>58</v>
      </c>
      <c r="D27" s="27" t="s">
        <v>5</v>
      </c>
      <c r="E27" s="28">
        <v>18.081171458008527</v>
      </c>
      <c r="F27" s="29">
        <v>28.050663991950426</v>
      </c>
      <c r="G27" s="29">
        <v>23.952378904286711</v>
      </c>
      <c r="H27" s="29">
        <v>16.732351159682256</v>
      </c>
      <c r="I27" s="29">
        <v>15.431782336210567</v>
      </c>
      <c r="J27" s="29">
        <v>12.416450045651723</v>
      </c>
      <c r="K27" s="29">
        <v>5.9789207306881247</v>
      </c>
      <c r="L27" s="30">
        <v>12.039659821704561</v>
      </c>
    </row>
    <row r="28" spans="1:12" x14ac:dyDescent="0.25">
      <c r="A28" s="124"/>
      <c r="B28" s="25" t="s">
        <v>59</v>
      </c>
      <c r="C28" s="26" t="s">
        <v>60</v>
      </c>
      <c r="D28" s="27" t="s">
        <v>5</v>
      </c>
      <c r="E28" s="28" t="s">
        <v>6</v>
      </c>
      <c r="F28" s="29" t="s">
        <v>6</v>
      </c>
      <c r="G28" s="29" t="s">
        <v>6</v>
      </c>
      <c r="H28" s="29" t="s">
        <v>6</v>
      </c>
      <c r="I28" s="29" t="s">
        <v>6</v>
      </c>
      <c r="J28" s="29" t="s">
        <v>6</v>
      </c>
      <c r="K28" s="29" t="s">
        <v>6</v>
      </c>
      <c r="L28" s="30" t="s">
        <v>6</v>
      </c>
    </row>
    <row r="29" spans="1:12" ht="15.75" thickBot="1" x14ac:dyDescent="0.3">
      <c r="A29" s="124"/>
      <c r="B29" s="25" t="s">
        <v>61</v>
      </c>
      <c r="C29" s="26" t="s">
        <v>62</v>
      </c>
      <c r="D29" s="27" t="s">
        <v>5</v>
      </c>
      <c r="E29" s="28">
        <v>0.19363482311558278</v>
      </c>
      <c r="F29" s="29">
        <v>0.58033301555721162</v>
      </c>
      <c r="G29" s="29">
        <v>0.401764258915772</v>
      </c>
      <c r="H29" s="29">
        <v>0.28330859617509752</v>
      </c>
      <c r="I29" s="29">
        <v>0.11173103795087293</v>
      </c>
      <c r="J29" s="29">
        <v>7.8276970090191883E-2</v>
      </c>
      <c r="K29" s="29">
        <v>7.8511060471520705E-2</v>
      </c>
      <c r="L29" s="30">
        <v>0.17730849068029819</v>
      </c>
    </row>
    <row r="30" spans="1:12" ht="15.75" thickBot="1" x14ac:dyDescent="0.3">
      <c r="A30" s="14"/>
      <c r="B30" s="15"/>
      <c r="C30" s="16"/>
      <c r="D30" s="15"/>
      <c r="E30" s="17"/>
      <c r="F30" s="17"/>
      <c r="G30" s="17"/>
      <c r="H30" s="17"/>
      <c r="I30" s="17"/>
      <c r="J30" s="17"/>
      <c r="K30" s="17"/>
      <c r="L30" s="18"/>
    </row>
    <row r="31" spans="1:12" x14ac:dyDescent="0.25">
      <c r="A31" s="124" t="s">
        <v>63</v>
      </c>
      <c r="B31" s="25" t="s">
        <v>64</v>
      </c>
      <c r="C31" s="26" t="s">
        <v>65</v>
      </c>
      <c r="D31" s="27" t="s">
        <v>5</v>
      </c>
      <c r="E31" s="28">
        <v>0.69388090413644687</v>
      </c>
      <c r="F31" s="29" t="s">
        <v>6</v>
      </c>
      <c r="G31" s="29">
        <v>1.3651699617603858E-2</v>
      </c>
      <c r="H31" s="29">
        <v>6.8676538340786599E-3</v>
      </c>
      <c r="I31" s="29" t="s">
        <v>6</v>
      </c>
      <c r="J31" s="29">
        <v>1.4607811087686009E-3</v>
      </c>
      <c r="K31" s="29">
        <v>1.8421030059527774E-3</v>
      </c>
      <c r="L31" s="30">
        <v>6.0890209159471234E-3</v>
      </c>
    </row>
    <row r="32" spans="1:12" x14ac:dyDescent="0.25">
      <c r="A32" s="124"/>
      <c r="B32" s="25" t="s">
        <v>66</v>
      </c>
      <c r="C32" s="26" t="s">
        <v>67</v>
      </c>
      <c r="D32" s="27" t="s">
        <v>5</v>
      </c>
      <c r="E32" s="28">
        <v>1.4596365123608717</v>
      </c>
      <c r="F32" s="29">
        <v>1.1231730184287543</v>
      </c>
      <c r="G32" s="29">
        <v>0.75018487606234308</v>
      </c>
      <c r="H32" s="29">
        <v>0.12989910820206144</v>
      </c>
      <c r="I32" s="29">
        <v>0.50983468913330132</v>
      </c>
      <c r="J32" s="29">
        <v>1.4102780727532196</v>
      </c>
      <c r="K32" s="29">
        <v>0.6603902709449111</v>
      </c>
      <c r="L32" s="30">
        <v>1.2433950783384111</v>
      </c>
    </row>
    <row r="33" spans="1:12" x14ac:dyDescent="0.25">
      <c r="A33" s="124"/>
      <c r="B33" s="25" t="s">
        <v>68</v>
      </c>
      <c r="C33" s="26" t="s">
        <v>69</v>
      </c>
      <c r="D33" s="27" t="s">
        <v>5</v>
      </c>
      <c r="E33" s="28">
        <v>0.74138742814740866</v>
      </c>
      <c r="F33" s="29">
        <v>0.85903362248311343</v>
      </c>
      <c r="G33" s="29">
        <v>1.5935409944034302</v>
      </c>
      <c r="H33" s="29">
        <v>1.2293792757003226</v>
      </c>
      <c r="I33" s="29">
        <v>1.0050505239895837</v>
      </c>
      <c r="J33" s="29">
        <v>0.98401655805307842</v>
      </c>
      <c r="K33" s="29">
        <v>0.62888683033637471</v>
      </c>
      <c r="L33" s="30">
        <v>2.5706426233325401</v>
      </c>
    </row>
    <row r="34" spans="1:12" x14ac:dyDescent="0.25">
      <c r="A34" s="124"/>
      <c r="B34" s="25" t="s">
        <v>70</v>
      </c>
      <c r="C34" s="26" t="s">
        <v>71</v>
      </c>
      <c r="D34" s="27" t="s">
        <v>5</v>
      </c>
      <c r="E34" s="28">
        <v>5.5354800367974217</v>
      </c>
      <c r="F34" s="29">
        <v>4.9749399156240699</v>
      </c>
      <c r="G34" s="29">
        <v>3.3701515825221509</v>
      </c>
      <c r="H34" s="29">
        <v>3.8008391581049028</v>
      </c>
      <c r="I34" s="29">
        <v>4.3329814491304006</v>
      </c>
      <c r="J34" s="29">
        <v>6.6298285062117923</v>
      </c>
      <c r="K34" s="29">
        <v>3.0003520445354721</v>
      </c>
      <c r="L34" s="30">
        <v>3.2124407311268603</v>
      </c>
    </row>
    <row r="35" spans="1:12" ht="15.75" thickBot="1" x14ac:dyDescent="0.3">
      <c r="A35" s="124"/>
      <c r="B35" s="25" t="s">
        <v>72</v>
      </c>
      <c r="C35" s="26" t="s">
        <v>73</v>
      </c>
      <c r="D35" s="27" t="s">
        <v>5</v>
      </c>
      <c r="E35" s="28" t="s">
        <v>9</v>
      </c>
      <c r="F35" s="29">
        <v>0.39118224705469401</v>
      </c>
      <c r="G35" s="29">
        <v>0.63834799845769963</v>
      </c>
      <c r="H35" s="29">
        <v>0.33281262943425438</v>
      </c>
      <c r="I35" s="29">
        <v>0.30587068221880787</v>
      </c>
      <c r="J35" s="29">
        <v>0.22904479612889622</v>
      </c>
      <c r="K35" s="29" t="s">
        <v>9</v>
      </c>
      <c r="L35" s="30">
        <v>0.18881379493769515</v>
      </c>
    </row>
    <row r="36" spans="1:12" ht="15.75" thickBot="1" x14ac:dyDescent="0.3">
      <c r="A36" s="14"/>
      <c r="B36" s="15"/>
      <c r="C36" s="16"/>
      <c r="D36" s="15"/>
      <c r="E36" s="17"/>
      <c r="F36" s="17"/>
      <c r="G36" s="17"/>
      <c r="H36" s="17"/>
      <c r="I36" s="17"/>
      <c r="J36" s="17"/>
      <c r="K36" s="17"/>
      <c r="L36" s="18"/>
    </row>
    <row r="37" spans="1:12" x14ac:dyDescent="0.25">
      <c r="A37" s="124" t="s">
        <v>74</v>
      </c>
      <c r="B37" s="25" t="s">
        <v>75</v>
      </c>
      <c r="C37" s="26" t="s">
        <v>76</v>
      </c>
      <c r="D37" s="27" t="s">
        <v>5</v>
      </c>
      <c r="E37" s="28">
        <v>80.432444781802715</v>
      </c>
      <c r="F37" s="29">
        <v>55.672094313726745</v>
      </c>
      <c r="G37" s="29">
        <v>48.787105996512452</v>
      </c>
      <c r="H37" s="29">
        <v>26.123852118208394</v>
      </c>
      <c r="I37" s="29">
        <v>38.9317587032304</v>
      </c>
      <c r="J37" s="29">
        <v>29.701297333366071</v>
      </c>
      <c r="K37" s="29">
        <v>25.60240868528793</v>
      </c>
      <c r="L37" s="30">
        <v>31.349685911157273</v>
      </c>
    </row>
    <row r="38" spans="1:12" x14ac:dyDescent="0.25">
      <c r="A38" s="124"/>
      <c r="B38" s="25" t="s">
        <v>77</v>
      </c>
      <c r="C38" s="26" t="s">
        <v>78</v>
      </c>
      <c r="D38" s="27" t="s">
        <v>5</v>
      </c>
      <c r="E38" s="28">
        <v>3791.8234268357328</v>
      </c>
      <c r="F38" s="29">
        <v>4697.735631070389</v>
      </c>
      <c r="G38" s="29">
        <v>5491.8854822546546</v>
      </c>
      <c r="H38" s="29">
        <v>4919.1723920556278</v>
      </c>
      <c r="I38" s="29">
        <v>6149.2234771544327</v>
      </c>
      <c r="J38" s="29">
        <v>4943.3900765421677</v>
      </c>
      <c r="K38" s="29">
        <v>5439.5877032237049</v>
      </c>
      <c r="L38" s="30">
        <v>5862.2619568222353</v>
      </c>
    </row>
    <row r="39" spans="1:12" x14ac:dyDescent="0.25">
      <c r="A39" s="124"/>
      <c r="B39" s="25" t="s">
        <v>79</v>
      </c>
      <c r="C39" s="26" t="s">
        <v>80</v>
      </c>
      <c r="D39" s="27" t="s">
        <v>5</v>
      </c>
      <c r="E39" s="28">
        <v>1037.5261381346227</v>
      </c>
      <c r="F39" s="29">
        <v>1634.6269213097812</v>
      </c>
      <c r="G39" s="29">
        <v>2258.9136431192933</v>
      </c>
      <c r="H39" s="29">
        <v>1514.1229761280688</v>
      </c>
      <c r="I39" s="29">
        <v>1340.7412541145068</v>
      </c>
      <c r="J39" s="29">
        <v>1096.9656085428414</v>
      </c>
      <c r="K39" s="29">
        <v>559.3624152128408</v>
      </c>
      <c r="L39" s="30">
        <v>1147.2200244858016</v>
      </c>
    </row>
    <row r="40" spans="1:12" x14ac:dyDescent="0.25">
      <c r="A40" s="124"/>
      <c r="B40" s="25" t="s">
        <v>81</v>
      </c>
      <c r="C40" s="26" t="s">
        <v>82</v>
      </c>
      <c r="D40" s="27" t="s">
        <v>5</v>
      </c>
      <c r="E40" s="28">
        <v>398.70904197280777</v>
      </c>
      <c r="F40" s="29">
        <v>465.85673612676999</v>
      </c>
      <c r="G40" s="29">
        <v>606.77648570977112</v>
      </c>
      <c r="H40" s="29">
        <v>610.51508624494988</v>
      </c>
      <c r="I40" s="29">
        <v>806.43104802334528</v>
      </c>
      <c r="J40" s="29">
        <v>734.10640516797207</v>
      </c>
      <c r="K40" s="29">
        <v>794.00939990803386</v>
      </c>
      <c r="L40" s="30">
        <v>785.65589522536447</v>
      </c>
    </row>
    <row r="41" spans="1:12" x14ac:dyDescent="0.25">
      <c r="A41" s="124"/>
      <c r="B41" s="25" t="s">
        <v>83</v>
      </c>
      <c r="C41" s="26" t="s">
        <v>84</v>
      </c>
      <c r="D41" s="27" t="s">
        <v>5</v>
      </c>
      <c r="E41" s="28">
        <v>486.59546767096367</v>
      </c>
      <c r="F41" s="29">
        <v>476.71943850917444</v>
      </c>
      <c r="G41" s="29">
        <v>550.45550192010955</v>
      </c>
      <c r="H41" s="29">
        <v>618.78775933936754</v>
      </c>
      <c r="I41" s="29">
        <v>511.83829812901797</v>
      </c>
      <c r="J41" s="29">
        <v>588.44558930638505</v>
      </c>
      <c r="K41" s="29">
        <v>534.47815503711774</v>
      </c>
      <c r="L41" s="30">
        <v>577.93105541027501</v>
      </c>
    </row>
    <row r="42" spans="1:12" ht="15.75" thickBot="1" x14ac:dyDescent="0.3">
      <c r="A42" s="124"/>
      <c r="B42" s="25" t="s">
        <v>85</v>
      </c>
      <c r="C42" s="26" t="s">
        <v>86</v>
      </c>
      <c r="D42" s="27" t="s">
        <v>5</v>
      </c>
      <c r="E42" s="28">
        <v>92.359247817349925</v>
      </c>
      <c r="F42" s="29">
        <v>104.31918544773679</v>
      </c>
      <c r="G42" s="29">
        <v>231.04832950187088</v>
      </c>
      <c r="H42" s="29">
        <v>228.21474426455202</v>
      </c>
      <c r="I42" s="29">
        <v>466.78006000764617</v>
      </c>
      <c r="J42" s="29">
        <v>499.613496904447</v>
      </c>
      <c r="K42" s="29">
        <v>571.80869258409086</v>
      </c>
      <c r="L42" s="30">
        <v>471.82334117051806</v>
      </c>
    </row>
    <row r="43" spans="1:12" ht="15.75" thickBot="1" x14ac:dyDescent="0.3">
      <c r="A43" s="14"/>
      <c r="B43" s="15"/>
      <c r="C43" s="16"/>
      <c r="D43" s="15"/>
      <c r="E43" s="17"/>
      <c r="F43" s="17"/>
      <c r="G43" s="17"/>
      <c r="H43" s="17"/>
      <c r="I43" s="17"/>
      <c r="J43" s="17"/>
      <c r="K43" s="17"/>
      <c r="L43" s="18"/>
    </row>
    <row r="44" spans="1:12" x14ac:dyDescent="0.25">
      <c r="A44" s="124" t="s">
        <v>87</v>
      </c>
      <c r="B44" s="25" t="s">
        <v>88</v>
      </c>
      <c r="C44" s="32" t="s">
        <v>89</v>
      </c>
      <c r="D44" s="27" t="s">
        <v>5</v>
      </c>
      <c r="E44" s="28">
        <v>6.8914003487388067</v>
      </c>
      <c r="F44" s="29">
        <v>27.22483938288126</v>
      </c>
      <c r="G44" s="29">
        <v>32.374337476469421</v>
      </c>
      <c r="H44" s="29">
        <v>26.123547967298581</v>
      </c>
      <c r="I44" s="29">
        <v>45.24690702035182</v>
      </c>
      <c r="J44" s="29">
        <v>20.288205632908195</v>
      </c>
      <c r="K44" s="29">
        <v>25.542893835063133</v>
      </c>
      <c r="L44" s="30">
        <v>23.993792628550548</v>
      </c>
    </row>
    <row r="45" spans="1:12" x14ac:dyDescent="0.25">
      <c r="A45" s="124"/>
      <c r="B45" s="25" t="s">
        <v>90</v>
      </c>
      <c r="C45" s="32" t="s">
        <v>91</v>
      </c>
      <c r="D45" s="27" t="s">
        <v>5</v>
      </c>
      <c r="E45" s="28">
        <v>8.4951833532649328</v>
      </c>
      <c r="F45" s="29">
        <v>12.451581216614823</v>
      </c>
      <c r="G45" s="29">
        <v>11.27445108927016</v>
      </c>
      <c r="H45" s="29">
        <v>10.600315196281697</v>
      </c>
      <c r="I45" s="29">
        <v>7.1191451683030058</v>
      </c>
      <c r="J45" s="29">
        <v>4.6666157752420645</v>
      </c>
      <c r="K45" s="29">
        <v>3.1165643385158597</v>
      </c>
      <c r="L45" s="30">
        <v>6.4844801436210764</v>
      </c>
    </row>
    <row r="46" spans="1:12" x14ac:dyDescent="0.25">
      <c r="A46" s="124"/>
      <c r="B46" s="25" t="s">
        <v>92</v>
      </c>
      <c r="C46" s="32" t="s">
        <v>93</v>
      </c>
      <c r="D46" s="27" t="s">
        <v>5</v>
      </c>
      <c r="E46" s="28">
        <v>1.6176187754190452</v>
      </c>
      <c r="F46" s="29">
        <v>2.3256086789048833</v>
      </c>
      <c r="G46" s="29">
        <v>3.8589440901104024</v>
      </c>
      <c r="H46" s="29">
        <v>2.0480416395406884</v>
      </c>
      <c r="I46" s="29">
        <v>1.1948830527199894</v>
      </c>
      <c r="J46" s="29">
        <v>1.0919444193767804</v>
      </c>
      <c r="K46" s="29">
        <v>1.1888866503040074</v>
      </c>
      <c r="L46" s="30">
        <v>2.5462267271561294</v>
      </c>
    </row>
    <row r="47" spans="1:12" x14ac:dyDescent="0.25">
      <c r="A47" s="124"/>
      <c r="B47" s="25" t="s">
        <v>94</v>
      </c>
      <c r="C47" s="32" t="s">
        <v>95</v>
      </c>
      <c r="D47" s="27" t="s">
        <v>5</v>
      </c>
      <c r="E47" s="28">
        <v>0.54825859665181709</v>
      </c>
      <c r="F47" s="29">
        <v>0.34312668093957344</v>
      </c>
      <c r="G47" s="29">
        <v>0.14000468481158207</v>
      </c>
      <c r="H47" s="29">
        <v>0.20740342796292996</v>
      </c>
      <c r="I47" s="29">
        <v>0.58437832777194765</v>
      </c>
      <c r="J47" s="29">
        <v>0.69111767298338578</v>
      </c>
      <c r="K47" s="29">
        <v>0.72298421388626144</v>
      </c>
      <c r="L47" s="30">
        <v>0.67402399875888797</v>
      </c>
    </row>
    <row r="48" spans="1:12" x14ac:dyDescent="0.25">
      <c r="A48" s="124"/>
      <c r="B48" s="25" t="s">
        <v>96</v>
      </c>
      <c r="C48" s="32" t="s">
        <v>97</v>
      </c>
      <c r="D48" s="27" t="s">
        <v>5</v>
      </c>
      <c r="E48" s="28">
        <v>18.198439481462387</v>
      </c>
      <c r="F48" s="29">
        <v>27.384592281429466</v>
      </c>
      <c r="G48" s="29">
        <v>29.517512019222668</v>
      </c>
      <c r="H48" s="29">
        <v>22.330357700863114</v>
      </c>
      <c r="I48" s="29">
        <v>25.417238760430404</v>
      </c>
      <c r="J48" s="29">
        <v>15.585194290428495</v>
      </c>
      <c r="K48" s="29">
        <v>11.873066328070886</v>
      </c>
      <c r="L48" s="30">
        <v>22.902560793234308</v>
      </c>
    </row>
    <row r="49" spans="1:12" x14ac:dyDescent="0.25">
      <c r="A49" s="124"/>
      <c r="B49" s="25" t="s">
        <v>98</v>
      </c>
      <c r="C49" s="32" t="s">
        <v>99</v>
      </c>
      <c r="D49" s="27" t="s">
        <v>5</v>
      </c>
      <c r="E49" s="28">
        <v>6.6224108786224312</v>
      </c>
      <c r="F49" s="29">
        <v>4.2633014674446388</v>
      </c>
      <c r="G49" s="29">
        <v>2.6906282516455482</v>
      </c>
      <c r="H49" s="29">
        <v>3.2606839793092202</v>
      </c>
      <c r="I49" s="29">
        <v>2.4345785574230274</v>
      </c>
      <c r="J49" s="29">
        <v>2.4645111944111791</v>
      </c>
      <c r="K49" s="29">
        <v>1.8098296012389163</v>
      </c>
      <c r="L49" s="30">
        <v>3.4807331067687048</v>
      </c>
    </row>
    <row r="50" spans="1:12" x14ac:dyDescent="0.25">
      <c r="A50" s="124"/>
      <c r="B50" s="25" t="s">
        <v>100</v>
      </c>
      <c r="C50" s="32" t="s">
        <v>101</v>
      </c>
      <c r="D50" s="27" t="s">
        <v>5</v>
      </c>
      <c r="E50" s="28">
        <v>1.5546667149655331</v>
      </c>
      <c r="F50" s="29" t="s">
        <v>9</v>
      </c>
      <c r="G50" s="29">
        <v>4.2703325366657508E-3</v>
      </c>
      <c r="H50" s="29">
        <v>0.373812318509534</v>
      </c>
      <c r="I50" s="29">
        <v>1.0074183507846375</v>
      </c>
      <c r="J50" s="29">
        <v>4.584697522822478</v>
      </c>
      <c r="K50" s="29">
        <v>4.7685195380461654</v>
      </c>
      <c r="L50" s="30">
        <v>3.2411508877360178</v>
      </c>
    </row>
    <row r="51" spans="1:12" x14ac:dyDescent="0.25">
      <c r="A51" s="124"/>
      <c r="B51" s="25" t="s">
        <v>102</v>
      </c>
      <c r="C51" s="32" t="s">
        <v>103</v>
      </c>
      <c r="D51" s="27" t="s">
        <v>5</v>
      </c>
      <c r="E51" s="28">
        <v>0.8952291691325206</v>
      </c>
      <c r="F51" s="29">
        <v>2.2811125315188541</v>
      </c>
      <c r="G51" s="29">
        <v>4.3851135834109805</v>
      </c>
      <c r="H51" s="29">
        <v>1.8989856937068348</v>
      </c>
      <c r="I51" s="29">
        <v>1.5388592226799214</v>
      </c>
      <c r="J51" s="29">
        <v>1.4532764640581155</v>
      </c>
      <c r="K51" s="29">
        <v>5.24823837245907E-2</v>
      </c>
      <c r="L51" s="30">
        <v>1.0739768607254692</v>
      </c>
    </row>
    <row r="52" spans="1:12" x14ac:dyDescent="0.25">
      <c r="A52" s="124"/>
      <c r="B52" s="25" t="s">
        <v>104</v>
      </c>
      <c r="C52" s="32" t="s">
        <v>105</v>
      </c>
      <c r="D52" s="27" t="s">
        <v>5</v>
      </c>
      <c r="E52" s="28" t="s">
        <v>6</v>
      </c>
      <c r="F52" s="29" t="s">
        <v>6</v>
      </c>
      <c r="G52" s="29" t="s">
        <v>6</v>
      </c>
      <c r="H52" s="29" t="s">
        <v>6</v>
      </c>
      <c r="I52" s="29" t="s">
        <v>6</v>
      </c>
      <c r="J52" s="29" t="s">
        <v>6</v>
      </c>
      <c r="K52" s="29" t="s">
        <v>6</v>
      </c>
      <c r="L52" s="30" t="s">
        <v>6</v>
      </c>
    </row>
    <row r="53" spans="1:12" x14ac:dyDescent="0.25">
      <c r="A53" s="124"/>
      <c r="B53" s="25" t="s">
        <v>106</v>
      </c>
      <c r="C53" s="32" t="s">
        <v>107</v>
      </c>
      <c r="D53" s="27" t="s">
        <v>5</v>
      </c>
      <c r="E53" s="28">
        <v>0.64388649389491792</v>
      </c>
      <c r="F53" s="29">
        <v>3.0859557643297637</v>
      </c>
      <c r="G53" s="29">
        <v>3.4481251319081268</v>
      </c>
      <c r="H53" s="29">
        <v>3.8505452299595464</v>
      </c>
      <c r="I53" s="29">
        <v>6.0955414139568278</v>
      </c>
      <c r="J53" s="29">
        <v>4.7889144103664307</v>
      </c>
      <c r="K53" s="29">
        <v>6.3114592510379044</v>
      </c>
      <c r="L53" s="30">
        <v>8.4129386189932038</v>
      </c>
    </row>
    <row r="54" spans="1:12" x14ac:dyDescent="0.25">
      <c r="A54" s="124"/>
      <c r="B54" s="25" t="s">
        <v>108</v>
      </c>
      <c r="C54" s="32" t="s">
        <v>109</v>
      </c>
      <c r="D54" s="27" t="s">
        <v>5</v>
      </c>
      <c r="E54" s="28">
        <v>17.832718955761734</v>
      </c>
      <c r="F54" s="29">
        <v>19.745529586344354</v>
      </c>
      <c r="G54" s="29">
        <v>10.488531983674124</v>
      </c>
      <c r="H54" s="29">
        <v>11.761193915986258</v>
      </c>
      <c r="I54" s="29">
        <v>14.829153589667859</v>
      </c>
      <c r="J54" s="29">
        <v>25.173447683805794</v>
      </c>
      <c r="K54" s="29">
        <v>20.655032467589962</v>
      </c>
      <c r="L54" s="30">
        <v>26.016047524568602</v>
      </c>
    </row>
    <row r="55" spans="1:12" x14ac:dyDescent="0.25">
      <c r="A55" s="124"/>
      <c r="B55" s="25" t="s">
        <v>110</v>
      </c>
      <c r="C55" s="32" t="s">
        <v>111</v>
      </c>
      <c r="D55" s="27" t="s">
        <v>5</v>
      </c>
      <c r="E55" s="28">
        <v>53.364493611294385</v>
      </c>
      <c r="F55" s="29">
        <v>46.701528453997916</v>
      </c>
      <c r="G55" s="29">
        <v>50.283519559830104</v>
      </c>
      <c r="H55" s="29">
        <v>72.813029723642046</v>
      </c>
      <c r="I55" s="29">
        <v>85.861856167830794</v>
      </c>
      <c r="J55" s="29">
        <v>52.721817922597118</v>
      </c>
      <c r="K55" s="29">
        <v>89.731349378170123</v>
      </c>
      <c r="L55" s="30">
        <v>67.965365789918664</v>
      </c>
    </row>
    <row r="56" spans="1:12" x14ac:dyDescent="0.25">
      <c r="A56" s="124"/>
      <c r="B56" s="25" t="s">
        <v>112</v>
      </c>
      <c r="C56" s="32" t="s">
        <v>113</v>
      </c>
      <c r="D56" s="27" t="s">
        <v>5</v>
      </c>
      <c r="E56" s="28" t="s">
        <v>6</v>
      </c>
      <c r="F56" s="29" t="s">
        <v>6</v>
      </c>
      <c r="G56" s="29" t="s">
        <v>6</v>
      </c>
      <c r="H56" s="29" t="s">
        <v>6</v>
      </c>
      <c r="I56" s="29" t="s">
        <v>6</v>
      </c>
      <c r="J56" s="29" t="s">
        <v>9</v>
      </c>
      <c r="K56" s="29" t="s">
        <v>6</v>
      </c>
      <c r="L56" s="30" t="s">
        <v>6</v>
      </c>
    </row>
    <row r="57" spans="1:12" x14ac:dyDescent="0.25">
      <c r="A57" s="124"/>
      <c r="B57" s="25" t="s">
        <v>114</v>
      </c>
      <c r="C57" s="32" t="s">
        <v>115</v>
      </c>
      <c r="D57" s="27" t="s">
        <v>5</v>
      </c>
      <c r="E57" s="28">
        <v>3.6701445961638504</v>
      </c>
      <c r="F57" s="29">
        <v>1.1750043270125312</v>
      </c>
      <c r="G57" s="29">
        <v>1.2193165768469116</v>
      </c>
      <c r="H57" s="29">
        <v>0.80883384156562177</v>
      </c>
      <c r="I57" s="29">
        <v>0.86954293853414277</v>
      </c>
      <c r="J57" s="29">
        <v>0.60734311177763078</v>
      </c>
      <c r="K57" s="29">
        <v>0.31642277339705316</v>
      </c>
      <c r="L57" s="30">
        <v>0.69912332076857697</v>
      </c>
    </row>
    <row r="58" spans="1:12" x14ac:dyDescent="0.25">
      <c r="A58" s="124"/>
      <c r="B58" s="25" t="s">
        <v>116</v>
      </c>
      <c r="C58" s="32" t="s">
        <v>117</v>
      </c>
      <c r="D58" s="27" t="s">
        <v>5</v>
      </c>
      <c r="E58" s="28">
        <v>4.8309546384038882</v>
      </c>
      <c r="F58" s="29">
        <v>4.2493071923123429</v>
      </c>
      <c r="G58" s="29">
        <v>1.7333479788115123</v>
      </c>
      <c r="H58" s="29">
        <v>4.7496636180430194</v>
      </c>
      <c r="I58" s="29">
        <v>2.5470392210801678</v>
      </c>
      <c r="J58" s="29">
        <v>2.0959021118427161</v>
      </c>
      <c r="K58" s="29">
        <v>3.1898846011642146</v>
      </c>
      <c r="L58" s="30">
        <v>4.2288042870646709</v>
      </c>
    </row>
    <row r="59" spans="1:12" ht="15.75" thickBot="1" x14ac:dyDescent="0.3">
      <c r="A59" s="124"/>
      <c r="B59" s="25" t="s">
        <v>118</v>
      </c>
      <c r="C59" s="32" t="s">
        <v>119</v>
      </c>
      <c r="D59" s="27" t="s">
        <v>5</v>
      </c>
      <c r="E59" s="28">
        <v>2.9031030217257232</v>
      </c>
      <c r="F59" s="29">
        <v>5.2844564839276158</v>
      </c>
      <c r="G59" s="29">
        <v>6.897120590653107</v>
      </c>
      <c r="H59" s="29">
        <v>11.331054987103039</v>
      </c>
      <c r="I59" s="29">
        <v>10.122576644185212</v>
      </c>
      <c r="J59" s="29">
        <v>14.832927055989789</v>
      </c>
      <c r="K59" s="29">
        <v>17.973510379199567</v>
      </c>
      <c r="L59" s="30">
        <v>18.944452323029022</v>
      </c>
    </row>
    <row r="60" spans="1:12" ht="15.75" thickBot="1" x14ac:dyDescent="0.3">
      <c r="A60" s="14"/>
      <c r="B60" s="15"/>
      <c r="C60" s="16"/>
      <c r="D60" s="15"/>
      <c r="E60" s="17"/>
      <c r="F60" s="17"/>
      <c r="G60" s="17"/>
      <c r="H60" s="17"/>
      <c r="I60" s="17"/>
      <c r="J60" s="17"/>
      <c r="K60" s="17"/>
      <c r="L60" s="18"/>
    </row>
    <row r="61" spans="1:12" x14ac:dyDescent="0.25">
      <c r="A61" s="124" t="s">
        <v>120</v>
      </c>
      <c r="B61" s="25" t="s">
        <v>121</v>
      </c>
      <c r="C61" s="26" t="s">
        <v>122</v>
      </c>
      <c r="D61" s="27" t="s">
        <v>5</v>
      </c>
      <c r="E61" s="28">
        <v>2.0184709080196019</v>
      </c>
      <c r="F61" s="29">
        <v>1.9396571206667079</v>
      </c>
      <c r="G61" s="29">
        <v>1.914470560459113</v>
      </c>
      <c r="H61" s="29">
        <v>1.9537891894090404</v>
      </c>
      <c r="I61" s="29">
        <v>2.1249361649397116</v>
      </c>
      <c r="J61" s="29">
        <v>1.6165748809688589</v>
      </c>
      <c r="K61" s="29">
        <v>1.5155333680366978</v>
      </c>
      <c r="L61" s="30">
        <v>3.0257171549184654</v>
      </c>
    </row>
    <row r="62" spans="1:12" x14ac:dyDescent="0.25">
      <c r="A62" s="124"/>
      <c r="B62" s="25" t="s">
        <v>123</v>
      </c>
      <c r="C62" s="26" t="s">
        <v>124</v>
      </c>
      <c r="D62" s="27" t="s">
        <v>5</v>
      </c>
      <c r="E62" s="28" t="s">
        <v>6</v>
      </c>
      <c r="F62" s="29" t="s">
        <v>6</v>
      </c>
      <c r="G62" s="29">
        <v>2.017370587940712E-2</v>
      </c>
      <c r="H62" s="29">
        <v>8.5335716061981336E-3</v>
      </c>
      <c r="I62" s="29" t="s">
        <v>9</v>
      </c>
      <c r="J62" s="29" t="s">
        <v>9</v>
      </c>
      <c r="K62" s="29" t="s">
        <v>6</v>
      </c>
      <c r="L62" s="30" t="s">
        <v>6</v>
      </c>
    </row>
    <row r="63" spans="1:12" x14ac:dyDescent="0.25">
      <c r="A63" s="124"/>
      <c r="B63" s="25" t="s">
        <v>125</v>
      </c>
      <c r="C63" s="26" t="s">
        <v>126</v>
      </c>
      <c r="D63" s="27" t="s">
        <v>5</v>
      </c>
      <c r="E63" s="28">
        <v>299.04105170109756</v>
      </c>
      <c r="F63" s="29">
        <v>393.196855981498</v>
      </c>
      <c r="G63" s="29">
        <v>519.86418420894859</v>
      </c>
      <c r="H63" s="29">
        <v>316.098266393036</v>
      </c>
      <c r="I63" s="29">
        <v>263.25831390304165</v>
      </c>
      <c r="J63" s="29">
        <v>200.56158673425577</v>
      </c>
      <c r="K63" s="29">
        <v>77.963270194762913</v>
      </c>
      <c r="L63" s="30">
        <v>228.49738921512403</v>
      </c>
    </row>
    <row r="64" spans="1:12" x14ac:dyDescent="0.25">
      <c r="A64" s="124"/>
      <c r="B64" s="25" t="s">
        <v>127</v>
      </c>
      <c r="C64" s="26" t="s">
        <v>128</v>
      </c>
      <c r="D64" s="27" t="s">
        <v>5</v>
      </c>
      <c r="E64" s="28" t="s">
        <v>9</v>
      </c>
      <c r="F64" s="29" t="s">
        <v>9</v>
      </c>
      <c r="G64" s="29" t="s">
        <v>6</v>
      </c>
      <c r="H64" s="29" t="s">
        <v>6</v>
      </c>
      <c r="I64" s="29" t="s">
        <v>9</v>
      </c>
      <c r="J64" s="29" t="s">
        <v>6</v>
      </c>
      <c r="K64" s="29" t="s">
        <v>9</v>
      </c>
      <c r="L64" s="30" t="s">
        <v>9</v>
      </c>
    </row>
    <row r="65" spans="1:12" ht="15.75" thickBot="1" x14ac:dyDescent="0.3">
      <c r="A65" s="124"/>
      <c r="B65" s="25" t="s">
        <v>129</v>
      </c>
      <c r="C65" s="26" t="s">
        <v>130</v>
      </c>
      <c r="D65" s="27" t="s">
        <v>5</v>
      </c>
      <c r="E65" s="28">
        <v>5.5264552680080374</v>
      </c>
      <c r="F65" s="29">
        <v>4.2058075284056802</v>
      </c>
      <c r="G65" s="29">
        <v>2.6360306825837392</v>
      </c>
      <c r="H65" s="29">
        <v>0.71846491149745273</v>
      </c>
      <c r="I65" s="29">
        <v>0.39985500085292064</v>
      </c>
      <c r="J65" s="29">
        <v>0.32584567654277657</v>
      </c>
      <c r="K65" s="29">
        <v>0.17020960753827757</v>
      </c>
      <c r="L65" s="30">
        <v>0.58328678434030101</v>
      </c>
    </row>
    <row r="66" spans="1:12" ht="15.75" thickBot="1" x14ac:dyDescent="0.3">
      <c r="A66" s="14"/>
      <c r="B66" s="15"/>
      <c r="C66" s="16"/>
      <c r="D66" s="15"/>
      <c r="E66" s="17"/>
      <c r="F66" s="17"/>
      <c r="G66" s="17"/>
      <c r="H66" s="17"/>
      <c r="I66" s="17"/>
      <c r="J66" s="17"/>
      <c r="K66" s="17"/>
      <c r="L66" s="18"/>
    </row>
    <row r="67" spans="1:12" x14ac:dyDescent="0.25">
      <c r="A67" s="124" t="s">
        <v>131</v>
      </c>
      <c r="B67" s="25" t="s">
        <v>132</v>
      </c>
      <c r="C67" s="26" t="s">
        <v>133</v>
      </c>
      <c r="D67" s="27" t="s">
        <v>5</v>
      </c>
      <c r="E67" s="28">
        <v>21.442851719790688</v>
      </c>
      <c r="F67" s="29">
        <v>26.456614132719462</v>
      </c>
      <c r="G67" s="29">
        <v>23.804517122650658</v>
      </c>
      <c r="H67" s="29">
        <v>27.653951052886431</v>
      </c>
      <c r="I67" s="29">
        <v>35.451753083305761</v>
      </c>
      <c r="J67" s="29">
        <v>23.774111483049214</v>
      </c>
      <c r="K67" s="29">
        <v>23.651052306884498</v>
      </c>
      <c r="L67" s="30">
        <v>30.703662715090342</v>
      </c>
    </row>
    <row r="68" spans="1:12" x14ac:dyDescent="0.25">
      <c r="A68" s="124"/>
      <c r="B68" s="25" t="s">
        <v>134</v>
      </c>
      <c r="C68" s="26" t="s">
        <v>135</v>
      </c>
      <c r="D68" s="27" t="s">
        <v>5</v>
      </c>
      <c r="E68" s="28">
        <v>8.3883619853324323</v>
      </c>
      <c r="F68" s="29">
        <v>57.160711562119772</v>
      </c>
      <c r="G68" s="29">
        <v>61.3504900782833</v>
      </c>
      <c r="H68" s="29">
        <v>56.718261195576133</v>
      </c>
      <c r="I68" s="29">
        <v>70.755936175827841</v>
      </c>
      <c r="J68" s="29">
        <v>44.749626467309625</v>
      </c>
      <c r="K68" s="29">
        <v>69.367185312286594</v>
      </c>
      <c r="L68" s="30">
        <v>56.582123432131162</v>
      </c>
    </row>
    <row r="69" spans="1:12" x14ac:dyDescent="0.25">
      <c r="A69" s="124"/>
      <c r="B69" s="25" t="s">
        <v>136</v>
      </c>
      <c r="C69" s="26" t="s">
        <v>137</v>
      </c>
      <c r="D69" s="27" t="s">
        <v>5</v>
      </c>
      <c r="E69" s="28">
        <v>2.5202594331498123</v>
      </c>
      <c r="F69" s="29">
        <v>2.4685148836964208</v>
      </c>
      <c r="G69" s="29">
        <v>2.5866671350653152</v>
      </c>
      <c r="H69" s="29">
        <v>3.0251125968744286</v>
      </c>
      <c r="I69" s="29">
        <v>3.7750445163111821</v>
      </c>
      <c r="J69" s="29">
        <v>3.6126193491134653</v>
      </c>
      <c r="K69" s="29">
        <v>4.1812990750883703</v>
      </c>
      <c r="L69" s="30">
        <v>3.9165810931560547</v>
      </c>
    </row>
    <row r="70" spans="1:12" x14ac:dyDescent="0.25">
      <c r="A70" s="124"/>
      <c r="B70" s="25" t="s">
        <v>309</v>
      </c>
      <c r="C70" t="s">
        <v>303</v>
      </c>
      <c r="D70" s="27" t="s">
        <v>5</v>
      </c>
      <c r="E70" s="28">
        <v>1.2146999999999999</v>
      </c>
      <c r="F70" s="29">
        <v>2.7280000000000002</v>
      </c>
      <c r="G70" s="29">
        <v>4.6849999999999996</v>
      </c>
      <c r="H70" s="29">
        <v>4.4965000000000002</v>
      </c>
      <c r="I70" s="29">
        <v>4.2279</v>
      </c>
      <c r="J70" s="29">
        <v>2.0897999999999999</v>
      </c>
      <c r="K70" s="29">
        <v>3.8512</v>
      </c>
      <c r="L70" s="30">
        <v>3.4952000000000001</v>
      </c>
    </row>
    <row r="71" spans="1:12" x14ac:dyDescent="0.25">
      <c r="A71" s="124"/>
      <c r="B71" s="25" t="s">
        <v>138</v>
      </c>
      <c r="C71" s="26" t="s">
        <v>139</v>
      </c>
      <c r="D71" s="27" t="s">
        <v>5</v>
      </c>
      <c r="E71" s="28">
        <v>3.8390204175294214</v>
      </c>
      <c r="F71" s="29">
        <v>4.8214803693431776</v>
      </c>
      <c r="G71" s="29">
        <v>6.1138194113858804</v>
      </c>
      <c r="H71" s="29">
        <v>3.8987474338795511</v>
      </c>
      <c r="I71" s="29">
        <v>5.8914943262588677</v>
      </c>
      <c r="J71" s="29">
        <v>4.318936582553782</v>
      </c>
      <c r="K71" s="29">
        <v>5.2994483107702761</v>
      </c>
      <c r="L71" s="30">
        <v>7.3833897650483333</v>
      </c>
    </row>
    <row r="72" spans="1:12" x14ac:dyDescent="0.25">
      <c r="A72" s="124"/>
      <c r="B72" s="25" t="s">
        <v>140</v>
      </c>
      <c r="C72" s="26" t="s">
        <v>141</v>
      </c>
      <c r="D72" s="27" t="s">
        <v>5</v>
      </c>
      <c r="E72" s="28">
        <v>23.208083113942816</v>
      </c>
      <c r="F72" s="29">
        <v>27.087709597588141</v>
      </c>
      <c r="G72" s="29">
        <v>33.687814898913054</v>
      </c>
      <c r="H72" s="29">
        <v>20.599879568777268</v>
      </c>
      <c r="I72" s="29">
        <v>23.034660357291003</v>
      </c>
      <c r="J72" s="29">
        <v>23.230741893824618</v>
      </c>
      <c r="K72" s="29">
        <v>23.58239998459565</v>
      </c>
      <c r="L72" s="30">
        <v>23.715656626641938</v>
      </c>
    </row>
    <row r="73" spans="1:12" ht="15.75" thickBot="1" x14ac:dyDescent="0.3">
      <c r="A73" s="125"/>
      <c r="B73" s="33" t="s">
        <v>142</v>
      </c>
      <c r="C73" s="34" t="s">
        <v>143</v>
      </c>
      <c r="D73" s="35" t="s">
        <v>5</v>
      </c>
      <c r="E73" s="36">
        <v>668.46803771964619</v>
      </c>
      <c r="F73" s="37">
        <v>747.75539720035772</v>
      </c>
      <c r="G73" s="37">
        <v>624.33473443363755</v>
      </c>
      <c r="H73" s="37">
        <v>466.99459712880645</v>
      </c>
      <c r="I73" s="37">
        <v>557.37026360832624</v>
      </c>
      <c r="J73" s="37">
        <v>709.61412356812434</v>
      </c>
      <c r="K73" s="37">
        <v>703.7151899411881</v>
      </c>
      <c r="L73" s="38">
        <v>882.29117593619912</v>
      </c>
    </row>
  </sheetData>
  <mergeCells count="10">
    <mergeCell ref="A37:A42"/>
    <mergeCell ref="A44:A59"/>
    <mergeCell ref="A61:A65"/>
    <mergeCell ref="A67:A73"/>
    <mergeCell ref="A1:C1"/>
    <mergeCell ref="A2:A3"/>
    <mergeCell ref="A5:A19"/>
    <mergeCell ref="A21:A23"/>
    <mergeCell ref="A25:A29"/>
    <mergeCell ref="A31:A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D73E2-C1E6-452E-9226-63D0F7AE5E46}">
  <dimension ref="A1:X94"/>
  <sheetViews>
    <sheetView zoomScaleNormal="100" workbookViewId="0">
      <selection activeCell="C98" sqref="C98"/>
    </sheetView>
  </sheetViews>
  <sheetFormatPr defaultRowHeight="15" x14ac:dyDescent="0.25"/>
  <cols>
    <col min="1" max="1" width="34.28515625" bestFit="1" customWidth="1"/>
    <col min="2" max="2" width="15.5703125" customWidth="1"/>
    <col min="3" max="3" width="18.5703125" customWidth="1"/>
    <col min="4" max="4" width="11.140625" customWidth="1"/>
    <col min="5" max="5" width="23.5703125" bestFit="1" customWidth="1"/>
    <col min="6" max="6" width="23.42578125" bestFit="1" customWidth="1"/>
    <col min="7" max="7" width="33.85546875" bestFit="1" customWidth="1"/>
    <col min="8" max="8" width="25.28515625" bestFit="1" customWidth="1"/>
    <col min="9" max="9" width="26" bestFit="1" customWidth="1"/>
    <col min="10" max="10" width="20" bestFit="1" customWidth="1"/>
    <col min="11" max="11" width="19.28515625" bestFit="1" customWidth="1"/>
    <col min="12" max="12" width="21.7109375" bestFit="1" customWidth="1"/>
    <col min="13" max="14" width="18.28515625" bestFit="1" customWidth="1"/>
    <col min="15" max="15" width="30.42578125" bestFit="1" customWidth="1"/>
    <col min="16" max="16" width="13.140625" bestFit="1" customWidth="1"/>
    <col min="17" max="17" width="34.28515625" bestFit="1" customWidth="1"/>
    <col min="18" max="18" width="12" bestFit="1" customWidth="1"/>
    <col min="19" max="19" width="21.140625" bestFit="1" customWidth="1"/>
    <col min="20" max="20" width="12" bestFit="1" customWidth="1"/>
    <col min="21" max="21" width="21.7109375" bestFit="1" customWidth="1"/>
    <col min="22" max="22" width="29.140625" bestFit="1" customWidth="1"/>
    <col min="23" max="23" width="16.140625" bestFit="1" customWidth="1"/>
    <col min="24" max="24" width="17" bestFit="1" customWidth="1"/>
    <col min="25" max="25" width="18.7109375" bestFit="1" customWidth="1"/>
  </cols>
  <sheetData>
    <row r="1" spans="1:13" ht="15.75" thickBot="1" x14ac:dyDescent="0.3">
      <c r="A1" s="64" t="str">
        <f>'Raw Data'!A1:C1</f>
        <v>Elements</v>
      </c>
      <c r="B1" s="65"/>
      <c r="C1" s="66"/>
      <c r="D1" s="49" t="str">
        <f>'Raw Data'!D1:F1</f>
        <v>Mass</v>
      </c>
      <c r="E1" s="49" t="str">
        <f>'Raw Data'!E1:G1</f>
        <v>S1 PCBA</v>
      </c>
      <c r="F1" s="49" t="str">
        <f>'Raw Data'!F1:H1</f>
        <v>S2 PCBA</v>
      </c>
      <c r="G1" s="49" t="str">
        <f>'Raw Data'!G1:I1</f>
        <v>S3 PCBA</v>
      </c>
      <c r="H1" s="49" t="str">
        <f>'Raw Data'!H1:J1</f>
        <v>S4 PCBA</v>
      </c>
      <c r="I1" s="49" t="str">
        <f>'Raw Data'!I1:K1</f>
        <v>S5 PCBA</v>
      </c>
      <c r="J1" s="49" t="str">
        <f>'Raw Data'!J1:L1</f>
        <v>S6 PCBA</v>
      </c>
      <c r="K1" s="49" t="str">
        <f>'Raw Data'!K1:M1</f>
        <v>S7 PCBA</v>
      </c>
      <c r="L1" s="50" t="str">
        <f>'Raw Data'!L1:N1</f>
        <v>S8 PCBA</v>
      </c>
    </row>
    <row r="2" spans="1:13" x14ac:dyDescent="0.25">
      <c r="A2" s="132" t="s">
        <v>146</v>
      </c>
      <c r="B2" s="47" t="str">
        <f>'Raw Data'!B21:D21</f>
        <v>Ag</v>
      </c>
      <c r="C2" s="47" t="str">
        <f>'Raw Data'!C21:E21</f>
        <v>Ag 328.068 {103} (Axial)</v>
      </c>
      <c r="D2" s="47" t="str">
        <f>'Raw Data'!D21:F21</f>
        <v>mg</v>
      </c>
      <c r="E2" s="6">
        <f>'Raw Data'!E21:G21</f>
        <v>5.0684002318087083E-2</v>
      </c>
      <c r="F2" s="6">
        <f>'Raw Data'!F21:H21</f>
        <v>2.0860604568605279</v>
      </c>
      <c r="G2" s="6">
        <f>'Raw Data'!G21:I21</f>
        <v>2.0144307048747918</v>
      </c>
      <c r="H2" s="6">
        <f>'Raw Data'!H21:J21</f>
        <v>1.7773075992487104</v>
      </c>
      <c r="I2" s="6">
        <f>'Raw Data'!I21:K21</f>
        <v>1.6552091000858311</v>
      </c>
      <c r="J2" s="6">
        <f>'Raw Data'!J21:L21</f>
        <v>2.0294354607556349</v>
      </c>
      <c r="K2" s="6">
        <f>'Raw Data'!K21:M21</f>
        <v>1.8189042672788318</v>
      </c>
      <c r="L2" s="7">
        <f>'Raw Data'!L21:N21</f>
        <v>2.4820252622432428</v>
      </c>
      <c r="M2" s="109"/>
    </row>
    <row r="3" spans="1:13" x14ac:dyDescent="0.25">
      <c r="A3" s="133"/>
      <c r="B3" s="46" t="str">
        <f>'Raw Data'!B61:D61</f>
        <v>As</v>
      </c>
      <c r="C3" s="46" t="str">
        <f>'Raw Data'!C61:E61</f>
        <v>As 189.042 {478} (Axial)</v>
      </c>
      <c r="D3" s="46" t="str">
        <f>'Raw Data'!D61:F61</f>
        <v>mg</v>
      </c>
      <c r="E3" s="29">
        <f>'Raw Data'!E61:G61</f>
        <v>2.0184709080196019</v>
      </c>
      <c r="F3" s="29">
        <f>'Raw Data'!F61:H61</f>
        <v>1.9396571206667079</v>
      </c>
      <c r="G3" s="29">
        <f>'Raw Data'!G61:I61</f>
        <v>1.914470560459113</v>
      </c>
      <c r="H3" s="29">
        <f>'Raw Data'!H61:J61</f>
        <v>1.9537891894090404</v>
      </c>
      <c r="I3" s="29">
        <f>'Raw Data'!I61:K61</f>
        <v>2.1249361649397116</v>
      </c>
      <c r="J3" s="29">
        <f>'Raw Data'!J61:L61</f>
        <v>1.6165748809688589</v>
      </c>
      <c r="K3" s="29">
        <f>'Raw Data'!K61:M61</f>
        <v>1.5155333680366978</v>
      </c>
      <c r="L3" s="30">
        <f>'Raw Data'!L61:N61</f>
        <v>3.0257171549184654</v>
      </c>
      <c r="M3" s="109"/>
    </row>
    <row r="4" spans="1:13" x14ac:dyDescent="0.25">
      <c r="A4" s="133"/>
      <c r="B4" s="46" t="str">
        <f>'Raw Data'!B22:D22</f>
        <v>Au</v>
      </c>
      <c r="C4" s="46" t="str">
        <f>'Raw Data'!C22:E22</f>
        <v>Au 242.795 {139} (Axial)</v>
      </c>
      <c r="D4" s="46" t="str">
        <f>'Raw Data'!D22:F22</f>
        <v>mg</v>
      </c>
      <c r="E4" s="29">
        <f>'Raw Data'!E22:G22</f>
        <v>3.3222392804796357</v>
      </c>
      <c r="F4" s="29">
        <f>'Raw Data'!F22:H22</f>
        <v>14.075778879707059</v>
      </c>
      <c r="G4" s="29">
        <f>'Raw Data'!G22:I22</f>
        <v>15.127849037395718</v>
      </c>
      <c r="H4" s="29">
        <f>'Raw Data'!H22:J22</f>
        <v>14.082374481960183</v>
      </c>
      <c r="I4" s="29">
        <f>'Raw Data'!I22:K22</f>
        <v>11.081542941184885</v>
      </c>
      <c r="J4" s="29">
        <f>'Raw Data'!J22:L22</f>
        <v>10.657572664911111</v>
      </c>
      <c r="K4" s="29">
        <f>'Raw Data'!K22:M22</f>
        <v>10.151996401237916</v>
      </c>
      <c r="L4" s="30">
        <f>'Raw Data'!L22:N22</f>
        <v>9.6616205700027606</v>
      </c>
      <c r="M4" s="109"/>
    </row>
    <row r="5" spans="1:13" x14ac:dyDescent="0.25">
      <c r="A5" s="133"/>
      <c r="B5" s="46" t="str">
        <f>'Raw Data'!B38:D38</f>
        <v>Cu</v>
      </c>
      <c r="C5" s="46" t="str">
        <f>'Raw Data'!C38:E38</f>
        <v>Cu 224.700 {450} (Axial)</v>
      </c>
      <c r="D5" s="46" t="str">
        <f>'Raw Data'!D38:F38</f>
        <v>mg</v>
      </c>
      <c r="E5" s="29">
        <f>'Raw Data'!E38:G38</f>
        <v>3791.8234268357328</v>
      </c>
      <c r="F5" s="29">
        <f>'Raw Data'!F38:H38</f>
        <v>4697.735631070389</v>
      </c>
      <c r="G5" s="29">
        <f>'Raw Data'!G38:I38</f>
        <v>5491.8854822546546</v>
      </c>
      <c r="H5" s="29">
        <f>'Raw Data'!H38:J38</f>
        <v>4919.1723920556278</v>
      </c>
      <c r="I5" s="29">
        <f>'Raw Data'!I38:K38</f>
        <v>6149.2234771544327</v>
      </c>
      <c r="J5" s="29">
        <f>'Raw Data'!J38:L38</f>
        <v>4943.3900765421677</v>
      </c>
      <c r="K5" s="29">
        <f>'Raw Data'!K38:M38</f>
        <v>5439.5877032237049</v>
      </c>
      <c r="L5" s="30">
        <f>'Raw Data'!L38:N38</f>
        <v>5862.2619568222353</v>
      </c>
      <c r="M5" s="109"/>
    </row>
    <row r="6" spans="1:13" ht="15.75" thickBot="1" x14ac:dyDescent="0.3">
      <c r="A6" s="134"/>
      <c r="B6" s="48" t="str">
        <f>'Raw Data'!B52:D52</f>
        <v>Se</v>
      </c>
      <c r="C6" s="48" t="str">
        <f>'Raw Data'!C52:E52</f>
        <v>Se 196.090 {472} (Axial)</v>
      </c>
      <c r="D6" s="48" t="str">
        <f>'Raw Data'!D52:F52</f>
        <v>mg</v>
      </c>
      <c r="E6" s="51" t="str">
        <f>'Raw Data'!E52:G52</f>
        <v>ND</v>
      </c>
      <c r="F6" s="51" t="str">
        <f>'Raw Data'!F52:H52</f>
        <v>ND</v>
      </c>
      <c r="G6" s="51" t="str">
        <f>'Raw Data'!G52:I52</f>
        <v>ND</v>
      </c>
      <c r="H6" s="51" t="str">
        <f>'Raw Data'!H52:J52</f>
        <v>ND</v>
      </c>
      <c r="I6" s="51" t="str">
        <f>'Raw Data'!I52:K52</f>
        <v>ND</v>
      </c>
      <c r="J6" s="51" t="str">
        <f>'Raw Data'!J52:L52</f>
        <v>ND</v>
      </c>
      <c r="K6" s="51" t="str">
        <f>'Raw Data'!K52:M52</f>
        <v>ND</v>
      </c>
      <c r="L6" s="52" t="str">
        <f>'Raw Data'!L52:N52</f>
        <v>ND</v>
      </c>
      <c r="M6" s="109"/>
    </row>
    <row r="7" spans="1:13" x14ac:dyDescent="0.25">
      <c r="A7" s="132" t="s">
        <v>149</v>
      </c>
      <c r="B7" s="47" t="str">
        <f>'Raw Data'!B63:D63</f>
        <v>Cr</v>
      </c>
      <c r="C7" s="47" t="str">
        <f>'Raw Data'!C63:E63</f>
        <v>Cr 205.560 {464} (Axial)</v>
      </c>
      <c r="D7" s="47" t="str">
        <f>'Raw Data'!D63:F63</f>
        <v>mg</v>
      </c>
      <c r="E7" s="6">
        <f>'Raw Data'!E63:G63</f>
        <v>299.04105170109756</v>
      </c>
      <c r="F7" s="6">
        <f>'Raw Data'!F63:H63</f>
        <v>393.196855981498</v>
      </c>
      <c r="G7" s="6">
        <f>'Raw Data'!G63:I63</f>
        <v>519.86418420894859</v>
      </c>
      <c r="H7" s="6">
        <f>'Raw Data'!H63:J63</f>
        <v>316.098266393036</v>
      </c>
      <c r="I7" s="6">
        <f>'Raw Data'!I63:K63</f>
        <v>263.25831390304165</v>
      </c>
      <c r="J7" s="6">
        <f>'Raw Data'!J63:L63</f>
        <v>200.56158673425577</v>
      </c>
      <c r="K7" s="6">
        <f>'Raw Data'!K63:M63</f>
        <v>77.963270194762913</v>
      </c>
      <c r="L7" s="7">
        <f>'Raw Data'!L63:N63</f>
        <v>228.49738921512403</v>
      </c>
      <c r="M7" s="109"/>
    </row>
    <row r="8" spans="1:13" x14ac:dyDescent="0.25">
      <c r="A8" s="133"/>
      <c r="B8" s="46" t="str">
        <f>'Raw Data'!B39:D39</f>
        <v>Fe</v>
      </c>
      <c r="C8" s="46" t="str">
        <f>'Raw Data'!C39:E39</f>
        <v>Fe 239.562 {141} (Axial)</v>
      </c>
      <c r="D8" s="46" t="str">
        <f>'Raw Data'!D39:F39</f>
        <v>mg</v>
      </c>
      <c r="E8" s="29">
        <f>'Raw Data'!E39:G39</f>
        <v>1037.5261381346227</v>
      </c>
      <c r="F8" s="29">
        <f>'Raw Data'!F39:H39</f>
        <v>1634.6269213097812</v>
      </c>
      <c r="G8" s="29">
        <f>'Raw Data'!G39:I39</f>
        <v>2258.9136431192933</v>
      </c>
      <c r="H8" s="29">
        <f>'Raw Data'!H39:J39</f>
        <v>1514.1229761280688</v>
      </c>
      <c r="I8" s="29">
        <f>'Raw Data'!I39:K39</f>
        <v>1340.7412541145068</v>
      </c>
      <c r="J8" s="29">
        <f>'Raw Data'!J39:L39</f>
        <v>1096.9656085428414</v>
      </c>
      <c r="K8" s="29">
        <f>'Raw Data'!K39:M39</f>
        <v>559.3624152128408</v>
      </c>
      <c r="L8" s="30">
        <f>'Raw Data'!L39:N39</f>
        <v>1147.2200244858016</v>
      </c>
      <c r="M8" s="109"/>
    </row>
    <row r="9" spans="1:13" x14ac:dyDescent="0.25">
      <c r="A9" s="133"/>
      <c r="B9" s="46" t="str">
        <f>'Raw Data'!B48:D48</f>
        <v>Mn</v>
      </c>
      <c r="C9" s="46" t="str">
        <f>'Raw Data'!C48:E48</f>
        <v>Mn 257.610 {131} (Axial)</v>
      </c>
      <c r="D9" s="46" t="str">
        <f>'Raw Data'!D48:F48</f>
        <v>mg</v>
      </c>
      <c r="E9" s="29">
        <f>'Raw Data'!E48:G48</f>
        <v>18.198439481462387</v>
      </c>
      <c r="F9" s="29">
        <f>'Raw Data'!F48:H48</f>
        <v>27.384592281429466</v>
      </c>
      <c r="G9" s="29">
        <f>'Raw Data'!G48:I48</f>
        <v>29.517512019222668</v>
      </c>
      <c r="H9" s="29">
        <f>'Raw Data'!H48:J48</f>
        <v>22.330357700863114</v>
      </c>
      <c r="I9" s="29">
        <f>'Raw Data'!I48:K48</f>
        <v>25.417238760430404</v>
      </c>
      <c r="J9" s="29">
        <f>'Raw Data'!J48:L48</f>
        <v>15.585194290428495</v>
      </c>
      <c r="K9" s="29">
        <f>'Raw Data'!K48:M48</f>
        <v>11.873066328070886</v>
      </c>
      <c r="L9" s="30">
        <f>'Raw Data'!L48:N48</f>
        <v>22.902560793234308</v>
      </c>
      <c r="M9" s="109"/>
    </row>
    <row r="10" spans="1:13" x14ac:dyDescent="0.25">
      <c r="A10" s="133"/>
      <c r="B10" s="46" t="str">
        <f>'Raw Data'!B50:D50</f>
        <v>Nb</v>
      </c>
      <c r="C10" s="46" t="str">
        <f>'Raw Data'!C50:E50</f>
        <v>Nb 316.340 {106} (Axial)</v>
      </c>
      <c r="D10" s="46" t="str">
        <f>'Raw Data'!D50:F50</f>
        <v>mg</v>
      </c>
      <c r="E10" s="29">
        <f>'Raw Data'!E50:G50</f>
        <v>1.5546667149655331</v>
      </c>
      <c r="F10" s="29" t="str">
        <f>'Raw Data'!F50:H50</f>
        <v>D</v>
      </c>
      <c r="G10" s="29">
        <f>'Raw Data'!G50:I50</f>
        <v>4.2703325366657508E-3</v>
      </c>
      <c r="H10" s="29">
        <f>'Raw Data'!H50:J50</f>
        <v>0.373812318509534</v>
      </c>
      <c r="I10" s="29">
        <f>'Raw Data'!I50:K50</f>
        <v>1.0074183507846375</v>
      </c>
      <c r="J10" s="29">
        <f>'Raw Data'!J50:L50</f>
        <v>4.584697522822478</v>
      </c>
      <c r="K10" s="29">
        <f>'Raw Data'!K50:M50</f>
        <v>4.7685195380461654</v>
      </c>
      <c r="L10" s="30">
        <f>'Raw Data'!L50:N50</f>
        <v>3.2411508877360178</v>
      </c>
      <c r="M10" s="109"/>
    </row>
    <row r="11" spans="1:13" ht="15.75" thickBot="1" x14ac:dyDescent="0.3">
      <c r="A11" s="134"/>
      <c r="B11" s="48" t="str">
        <f>'Raw Data'!B57:D57</f>
        <v>V</v>
      </c>
      <c r="C11" s="48" t="str">
        <f>'Raw Data'!C57:E57</f>
        <v>V 292.402 {115} (Axial)</v>
      </c>
      <c r="D11" s="48" t="str">
        <f>'Raw Data'!D57:F57</f>
        <v>mg</v>
      </c>
      <c r="E11" s="51">
        <f>'Raw Data'!E57:G57</f>
        <v>3.6701445961638504</v>
      </c>
      <c r="F11" s="51">
        <f>'Raw Data'!F57:H57</f>
        <v>1.1750043270125312</v>
      </c>
      <c r="G11" s="51">
        <f>'Raw Data'!G57:I57</f>
        <v>1.2193165768469116</v>
      </c>
      <c r="H11" s="51">
        <f>'Raw Data'!H57:J57</f>
        <v>0.80883384156562177</v>
      </c>
      <c r="I11" s="51">
        <f>'Raw Data'!I57:K57</f>
        <v>0.86954293853414277</v>
      </c>
      <c r="J11" s="51">
        <f>'Raw Data'!J57:L57</f>
        <v>0.60734311177763078</v>
      </c>
      <c r="K11" s="51">
        <f>'Raw Data'!K57:M57</f>
        <v>0.31642277339705316</v>
      </c>
      <c r="L11" s="52">
        <f>'Raw Data'!L57:N57</f>
        <v>0.69912332076857697</v>
      </c>
      <c r="M11" s="109"/>
    </row>
    <row r="12" spans="1:13" x14ac:dyDescent="0.25">
      <c r="A12" s="132" t="s">
        <v>147</v>
      </c>
      <c r="B12" s="47" t="str">
        <f>'Raw Data'!B37:D37</f>
        <v>Al</v>
      </c>
      <c r="C12" s="47" t="str">
        <f>'Raw Data'!C37:E37</f>
        <v>Al 167.079 {502} (Axial)</v>
      </c>
      <c r="D12" s="47" t="str">
        <f>'Raw Data'!D37:F37</f>
        <v>mg</v>
      </c>
      <c r="E12" s="6">
        <f>'Raw Data'!E37:G37</f>
        <v>80.432444781802715</v>
      </c>
      <c r="F12" s="6">
        <f>'Raw Data'!F37:H37</f>
        <v>55.672094313726745</v>
      </c>
      <c r="G12" s="6">
        <f>'Raw Data'!G37:I37</f>
        <v>48.787105996512452</v>
      </c>
      <c r="H12" s="6">
        <f>'Raw Data'!H37:J37</f>
        <v>26.123852118208394</v>
      </c>
      <c r="I12" s="6">
        <f>'Raw Data'!I37:K37</f>
        <v>38.9317587032304</v>
      </c>
      <c r="J12" s="6">
        <f>'Raw Data'!J37:L37</f>
        <v>29.701297333366071</v>
      </c>
      <c r="K12" s="6">
        <f>'Raw Data'!K37:M37</f>
        <v>25.60240868528793</v>
      </c>
      <c r="L12" s="7">
        <f>'Raw Data'!L37:N37</f>
        <v>31.349685911157273</v>
      </c>
      <c r="M12" s="109"/>
    </row>
    <row r="13" spans="1:13" x14ac:dyDescent="0.25">
      <c r="A13" s="133"/>
      <c r="B13" s="46" t="str">
        <f>'Raw Data'!B67:D67</f>
        <v>B</v>
      </c>
      <c r="C13" s="46" t="str">
        <f>'Raw Data'!C67:E67</f>
        <v>B 249.773 {135} (Axial)</v>
      </c>
      <c r="D13" s="46" t="str">
        <f>'Raw Data'!D67:F67</f>
        <v>mg</v>
      </c>
      <c r="E13" s="29">
        <f>'Raw Data'!E67:G67</f>
        <v>21.442851719790688</v>
      </c>
      <c r="F13" s="29">
        <f>'Raw Data'!F67:H67</f>
        <v>26.456614132719462</v>
      </c>
      <c r="G13" s="29">
        <f>'Raw Data'!G67:I67</f>
        <v>23.804517122650658</v>
      </c>
      <c r="H13" s="29">
        <f>'Raw Data'!H67:J67</f>
        <v>27.653951052886431</v>
      </c>
      <c r="I13" s="29">
        <f>'Raw Data'!I67:K67</f>
        <v>35.451753083305761</v>
      </c>
      <c r="J13" s="29">
        <f>'Raw Data'!J67:L67</f>
        <v>23.774111483049214</v>
      </c>
      <c r="K13" s="29">
        <f>'Raw Data'!K67:M67</f>
        <v>23.651052306884498</v>
      </c>
      <c r="L13" s="30">
        <f>'Raw Data'!L67:N67</f>
        <v>30.703662715090342</v>
      </c>
      <c r="M13" s="109"/>
    </row>
    <row r="14" spans="1:13" x14ac:dyDescent="0.25">
      <c r="A14" s="133"/>
      <c r="B14" s="46" t="str">
        <f>'Raw Data'!B31:D31</f>
        <v>Be</v>
      </c>
      <c r="C14" s="46" t="str">
        <f>'Raw Data'!C31:E31</f>
        <v>Be 234.861 {143} (Axial)</v>
      </c>
      <c r="D14" s="46" t="str">
        <f>'Raw Data'!D31:F31</f>
        <v>mg</v>
      </c>
      <c r="E14" s="29">
        <f>'Raw Data'!E31:G31</f>
        <v>0.69388090413644687</v>
      </c>
      <c r="F14" s="29" t="str">
        <f>'Raw Data'!F31:H31</f>
        <v>ND</v>
      </c>
      <c r="G14" s="29">
        <f>'Raw Data'!G31:I31</f>
        <v>1.3651699617603858E-2</v>
      </c>
      <c r="H14" s="29">
        <f>'Raw Data'!H31:J31</f>
        <v>6.8676538340786599E-3</v>
      </c>
      <c r="I14" s="29" t="str">
        <f>'Raw Data'!I31:K31</f>
        <v>ND</v>
      </c>
      <c r="J14" s="29">
        <f>'Raw Data'!J31:L31</f>
        <v>1.4607811087686009E-3</v>
      </c>
      <c r="K14" s="29">
        <f>'Raw Data'!K31:M31</f>
        <v>1.8421030059527774E-3</v>
      </c>
      <c r="L14" s="30">
        <f>'Raw Data'!L31:N31</f>
        <v>6.0890209159471234E-3</v>
      </c>
      <c r="M14" s="109"/>
    </row>
    <row r="15" spans="1:13" x14ac:dyDescent="0.25">
      <c r="A15" s="133"/>
      <c r="B15" s="46" t="str">
        <f>'Raw Data'!B33:D33</f>
        <v>Ga</v>
      </c>
      <c r="C15" s="46" t="str">
        <f>'Raw Data'!C33:E33</f>
        <v>Ga 294.364 {114} (Axial)</v>
      </c>
      <c r="D15" s="46" t="str">
        <f>'Raw Data'!D33:F33</f>
        <v>mg</v>
      </c>
      <c r="E15" s="29">
        <f>'Raw Data'!E33:G33</f>
        <v>0.74138742814740866</v>
      </c>
      <c r="F15" s="29">
        <f>'Raw Data'!F33:H33</f>
        <v>0.85903362248311343</v>
      </c>
      <c r="G15" s="29">
        <f>'Raw Data'!G33:I33</f>
        <v>1.5935409944034302</v>
      </c>
      <c r="H15" s="29">
        <f>'Raw Data'!H33:J33</f>
        <v>1.2293792757003226</v>
      </c>
      <c r="I15" s="29">
        <f>'Raw Data'!I33:K33</f>
        <v>1.0050505239895837</v>
      </c>
      <c r="J15" s="29">
        <f>'Raw Data'!J33:L33</f>
        <v>0.98401655805307842</v>
      </c>
      <c r="K15" s="29">
        <f>'Raw Data'!K33:M33</f>
        <v>0.62888683033637471</v>
      </c>
      <c r="L15" s="30">
        <f>'Raw Data'!L33:N33</f>
        <v>2.5706426233325401</v>
      </c>
      <c r="M15" s="109"/>
    </row>
    <row r="16" spans="1:13" x14ac:dyDescent="0.25">
      <c r="A16" s="133"/>
      <c r="B16" s="46" t="str">
        <f>'Raw Data'!B47:D47</f>
        <v>Li</v>
      </c>
      <c r="C16" s="46" t="str">
        <f>'Raw Data'!C47:E47</f>
        <v>Li 670.784 {50} (Axial)</v>
      </c>
      <c r="D16" s="46" t="str">
        <f>'Raw Data'!D47:F47</f>
        <v>mg</v>
      </c>
      <c r="E16" s="29">
        <f>'Raw Data'!E47:G47</f>
        <v>0.54825859665181709</v>
      </c>
      <c r="F16" s="29">
        <f>'Raw Data'!F47:H47</f>
        <v>0.34312668093957344</v>
      </c>
      <c r="G16" s="29">
        <f>'Raw Data'!G47:I47</f>
        <v>0.14000468481158207</v>
      </c>
      <c r="H16" s="29">
        <f>'Raw Data'!H47:J47</f>
        <v>0.20740342796292996</v>
      </c>
      <c r="I16" s="29">
        <f>'Raw Data'!I47:K47</f>
        <v>0.58437832777194765</v>
      </c>
      <c r="J16" s="29">
        <f>'Raw Data'!J47:L47</f>
        <v>0.69111767298338578</v>
      </c>
      <c r="K16" s="29">
        <f>'Raw Data'!K47:M47</f>
        <v>0.72298421388626144</v>
      </c>
      <c r="L16" s="30">
        <f>'Raw Data'!L47:N47</f>
        <v>0.67402399875888797</v>
      </c>
      <c r="M16" s="109"/>
    </row>
    <row r="17" spans="1:24" x14ac:dyDescent="0.25">
      <c r="A17" s="133"/>
      <c r="B17" s="46" t="str">
        <f>'Raw Data'!B70:D70</f>
        <v>Mg</v>
      </c>
      <c r="C17" s="46" t="str">
        <f>'Raw Data'!C70:E70</f>
        <v>Mg 279.553 {120} (Axial)</v>
      </c>
      <c r="D17" s="46" t="str">
        <f>'Raw Data'!D70:F70</f>
        <v>mg</v>
      </c>
      <c r="E17" s="29">
        <f>'Raw Data'!E70:G70</f>
        <v>1.2146999999999999</v>
      </c>
      <c r="F17" s="29">
        <f>'Raw Data'!F70:H70</f>
        <v>2.7280000000000002</v>
      </c>
      <c r="G17" s="29">
        <f>'Raw Data'!G70:I70</f>
        <v>4.6849999999999996</v>
      </c>
      <c r="H17" s="29">
        <f>'Raw Data'!H70:J70</f>
        <v>4.4965000000000002</v>
      </c>
      <c r="I17" s="29">
        <f>'Raw Data'!I70:K70</f>
        <v>4.2279</v>
      </c>
      <c r="J17" s="29">
        <f>'Raw Data'!J70:L70</f>
        <v>2.0897999999999999</v>
      </c>
      <c r="K17" s="29">
        <f>'Raw Data'!K70:M70</f>
        <v>3.8512</v>
      </c>
      <c r="L17" s="30">
        <f>'Raw Data'!L70:N70</f>
        <v>3.4952000000000001</v>
      </c>
      <c r="M17" s="109"/>
    </row>
    <row r="18" spans="1:24" ht="15.75" thickBot="1" x14ac:dyDescent="0.3">
      <c r="A18" s="134"/>
      <c r="B18" s="48" t="str">
        <f>'Raw Data'!B55:D55</f>
        <v>Ti</v>
      </c>
      <c r="C18" s="48" t="str">
        <f>'Raw Data'!C55:E55</f>
        <v>Ti 334.941 {101} (Axial)</v>
      </c>
      <c r="D18" s="48" t="str">
        <f>'Raw Data'!D55:F55</f>
        <v>mg</v>
      </c>
      <c r="E18" s="51">
        <f>'Raw Data'!E55:G55</f>
        <v>53.364493611294385</v>
      </c>
      <c r="F18" s="51">
        <f>'Raw Data'!F55:H55</f>
        <v>46.701528453997916</v>
      </c>
      <c r="G18" s="51">
        <f>'Raw Data'!G55:I55</f>
        <v>50.283519559830104</v>
      </c>
      <c r="H18" s="51">
        <f>'Raw Data'!H55:J55</f>
        <v>72.813029723642046</v>
      </c>
      <c r="I18" s="51">
        <f>'Raw Data'!I55:K55</f>
        <v>85.861856167830794</v>
      </c>
      <c r="J18" s="51">
        <f>'Raw Data'!J55:L55</f>
        <v>52.721817922597118</v>
      </c>
      <c r="K18" s="51">
        <f>'Raw Data'!K55:M55</f>
        <v>89.731349378170123</v>
      </c>
      <c r="L18" s="52">
        <f>'Raw Data'!L55:N55</f>
        <v>67.965365789918664</v>
      </c>
      <c r="M18" s="109"/>
    </row>
    <row r="19" spans="1:24" x14ac:dyDescent="0.25">
      <c r="A19" s="132" t="s">
        <v>153</v>
      </c>
      <c r="B19" s="47" t="str">
        <f>'Raw Data'!B68:D68</f>
        <v>Ca</v>
      </c>
      <c r="C19" s="47" t="str">
        <f>'Raw Data'!C68:E68</f>
        <v>Ca 184.006 {483} (Axial)</v>
      </c>
      <c r="D19" s="47" t="str">
        <f>'Raw Data'!D68:F68</f>
        <v>mg</v>
      </c>
      <c r="E19" s="6">
        <f>'Raw Data'!E68:G68</f>
        <v>8.3883619853324323</v>
      </c>
      <c r="F19" s="6">
        <f>'Raw Data'!F68:H68</f>
        <v>57.160711562119772</v>
      </c>
      <c r="G19" s="6">
        <f>'Raw Data'!G68:I68</f>
        <v>61.3504900782833</v>
      </c>
      <c r="H19" s="6">
        <f>'Raw Data'!H68:J68</f>
        <v>56.718261195576133</v>
      </c>
      <c r="I19" s="6">
        <f>'Raw Data'!I68:K68</f>
        <v>70.755936175827841</v>
      </c>
      <c r="J19" s="6">
        <f>'Raw Data'!J68:L68</f>
        <v>44.749626467309625</v>
      </c>
      <c r="K19" s="6">
        <f>'Raw Data'!K68:M68</f>
        <v>69.367185312286594</v>
      </c>
      <c r="L19" s="7">
        <f>'Raw Data'!L68:N68</f>
        <v>56.582123432131162</v>
      </c>
      <c r="M19" s="109"/>
      <c r="P19" s="109"/>
      <c r="Q19" s="109"/>
      <c r="R19" s="109"/>
      <c r="S19" s="109"/>
      <c r="T19" s="110"/>
      <c r="U19" s="110"/>
      <c r="V19" s="110"/>
      <c r="W19" s="109"/>
      <c r="X19" s="109"/>
    </row>
    <row r="20" spans="1:24" x14ac:dyDescent="0.25">
      <c r="A20" s="133"/>
      <c r="B20" s="46" t="str">
        <f>'Raw Data'!B69:D69</f>
        <v>K</v>
      </c>
      <c r="C20" s="46" t="str">
        <f>'Raw Data'!C69:E69</f>
        <v>K 766.490 {44} (Axial)</v>
      </c>
      <c r="D20" s="46" t="str">
        <f>'Raw Data'!D69:F69</f>
        <v>mg</v>
      </c>
      <c r="E20" s="29">
        <f>'Raw Data'!E69:G69</f>
        <v>2.5202594331498123</v>
      </c>
      <c r="F20" s="29">
        <f>'Raw Data'!F69:H69</f>
        <v>2.4685148836964208</v>
      </c>
      <c r="G20" s="29">
        <f>'Raw Data'!G69:I69</f>
        <v>2.5866671350653152</v>
      </c>
      <c r="H20" s="29">
        <f>'Raw Data'!H69:J69</f>
        <v>3.0251125968744286</v>
      </c>
      <c r="I20" s="29">
        <f>'Raw Data'!I69:K69</f>
        <v>3.7750445163111821</v>
      </c>
      <c r="J20" s="29">
        <f>'Raw Data'!J69:L69</f>
        <v>3.6126193491134653</v>
      </c>
      <c r="K20" s="29">
        <f>'Raw Data'!K69:M69</f>
        <v>4.1812990750883703</v>
      </c>
      <c r="L20" s="30">
        <f>'Raw Data'!L69:N69</f>
        <v>3.9165810931560547</v>
      </c>
      <c r="M20" s="109"/>
    </row>
    <row r="21" spans="1:24" x14ac:dyDescent="0.25">
      <c r="A21" s="133"/>
      <c r="B21" s="46" t="str">
        <f>'Raw Data'!B71:D71</f>
        <v>Na</v>
      </c>
      <c r="C21" s="46" t="str">
        <f>'Raw Data'!C71:E71</f>
        <v>Na 589.592 {57} (Axial)</v>
      </c>
      <c r="D21" s="46" t="str">
        <f>'Raw Data'!D71:F71</f>
        <v>mg</v>
      </c>
      <c r="E21" s="29">
        <f>'Raw Data'!E71:G71</f>
        <v>3.8390204175294214</v>
      </c>
      <c r="F21" s="29">
        <f>'Raw Data'!F71:H71</f>
        <v>4.8214803693431776</v>
      </c>
      <c r="G21" s="29">
        <f>'Raw Data'!G71:I71</f>
        <v>6.1138194113858804</v>
      </c>
      <c r="H21" s="29">
        <f>'Raw Data'!H71:J71</f>
        <v>3.8987474338795511</v>
      </c>
      <c r="I21" s="29">
        <f>'Raw Data'!I71:K71</f>
        <v>5.8914943262588677</v>
      </c>
      <c r="J21" s="29">
        <f>'Raw Data'!J71:L71</f>
        <v>4.318936582553782</v>
      </c>
      <c r="K21" s="29">
        <f>'Raw Data'!K71:M71</f>
        <v>5.2994483107702761</v>
      </c>
      <c r="L21" s="30">
        <f>'Raw Data'!L71:N71</f>
        <v>7.3833897650483333</v>
      </c>
      <c r="M21" s="109"/>
    </row>
    <row r="22" spans="1:24" x14ac:dyDescent="0.25">
      <c r="A22" s="133"/>
      <c r="B22" s="46" t="str">
        <f>'Raw Data'!B72:D72</f>
        <v>P</v>
      </c>
      <c r="C22" s="46" t="str">
        <f>'Raw Data'!C72:E72</f>
        <v>P 178.284 {489} (Axial)</v>
      </c>
      <c r="D22" s="46" t="str">
        <f>'Raw Data'!D72:F72</f>
        <v>mg</v>
      </c>
      <c r="E22" s="29">
        <f>'Raw Data'!E72:G72</f>
        <v>23.208083113942816</v>
      </c>
      <c r="F22" s="29">
        <f>'Raw Data'!F72:H72</f>
        <v>27.087709597588141</v>
      </c>
      <c r="G22" s="29">
        <f>'Raw Data'!G72:I72</f>
        <v>33.687814898913054</v>
      </c>
      <c r="H22" s="29">
        <f>'Raw Data'!H72:J72</f>
        <v>20.599879568777268</v>
      </c>
      <c r="I22" s="29">
        <f>'Raw Data'!I72:K72</f>
        <v>23.034660357291003</v>
      </c>
      <c r="J22" s="29">
        <f>'Raw Data'!J72:L72</f>
        <v>23.230741893824618</v>
      </c>
      <c r="K22" s="29">
        <f>'Raw Data'!K72:M72</f>
        <v>23.58239998459565</v>
      </c>
      <c r="L22" s="30">
        <f>'Raw Data'!L72:N72</f>
        <v>23.715656626641938</v>
      </c>
      <c r="M22" s="109"/>
    </row>
    <row r="23" spans="1:24" ht="15.75" thickBot="1" x14ac:dyDescent="0.3">
      <c r="A23" s="134"/>
      <c r="B23" s="48" t="str">
        <f>'Raw Data'!B73:D73</f>
        <v>Si</v>
      </c>
      <c r="C23" s="48" t="str">
        <f>'Raw Data'!C73:E73</f>
        <v>Si 251.611 {134} (Axial)</v>
      </c>
      <c r="D23" s="48" t="str">
        <f>'Raw Data'!D73:F73</f>
        <v>mg</v>
      </c>
      <c r="E23" s="51">
        <f>'Raw Data'!E73:G73</f>
        <v>668.46803771964619</v>
      </c>
      <c r="F23" s="51">
        <f>'Raw Data'!F73:H73</f>
        <v>747.75539720035772</v>
      </c>
      <c r="G23" s="51">
        <f>'Raw Data'!G73:I73</f>
        <v>624.33473443363755</v>
      </c>
      <c r="H23" s="51">
        <f>'Raw Data'!H73:J73</f>
        <v>466.99459712880645</v>
      </c>
      <c r="I23" s="51">
        <f>'Raw Data'!I73:K73</f>
        <v>557.37026360832624</v>
      </c>
      <c r="J23" s="51">
        <f>'Raw Data'!J73:L73</f>
        <v>709.61412356812434</v>
      </c>
      <c r="K23" s="51">
        <f>'Raw Data'!K73:M73</f>
        <v>703.7151899411881</v>
      </c>
      <c r="L23" s="52">
        <f>'Raw Data'!L73:N73</f>
        <v>882.29117593619912</v>
      </c>
      <c r="M23" s="109"/>
    </row>
    <row r="24" spans="1:24" x14ac:dyDescent="0.25">
      <c r="A24" s="132" t="s">
        <v>144</v>
      </c>
      <c r="B24" s="47" t="str">
        <f>'Raw Data'!B46:D46</f>
        <v>Hf</v>
      </c>
      <c r="C24" s="47" t="str">
        <f>'Raw Data'!C46:E46</f>
        <v>Hf 277.336 {121} (Axial)</v>
      </c>
      <c r="D24" s="47" t="str">
        <f>'Raw Data'!D46:F46</f>
        <v>mg</v>
      </c>
      <c r="E24" s="6">
        <f>'Raw Data'!E46:G46</f>
        <v>1.6176187754190452</v>
      </c>
      <c r="F24" s="6">
        <f>'Raw Data'!F46:H46</f>
        <v>2.3256086789048833</v>
      </c>
      <c r="G24" s="6">
        <f>'Raw Data'!G46:I46</f>
        <v>3.8589440901104024</v>
      </c>
      <c r="H24" s="6">
        <f>'Raw Data'!H46:J46</f>
        <v>2.0480416395406884</v>
      </c>
      <c r="I24" s="6">
        <f>'Raw Data'!I46:K46</f>
        <v>1.1948830527199894</v>
      </c>
      <c r="J24" s="6">
        <f>'Raw Data'!J46:L46</f>
        <v>1.0919444193767804</v>
      </c>
      <c r="K24" s="6">
        <f>'Raw Data'!K46:M46</f>
        <v>1.1888866503040074</v>
      </c>
      <c r="L24" s="7">
        <f>'Raw Data'!L46:N46</f>
        <v>2.5462267271561294</v>
      </c>
      <c r="M24" s="109"/>
    </row>
    <row r="25" spans="1:24" x14ac:dyDescent="0.25">
      <c r="A25" s="133"/>
      <c r="B25" s="46" t="str">
        <f>'Raw Data'!B2:D2</f>
        <v>Th</v>
      </c>
      <c r="C25" s="46" t="str">
        <f>'Raw Data'!C2:E2</f>
        <v>Th 274.716 {123} (Axial)</v>
      </c>
      <c r="D25" s="46" t="str">
        <f>'Raw Data'!D2:F2</f>
        <v>mg</v>
      </c>
      <c r="E25" s="29" t="str">
        <f>'Raw Data'!E2:G2</f>
        <v>ND</v>
      </c>
      <c r="F25" s="29">
        <f>'Raw Data'!F2:H2</f>
        <v>1.115995835834549</v>
      </c>
      <c r="G25" s="29">
        <f>'Raw Data'!G2:I2</f>
        <v>5.7460940251136385</v>
      </c>
      <c r="H25" s="29">
        <f>'Raw Data'!H2:J2</f>
        <v>1.8499437881048175</v>
      </c>
      <c r="I25" s="29" t="str">
        <f>'Raw Data'!I2:K2</f>
        <v>ND</v>
      </c>
      <c r="J25" s="29" t="str">
        <f>'Raw Data'!J2:L2</f>
        <v>ND</v>
      </c>
      <c r="K25" s="29">
        <f>'Raw Data'!K2:M2</f>
        <v>0.60990794646455637</v>
      </c>
      <c r="L25" s="30">
        <f>'Raw Data'!L2:N2</f>
        <v>2.9258230149469857</v>
      </c>
      <c r="M25" s="109"/>
    </row>
    <row r="26" spans="1:24" x14ac:dyDescent="0.25">
      <c r="A26" s="133"/>
      <c r="B26" s="46" t="str">
        <f>'Raw Data'!B3:D3</f>
        <v>U</v>
      </c>
      <c r="C26" s="46" t="str">
        <f>'Raw Data'!C3:E3</f>
        <v>U 409.014 {82} (Axial)</v>
      </c>
      <c r="D26" s="46" t="str">
        <f>'Raw Data'!D3:F3</f>
        <v>mg</v>
      </c>
      <c r="E26" s="29" t="str">
        <f>'Raw Data'!E3:G3</f>
        <v>D</v>
      </c>
      <c r="F26" s="29">
        <f>'Raw Data'!F3:H3</f>
        <v>0.5852695847624968</v>
      </c>
      <c r="G26" s="29">
        <f>'Raw Data'!G3:I3</f>
        <v>0.21514056459593073</v>
      </c>
      <c r="H26" s="29" t="str">
        <f>'Raw Data'!H3:J3</f>
        <v>D</v>
      </c>
      <c r="I26" s="29">
        <f>'Raw Data'!I3:K3</f>
        <v>0.21803630446590982</v>
      </c>
      <c r="J26" s="29">
        <f>'Raw Data'!J3:L3</f>
        <v>0.25815217610101554</v>
      </c>
      <c r="K26" s="29" t="str">
        <f>'Raw Data'!K3:M3</f>
        <v>ND</v>
      </c>
      <c r="L26" s="30" t="str">
        <f>'Raw Data'!L3:N3</f>
        <v>D</v>
      </c>
      <c r="M26" s="109"/>
    </row>
    <row r="27" spans="1:24" ht="15.75" thickBot="1" x14ac:dyDescent="0.3">
      <c r="A27" s="134"/>
      <c r="B27" s="48" t="str">
        <f>'Raw Data'!B59:D59</f>
        <v>Zr</v>
      </c>
      <c r="C27" s="48" t="str">
        <f>'Raw Data'!C59:E59</f>
        <v>Zr 343.823 {98} (Axial)</v>
      </c>
      <c r="D27" s="48" t="str">
        <f>'Raw Data'!D59:F59</f>
        <v>mg</v>
      </c>
      <c r="E27" s="51">
        <f>'Raw Data'!E59:G59</f>
        <v>2.9031030217257232</v>
      </c>
      <c r="F27" s="51">
        <f>'Raw Data'!F59:H59</f>
        <v>5.2844564839276158</v>
      </c>
      <c r="G27" s="51">
        <f>'Raw Data'!G59:I59</f>
        <v>6.897120590653107</v>
      </c>
      <c r="H27" s="51">
        <f>'Raw Data'!H59:J59</f>
        <v>11.331054987103039</v>
      </c>
      <c r="I27" s="51">
        <f>'Raw Data'!I59:K59</f>
        <v>10.122576644185212</v>
      </c>
      <c r="J27" s="51">
        <f>'Raw Data'!J59:L59</f>
        <v>14.832927055989789</v>
      </c>
      <c r="K27" s="51">
        <f>'Raw Data'!K59:M59</f>
        <v>17.973510379199567</v>
      </c>
      <c r="L27" s="52">
        <f>'Raw Data'!L59:N59</f>
        <v>18.944452323029022</v>
      </c>
      <c r="M27" s="109"/>
    </row>
    <row r="28" spans="1:24" x14ac:dyDescent="0.25">
      <c r="A28" s="132" t="s">
        <v>151</v>
      </c>
      <c r="B28" s="47" t="str">
        <f>'Raw Data'!B25:D25</f>
        <v>Ir</v>
      </c>
      <c r="C28" s="47" t="str">
        <f>'Raw Data'!C25:E25</f>
        <v>Ir 212.681 {458} (Axial)</v>
      </c>
      <c r="D28" s="47" t="str">
        <f>'Raw Data'!D25:F25</f>
        <v>mg</v>
      </c>
      <c r="E28" s="6">
        <f>'Raw Data'!E25:G25</f>
        <v>0.56027935860443445</v>
      </c>
      <c r="F28" s="6">
        <f>'Raw Data'!F25:H25</f>
        <v>1.1953330658554078</v>
      </c>
      <c r="G28" s="6">
        <f>'Raw Data'!G25:I25</f>
        <v>0.79830751481954754</v>
      </c>
      <c r="H28" s="6">
        <f>'Raw Data'!H25:J25</f>
        <v>0.9413821113795301</v>
      </c>
      <c r="I28" s="6">
        <f>'Raw Data'!I25:K25</f>
        <v>1.1146256353544304</v>
      </c>
      <c r="J28" s="6">
        <f>'Raw Data'!J25:L25</f>
        <v>1.0854255925929897</v>
      </c>
      <c r="K28" s="6">
        <f>'Raw Data'!K25:M25</f>
        <v>4.5603298467476738E-2</v>
      </c>
      <c r="L28" s="7">
        <f>'Raw Data'!L25:N25</f>
        <v>0.38584520510381959</v>
      </c>
      <c r="M28" s="109"/>
    </row>
    <row r="29" spans="1:24" x14ac:dyDescent="0.25">
      <c r="A29" s="133"/>
      <c r="B29" s="46" t="str">
        <f>'Raw Data'!B26:D26</f>
        <v>Pd</v>
      </c>
      <c r="C29" s="46" t="str">
        <f>'Raw Data'!C26:E26</f>
        <v>Pd 340.458 {99} (Axial)</v>
      </c>
      <c r="D29" s="46" t="str">
        <f>'Raw Data'!D26:F26</f>
        <v>mg</v>
      </c>
      <c r="E29" s="29">
        <f>'Raw Data'!E26:G26</f>
        <v>1.0221598812756321</v>
      </c>
      <c r="F29" s="29">
        <f>'Raw Data'!F26:H26</f>
        <v>1.1278891415459493</v>
      </c>
      <c r="G29" s="29">
        <f>'Raw Data'!G26:I26</f>
        <v>1.1975122417874771</v>
      </c>
      <c r="H29" s="29">
        <f>'Raw Data'!H26:J26</f>
        <v>0.93546935226053207</v>
      </c>
      <c r="I29" s="29">
        <f>'Raw Data'!I26:K26</f>
        <v>1.2786156058170794</v>
      </c>
      <c r="J29" s="29">
        <f>'Raw Data'!J26:L26</f>
        <v>1.5607532854234252</v>
      </c>
      <c r="K29" s="29">
        <f>'Raw Data'!K26:M26</f>
        <v>1.5211262961531458</v>
      </c>
      <c r="L29" s="30">
        <f>'Raw Data'!L26:N26</f>
        <v>1.7180349687379701</v>
      </c>
      <c r="M29" s="109"/>
    </row>
    <row r="30" spans="1:24" x14ac:dyDescent="0.25">
      <c r="A30" s="133"/>
      <c r="B30" s="46" t="str">
        <f>'Raw Data'!B27:D27</f>
        <v>Pt</v>
      </c>
      <c r="C30" s="46" t="str">
        <f>'Raw Data'!C27:E27</f>
        <v>Pt 203.646 {465} (Axial)</v>
      </c>
      <c r="D30" s="46" t="str">
        <f>'Raw Data'!D27:F27</f>
        <v>mg</v>
      </c>
      <c r="E30" s="29">
        <f>'Raw Data'!E27:G27</f>
        <v>18.081171458008527</v>
      </c>
      <c r="F30" s="29">
        <f>'Raw Data'!F27:H27</f>
        <v>28.050663991950426</v>
      </c>
      <c r="G30" s="29">
        <f>'Raw Data'!G27:I27</f>
        <v>23.952378904286711</v>
      </c>
      <c r="H30" s="29">
        <f>'Raw Data'!H27:J27</f>
        <v>16.732351159682256</v>
      </c>
      <c r="I30" s="29">
        <f>'Raw Data'!I27:K27</f>
        <v>15.431782336210567</v>
      </c>
      <c r="J30" s="29">
        <f>'Raw Data'!J27:L27</f>
        <v>12.416450045651723</v>
      </c>
      <c r="K30" s="29">
        <f>'Raw Data'!K27:M27</f>
        <v>5.9789207306881247</v>
      </c>
      <c r="L30" s="30">
        <f>'Raw Data'!L27:N27</f>
        <v>12.039659821704561</v>
      </c>
      <c r="M30" s="109"/>
    </row>
    <row r="31" spans="1:24" x14ac:dyDescent="0.25">
      <c r="A31" s="133"/>
      <c r="B31" s="46" t="str">
        <f>'Raw Data'!B28:D28</f>
        <v>Rh</v>
      </c>
      <c r="C31" s="46" t="str">
        <f>'Raw Data'!C28:E28</f>
        <v>Rh 343.489 {98} (Axial)</v>
      </c>
      <c r="D31" s="46" t="str">
        <f>'Raw Data'!D28:F28</f>
        <v>mg</v>
      </c>
      <c r="E31" s="29" t="str">
        <f>'Raw Data'!E28:G28</f>
        <v>ND</v>
      </c>
      <c r="F31" s="29" t="str">
        <f>'Raw Data'!F28:H28</f>
        <v>ND</v>
      </c>
      <c r="G31" s="29" t="str">
        <f>'Raw Data'!G28:I28</f>
        <v>ND</v>
      </c>
      <c r="H31" s="29" t="str">
        <f>'Raw Data'!H28:J28</f>
        <v>ND</v>
      </c>
      <c r="I31" s="29" t="str">
        <f>'Raw Data'!I28:K28</f>
        <v>ND</v>
      </c>
      <c r="J31" s="29" t="str">
        <f>'Raw Data'!J28:L28</f>
        <v>ND</v>
      </c>
      <c r="K31" s="29" t="str">
        <f>'Raw Data'!K28:M28</f>
        <v>ND</v>
      </c>
      <c r="L31" s="30" t="str">
        <f>'Raw Data'!L28:N28</f>
        <v>ND</v>
      </c>
      <c r="M31" s="109"/>
    </row>
    <row r="32" spans="1:24" ht="15.75" thickBot="1" x14ac:dyDescent="0.3">
      <c r="A32" s="134"/>
      <c r="B32" s="48" t="str">
        <f>'Raw Data'!B29:D29</f>
        <v>Ru</v>
      </c>
      <c r="C32" s="48" t="str">
        <f>'Raw Data'!C29:E29</f>
        <v>Ru 240.272 {140} (Axial)</v>
      </c>
      <c r="D32" s="48" t="str">
        <f>'Raw Data'!D29:F29</f>
        <v>mg</v>
      </c>
      <c r="E32" s="51">
        <f>'Raw Data'!E29:G29</f>
        <v>0.19363482311558278</v>
      </c>
      <c r="F32" s="51">
        <f>'Raw Data'!F29:H29</f>
        <v>0.58033301555721162</v>
      </c>
      <c r="G32" s="51">
        <f>'Raw Data'!G29:I29</f>
        <v>0.401764258915772</v>
      </c>
      <c r="H32" s="51">
        <f>'Raw Data'!H29:J29</f>
        <v>0.28330859617509752</v>
      </c>
      <c r="I32" s="51">
        <f>'Raw Data'!I29:K29</f>
        <v>0.11173103795087293</v>
      </c>
      <c r="J32" s="51">
        <f>'Raw Data'!J29:L29</f>
        <v>7.8276970090191883E-2</v>
      </c>
      <c r="K32" s="51">
        <f>'Raw Data'!K29:M29</f>
        <v>7.8511060471520705E-2</v>
      </c>
      <c r="L32" s="52">
        <f>'Raw Data'!L29:N29</f>
        <v>0.17730849068029819</v>
      </c>
      <c r="M32" s="109"/>
    </row>
    <row r="33" spans="1:13" x14ac:dyDescent="0.25">
      <c r="A33" s="132" t="s">
        <v>145</v>
      </c>
      <c r="B33" s="47" t="str">
        <f>'Raw Data'!B5:D5</f>
        <v>Ce</v>
      </c>
      <c r="C33" s="47" t="str">
        <f>'Raw Data'!C5:E5</f>
        <v>Ce 535.353 {63} (Axial)</v>
      </c>
      <c r="D33" s="47" t="str">
        <f>'Raw Data'!D5:F5</f>
        <v>mg</v>
      </c>
      <c r="E33" s="6" t="str">
        <f>'Raw Data'!E5:G5</f>
        <v>D</v>
      </c>
      <c r="F33" s="6" t="str">
        <f>'Raw Data'!F5:H5</f>
        <v>D</v>
      </c>
      <c r="G33" s="6" t="str">
        <f>'Raw Data'!G5:I5</f>
        <v>ND</v>
      </c>
      <c r="H33" s="6" t="str">
        <f>'Raw Data'!H5:J5</f>
        <v>ND</v>
      </c>
      <c r="I33" s="6" t="str">
        <f>'Raw Data'!I5:K5</f>
        <v>ND</v>
      </c>
      <c r="J33" s="6" t="str">
        <f>'Raw Data'!J5:L5</f>
        <v>ND</v>
      </c>
      <c r="K33" s="6" t="str">
        <f>'Raw Data'!K5:M5</f>
        <v>ND</v>
      </c>
      <c r="L33" s="7" t="str">
        <f>'Raw Data'!L5:N5</f>
        <v>D</v>
      </c>
      <c r="M33" s="109"/>
    </row>
    <row r="34" spans="1:13" x14ac:dyDescent="0.25">
      <c r="A34" s="133"/>
      <c r="B34" s="46" t="str">
        <f>'Raw Data'!B6:D6</f>
        <v>Dy</v>
      </c>
      <c r="C34" s="46" t="str">
        <f>'Raw Data'!C6:E6</f>
        <v>Dy 353.170 {95} (Axial)</v>
      </c>
      <c r="D34" s="46" t="str">
        <f>'Raw Data'!D6:F6</f>
        <v>mg</v>
      </c>
      <c r="E34" s="29" t="str">
        <f>'Raw Data'!E6:G6</f>
        <v>D</v>
      </c>
      <c r="F34" s="29">
        <f>'Raw Data'!F6:H6</f>
        <v>0.13522575604273684</v>
      </c>
      <c r="G34" s="29">
        <f>'Raw Data'!G6:I6</f>
        <v>0.19775029117822604</v>
      </c>
      <c r="H34" s="29">
        <f>'Raw Data'!H6:J6</f>
        <v>0.65113458908268873</v>
      </c>
      <c r="I34" s="29">
        <f>'Raw Data'!I6:K6</f>
        <v>0.57460661649955436</v>
      </c>
      <c r="J34" s="29">
        <f>'Raw Data'!J6:L6</f>
        <v>0.52241520538464625</v>
      </c>
      <c r="K34" s="29">
        <f>'Raw Data'!K6:M6</f>
        <v>0.44684843660424495</v>
      </c>
      <c r="L34" s="30">
        <f>'Raw Data'!L6:N6</f>
        <v>0.14677890761660392</v>
      </c>
      <c r="M34" s="109"/>
    </row>
    <row r="35" spans="1:13" x14ac:dyDescent="0.25">
      <c r="A35" s="133"/>
      <c r="B35" s="46" t="str">
        <f>'Raw Data'!B7:D7</f>
        <v>Er</v>
      </c>
      <c r="C35" s="46" t="str">
        <f>'Raw Data'!C7:E7</f>
        <v>Er 323.058 {104} (Axial)</v>
      </c>
      <c r="D35" s="46" t="str">
        <f>'Raw Data'!D7:F7</f>
        <v>mg</v>
      </c>
      <c r="E35" s="29" t="str">
        <f>'Raw Data'!E7:G7</f>
        <v>ND</v>
      </c>
      <c r="F35" s="29" t="str">
        <f>'Raw Data'!F7:H7</f>
        <v>ND</v>
      </c>
      <c r="G35" s="29" t="str">
        <f>'Raw Data'!G7:I7</f>
        <v>ND</v>
      </c>
      <c r="H35" s="29" t="str">
        <f>'Raw Data'!H7:J7</f>
        <v>ND</v>
      </c>
      <c r="I35" s="29" t="str">
        <f>'Raw Data'!I7:K7</f>
        <v>ND</v>
      </c>
      <c r="J35" s="29" t="str">
        <f>'Raw Data'!J7:L7</f>
        <v>ND</v>
      </c>
      <c r="K35" s="29" t="str">
        <f>'Raw Data'!K7:M7</f>
        <v>ND</v>
      </c>
      <c r="L35" s="30" t="str">
        <f>'Raw Data'!L7:N7</f>
        <v>ND</v>
      </c>
      <c r="M35" s="109"/>
    </row>
    <row r="36" spans="1:13" x14ac:dyDescent="0.25">
      <c r="A36" s="133"/>
      <c r="B36" s="46" t="str">
        <f>'Raw Data'!B8:D8</f>
        <v>Eu</v>
      </c>
      <c r="C36" s="46" t="str">
        <f>'Raw Data'!C8:E8</f>
        <v>Eu 381.967 {88} (Axial)</v>
      </c>
      <c r="D36" s="46" t="str">
        <f>'Raw Data'!D8:F8</f>
        <v>mg</v>
      </c>
      <c r="E36" s="29" t="str">
        <f>'Raw Data'!E8:G8</f>
        <v>D</v>
      </c>
      <c r="F36" s="29" t="str">
        <f>'Raw Data'!F8:H8</f>
        <v>ND</v>
      </c>
      <c r="G36" s="29">
        <f>'Raw Data'!G8:I8</f>
        <v>8.536214850417825E-3</v>
      </c>
      <c r="H36" s="29">
        <f>'Raw Data'!H8:J8</f>
        <v>5.3706231283655627E-3</v>
      </c>
      <c r="I36" s="29">
        <f>'Raw Data'!I8:K8</f>
        <v>7.6381725538489306E-3</v>
      </c>
      <c r="J36" s="29">
        <f>'Raw Data'!J8:L8</f>
        <v>5.9364296097312377E-3</v>
      </c>
      <c r="K36" s="29">
        <f>'Raw Data'!K8:M8</f>
        <v>1.1155896597381751E-3</v>
      </c>
      <c r="L36" s="30">
        <f>'Raw Data'!L8:N8</f>
        <v>2.2398818310742381E-3</v>
      </c>
      <c r="M36" s="109"/>
    </row>
    <row r="37" spans="1:13" x14ac:dyDescent="0.25">
      <c r="A37" s="133"/>
      <c r="B37" s="46" t="str">
        <f>'Raw Data'!B9:D9</f>
        <v>Gd</v>
      </c>
      <c r="C37" s="46" t="str">
        <f>'Raw Data'!C9:E9</f>
        <v>Gd 342.247 {98} (Axial)</v>
      </c>
      <c r="D37" s="46" t="str">
        <f>'Raw Data'!D9:F9</f>
        <v>mg</v>
      </c>
      <c r="E37" s="29">
        <f>'Raw Data'!E9:G9</f>
        <v>0.2245984491576995</v>
      </c>
      <c r="F37" s="29">
        <f>'Raw Data'!F9:H9</f>
        <v>0.24632576208686013</v>
      </c>
      <c r="G37" s="29">
        <f>'Raw Data'!G9:I9</f>
        <v>0.23386998007143397</v>
      </c>
      <c r="H37" s="29">
        <f>'Raw Data'!H9:J9</f>
        <v>4.2701377567233842E-2</v>
      </c>
      <c r="I37" s="29">
        <f>'Raw Data'!I9:K9</f>
        <v>7.8576055089213198E-2</v>
      </c>
      <c r="J37" s="29">
        <f>'Raw Data'!J9:L9</f>
        <v>1.9335436709225235E-2</v>
      </c>
      <c r="K37" s="29">
        <f>'Raw Data'!K9:M9</f>
        <v>6.6440545201243012E-2</v>
      </c>
      <c r="L37" s="30" t="str">
        <f>'Raw Data'!L9:N9</f>
        <v>D</v>
      </c>
      <c r="M37" s="109"/>
    </row>
    <row r="38" spans="1:13" x14ac:dyDescent="0.25">
      <c r="A38" s="133"/>
      <c r="B38" s="46" t="str">
        <f>'Raw Data'!B10:D10</f>
        <v>Ho</v>
      </c>
      <c r="C38" s="46" t="str">
        <f>'Raw Data'!C10:E10</f>
        <v>Ho 345.600 {98} (Axial)</v>
      </c>
      <c r="D38" s="46" t="str">
        <f>'Raw Data'!D10:F10</f>
        <v>mg</v>
      </c>
      <c r="E38" s="29" t="str">
        <f>'Raw Data'!E10:G10</f>
        <v>ND</v>
      </c>
      <c r="F38" s="29" t="str">
        <f>'Raw Data'!F10:H10</f>
        <v>ND</v>
      </c>
      <c r="G38" s="29" t="str">
        <f>'Raw Data'!G10:I10</f>
        <v>ND</v>
      </c>
      <c r="H38" s="29" t="str">
        <f>'Raw Data'!H10:J10</f>
        <v>ND</v>
      </c>
      <c r="I38" s="29" t="str">
        <f>'Raw Data'!I10:K10</f>
        <v>ND</v>
      </c>
      <c r="J38" s="29" t="str">
        <f>'Raw Data'!J10:L10</f>
        <v>ND</v>
      </c>
      <c r="K38" s="29" t="str">
        <f>'Raw Data'!K10:M10</f>
        <v>ND</v>
      </c>
      <c r="L38" s="30" t="str">
        <f>'Raw Data'!L10:N10</f>
        <v>ND</v>
      </c>
      <c r="M38" s="109"/>
    </row>
    <row r="39" spans="1:13" x14ac:dyDescent="0.25">
      <c r="A39" s="133"/>
      <c r="B39" s="46" t="str">
        <f>'Raw Data'!B11:D11</f>
        <v>La</v>
      </c>
      <c r="C39" s="46" t="str">
        <f>'Raw Data'!C11:E11</f>
        <v>La 379.478 {89} (Axial)</v>
      </c>
      <c r="D39" s="46" t="str">
        <f>'Raw Data'!D11:F11</f>
        <v>mg</v>
      </c>
      <c r="E39" s="29" t="str">
        <f>'Raw Data'!E11:G11</f>
        <v>ND</v>
      </c>
      <c r="F39" s="29" t="str">
        <f>'Raw Data'!F11:H11</f>
        <v>D</v>
      </c>
      <c r="G39" s="29">
        <f>'Raw Data'!G11:I11</f>
        <v>2.6860824433448671E-2</v>
      </c>
      <c r="H39" s="29" t="str">
        <f>'Raw Data'!H11:J11</f>
        <v>ND</v>
      </c>
      <c r="I39" s="29" t="str">
        <f>'Raw Data'!I11:K11</f>
        <v>D</v>
      </c>
      <c r="J39" s="29" t="str">
        <f>'Raw Data'!J11:L11</f>
        <v>ND</v>
      </c>
      <c r="K39" s="29" t="str">
        <f>'Raw Data'!K11:M11</f>
        <v>ND</v>
      </c>
      <c r="L39" s="30" t="str">
        <f>'Raw Data'!L11:N11</f>
        <v>D</v>
      </c>
      <c r="M39" s="109"/>
    </row>
    <row r="40" spans="1:13" x14ac:dyDescent="0.25">
      <c r="A40" s="133"/>
      <c r="B40" s="46" t="str">
        <f>'Raw Data'!B12:D12</f>
        <v>Lu</v>
      </c>
      <c r="C40" s="46" t="str">
        <f>'Raw Data'!C12:E12</f>
        <v>Lu 261.542 {129} (Axial)</v>
      </c>
      <c r="D40" s="46" t="str">
        <f>'Raw Data'!D12:F12</f>
        <v>mg</v>
      </c>
      <c r="E40" s="29">
        <f>'Raw Data'!E12:G12</f>
        <v>4.1161252216632652E-2</v>
      </c>
      <c r="F40" s="29">
        <f>'Raw Data'!F12:H12</f>
        <v>5.5415160028488002E-2</v>
      </c>
      <c r="G40" s="29">
        <f>'Raw Data'!G12:I12</f>
        <v>6.0627689511908348E-2</v>
      </c>
      <c r="H40" s="29">
        <f>'Raw Data'!H12:J12</f>
        <v>5.571292870882949E-2</v>
      </c>
      <c r="I40" s="29">
        <f>'Raw Data'!I12:K12</f>
        <v>6.275792754803175E-2</v>
      </c>
      <c r="J40" s="29">
        <f>'Raw Data'!J12:L12</f>
        <v>3.9526173649463259E-2</v>
      </c>
      <c r="K40" s="29">
        <f>'Raw Data'!K12:M12</f>
        <v>3.7981529190488493E-2</v>
      </c>
      <c r="L40" s="30">
        <f>'Raw Data'!L12:N12</f>
        <v>4.2376211839314226E-2</v>
      </c>
      <c r="M40" s="109"/>
    </row>
    <row r="41" spans="1:13" x14ac:dyDescent="0.25">
      <c r="A41" s="133"/>
      <c r="B41" s="46" t="str">
        <f>'Raw Data'!B13:D13</f>
        <v>Nd</v>
      </c>
      <c r="C41" s="46" t="str">
        <f>'Raw Data'!C13:E13</f>
        <v>Nd 406.109 {83} (Axial)</v>
      </c>
      <c r="D41" s="46" t="str">
        <f>'Raw Data'!D13:F13</f>
        <v>mg</v>
      </c>
      <c r="E41" s="29" t="str">
        <f>'Raw Data'!E13:G13</f>
        <v>ND</v>
      </c>
      <c r="F41" s="29" t="str">
        <f>'Raw Data'!F13:H13</f>
        <v>D</v>
      </c>
      <c r="G41" s="29" t="str">
        <f>'Raw Data'!G13:I13</f>
        <v>D</v>
      </c>
      <c r="H41" s="29" t="str">
        <f>'Raw Data'!H13:J13</f>
        <v>D</v>
      </c>
      <c r="I41" s="29">
        <f>'Raw Data'!I13:K13</f>
        <v>5.4155801052867401E-2</v>
      </c>
      <c r="J41" s="29" t="str">
        <f>'Raw Data'!J13:L13</f>
        <v>D</v>
      </c>
      <c r="K41" s="29">
        <f>'Raw Data'!K13:M13</f>
        <v>1.8551810214408129E-2</v>
      </c>
      <c r="L41" s="30">
        <f>'Raw Data'!L13:N13</f>
        <v>2.8065081629382874E-2</v>
      </c>
      <c r="M41" s="109"/>
    </row>
    <row r="42" spans="1:13" x14ac:dyDescent="0.25">
      <c r="A42" s="133"/>
      <c r="B42" s="46" t="str">
        <f>'Raw Data'!B14:D14</f>
        <v>Pr</v>
      </c>
      <c r="C42" s="46" t="str">
        <f>'Raw Data'!C14:E14</f>
        <v>Pr 390.844 {86} (Axial)</v>
      </c>
      <c r="D42" s="46" t="str">
        <f>'Raw Data'!D14:F14</f>
        <v>mg</v>
      </c>
      <c r="E42" s="29" t="str">
        <f>'Raw Data'!E14:G14</f>
        <v>ND</v>
      </c>
      <c r="F42" s="29" t="str">
        <f>'Raw Data'!F14:H14</f>
        <v>ND</v>
      </c>
      <c r="G42" s="29" t="str">
        <f>'Raw Data'!G14:I14</f>
        <v>ND</v>
      </c>
      <c r="H42" s="29" t="str">
        <f>'Raw Data'!H14:J14</f>
        <v>ND</v>
      </c>
      <c r="I42" s="29" t="str">
        <f>'Raw Data'!I14:K14</f>
        <v>ND</v>
      </c>
      <c r="J42" s="29" t="str">
        <f>'Raw Data'!J14:L14</f>
        <v>ND</v>
      </c>
      <c r="K42" s="29" t="str">
        <f>'Raw Data'!K14:M14</f>
        <v>ND</v>
      </c>
      <c r="L42" s="30" t="str">
        <f>'Raw Data'!L14:N14</f>
        <v>ND</v>
      </c>
      <c r="M42" s="109"/>
    </row>
    <row r="43" spans="1:13" x14ac:dyDescent="0.25">
      <c r="A43" s="133"/>
      <c r="B43" s="46" t="str">
        <f>'Raw Data'!B16:D16</f>
        <v>Sm</v>
      </c>
      <c r="C43" s="46" t="str">
        <f>'Raw Data'!C16:E16</f>
        <v>Sm 442.434 {76} (Axial)</v>
      </c>
      <c r="D43" s="46" t="str">
        <f>'Raw Data'!D16:F16</f>
        <v>mg</v>
      </c>
      <c r="E43" s="29">
        <f>'Raw Data'!E16:G16</f>
        <v>0.16608612793341365</v>
      </c>
      <c r="F43" s="29">
        <f>'Raw Data'!F16:H16</f>
        <v>0.24260016579799007</v>
      </c>
      <c r="G43" s="29">
        <f>'Raw Data'!G16:I16</f>
        <v>0.37224035865420196</v>
      </c>
      <c r="H43" s="29">
        <f>'Raw Data'!H16:J16</f>
        <v>0.247591808095979</v>
      </c>
      <c r="I43" s="29">
        <f>'Raw Data'!I16:K16</f>
        <v>0.2095731170030978</v>
      </c>
      <c r="J43" s="29">
        <f>'Raw Data'!J16:L16</f>
        <v>0.15643827771411922</v>
      </c>
      <c r="K43" s="29">
        <f>'Raw Data'!K16:M16</f>
        <v>3.5421382472099083E-2</v>
      </c>
      <c r="L43" s="30">
        <f>'Raw Data'!L16:N16</f>
        <v>0.14658910714606749</v>
      </c>
      <c r="M43" s="109"/>
    </row>
    <row r="44" spans="1:13" x14ac:dyDescent="0.25">
      <c r="A44" s="133"/>
      <c r="B44" s="46" t="str">
        <f>'Raw Data'!B17:D17</f>
        <v>Tb</v>
      </c>
      <c r="C44" s="46" t="str">
        <f>'Raw Data'!C17:E17</f>
        <v>Tb 350.917 {96} (Axial)</v>
      </c>
      <c r="D44" s="46" t="str">
        <f>'Raw Data'!D17:F17</f>
        <v>mg</v>
      </c>
      <c r="E44" s="29" t="str">
        <f>'Raw Data'!E17:G17</f>
        <v>ND</v>
      </c>
      <c r="F44" s="29" t="str">
        <f>'Raw Data'!F17:H17</f>
        <v>ND</v>
      </c>
      <c r="G44" s="29" t="str">
        <f>'Raw Data'!G17:I17</f>
        <v>ND</v>
      </c>
      <c r="H44" s="29" t="str">
        <f>'Raw Data'!H17:J17</f>
        <v>ND</v>
      </c>
      <c r="I44" s="29" t="str">
        <f>'Raw Data'!I17:K17</f>
        <v>ND</v>
      </c>
      <c r="J44" s="29" t="str">
        <f>'Raw Data'!J17:L17</f>
        <v>D</v>
      </c>
      <c r="K44" s="29" t="str">
        <f>'Raw Data'!K17:M17</f>
        <v>ND</v>
      </c>
      <c r="L44" s="30" t="str">
        <f>'Raw Data'!L17:N17</f>
        <v>ND</v>
      </c>
      <c r="M44" s="109"/>
    </row>
    <row r="45" spans="1:13" x14ac:dyDescent="0.25">
      <c r="A45" s="133"/>
      <c r="B45" s="46" t="str">
        <f>'Raw Data'!B18:D18</f>
        <v>Tm</v>
      </c>
      <c r="C45" s="46" t="str">
        <f>'Raw Data'!C18:E18</f>
        <v>Tm 346.220 {97} (Axial)</v>
      </c>
      <c r="D45" s="46" t="str">
        <f>'Raw Data'!D18:F18</f>
        <v>mg</v>
      </c>
      <c r="E45" s="29" t="str">
        <f>'Raw Data'!E18:G18</f>
        <v>D</v>
      </c>
      <c r="F45" s="29">
        <f>'Raw Data'!F18:H18</f>
        <v>6.9402832170145479E-2</v>
      </c>
      <c r="G45" s="29" t="str">
        <f>'Raw Data'!G18:I18</f>
        <v>ND</v>
      </c>
      <c r="H45" s="29" t="str">
        <f>'Raw Data'!H18:J18</f>
        <v>D</v>
      </c>
      <c r="I45" s="29">
        <f>'Raw Data'!I18:K18</f>
        <v>1.2308766902677713E-2</v>
      </c>
      <c r="J45" s="29" t="str">
        <f>'Raw Data'!J18:L18</f>
        <v>ND</v>
      </c>
      <c r="K45" s="29">
        <f>'Raw Data'!K18:M18</f>
        <v>1.713563177184237E-2</v>
      </c>
      <c r="L45" s="30">
        <f>'Raw Data'!L18:N18</f>
        <v>9.3643726614444801E-3</v>
      </c>
      <c r="M45" s="109"/>
    </row>
    <row r="46" spans="1:13" ht="15.75" thickBot="1" x14ac:dyDescent="0.3">
      <c r="A46" s="134"/>
      <c r="B46" s="48" t="str">
        <f>'Raw Data'!B19:D19</f>
        <v>Yb</v>
      </c>
      <c r="C46" s="48" t="str">
        <f>'Raw Data'!C19:E19</f>
        <v>Yb 328.937 {102} (Axial)</v>
      </c>
      <c r="D46" s="48" t="str">
        <f>'Raw Data'!D19:F19</f>
        <v>mg</v>
      </c>
      <c r="E46" s="51">
        <f>'Raw Data'!E19:G19</f>
        <v>2.5430874658962769E-2</v>
      </c>
      <c r="F46" s="51">
        <f>'Raw Data'!F19:H19</f>
        <v>3.5804402564398381E-2</v>
      </c>
      <c r="G46" s="51">
        <f>'Raw Data'!G19:I19</f>
        <v>2.358676321722461E-2</v>
      </c>
      <c r="H46" s="51">
        <f>'Raw Data'!H19:J19</f>
        <v>1.5827111985323966E-2</v>
      </c>
      <c r="I46" s="51">
        <f>'Raw Data'!I19:K19</f>
        <v>1.4135897764804582E-2</v>
      </c>
      <c r="J46" s="51">
        <f>'Raw Data'!J19:L19</f>
        <v>1.0343957802897485E-2</v>
      </c>
      <c r="K46" s="51">
        <f>'Raw Data'!K19:M19</f>
        <v>2.0043496295447383E-3</v>
      </c>
      <c r="L46" s="52">
        <f>'Raw Data'!L19:N19</f>
        <v>7.8751413259330865E-3</v>
      </c>
      <c r="M46" s="109"/>
    </row>
    <row r="47" spans="1:13" x14ac:dyDescent="0.25">
      <c r="A47" s="132" t="s">
        <v>148</v>
      </c>
      <c r="B47" s="47" t="str">
        <f>'Raw Data'!B44:D44</f>
        <v>Ba</v>
      </c>
      <c r="C47" s="47" t="str">
        <f>'Raw Data'!C44:E44</f>
        <v>Ba 455.403 {74} (Axial)</v>
      </c>
      <c r="D47" s="47" t="str">
        <f>'Raw Data'!D44:F44</f>
        <v>mg</v>
      </c>
      <c r="E47" s="6">
        <f>'Raw Data'!E44:G44</f>
        <v>6.8914003487388067</v>
      </c>
      <c r="F47" s="6">
        <f>'Raw Data'!F44:H44</f>
        <v>27.22483938288126</v>
      </c>
      <c r="G47" s="6">
        <f>'Raw Data'!G44:I44</f>
        <v>32.374337476469421</v>
      </c>
      <c r="H47" s="6">
        <f>'Raw Data'!H44:J44</f>
        <v>26.123547967298581</v>
      </c>
      <c r="I47" s="6">
        <f>'Raw Data'!I44:K44</f>
        <v>45.24690702035182</v>
      </c>
      <c r="J47" s="6">
        <f>'Raw Data'!J44:L44</f>
        <v>20.288205632908195</v>
      </c>
      <c r="K47" s="6">
        <f>'Raw Data'!K44:M44</f>
        <v>25.542893835063133</v>
      </c>
      <c r="L47" s="7">
        <f>'Raw Data'!L44:N44</f>
        <v>23.993792628550548</v>
      </c>
      <c r="M47" s="109"/>
    </row>
    <row r="48" spans="1:13" x14ac:dyDescent="0.25">
      <c r="A48" s="133"/>
      <c r="B48" s="46" t="str">
        <f>'Raw Data'!B32:D32</f>
        <v>Bi</v>
      </c>
      <c r="C48" s="46" t="str">
        <f>'Raw Data'!C32:E32</f>
        <v>Bi 306.770 {110} (Axial)</v>
      </c>
      <c r="D48" s="46" t="str">
        <f>'Raw Data'!D32:F32</f>
        <v>mg</v>
      </c>
      <c r="E48" s="29">
        <f>'Raw Data'!E32:G32</f>
        <v>1.4596365123608717</v>
      </c>
      <c r="F48" s="29">
        <f>'Raw Data'!F32:H32</f>
        <v>1.1231730184287543</v>
      </c>
      <c r="G48" s="29">
        <f>'Raw Data'!G32:I32</f>
        <v>0.75018487606234308</v>
      </c>
      <c r="H48" s="29">
        <f>'Raw Data'!H32:J32</f>
        <v>0.12989910820206144</v>
      </c>
      <c r="I48" s="29">
        <f>'Raw Data'!I32:K32</f>
        <v>0.50983468913330132</v>
      </c>
      <c r="J48" s="29">
        <f>'Raw Data'!J32:L32</f>
        <v>1.4102780727532196</v>
      </c>
      <c r="K48" s="29">
        <f>'Raw Data'!K32:M32</f>
        <v>0.6603902709449111</v>
      </c>
      <c r="L48" s="30">
        <f>'Raw Data'!L32:N32</f>
        <v>1.2433950783384111</v>
      </c>
      <c r="M48" s="109"/>
    </row>
    <row r="49" spans="1:14" x14ac:dyDescent="0.25">
      <c r="A49" s="133"/>
      <c r="B49" s="46" t="str">
        <f>'Raw Data'!B64:D64</f>
        <v>Hg</v>
      </c>
      <c r="C49" s="46" t="str">
        <f>'Raw Data'!C64:E64</f>
        <v>Hg 184.950 {482} (Axial)</v>
      </c>
      <c r="D49" s="46" t="str">
        <f>'Raw Data'!D64:F64</f>
        <v>mg</v>
      </c>
      <c r="E49" s="29" t="str">
        <f>'Raw Data'!E64:G64</f>
        <v>D</v>
      </c>
      <c r="F49" s="29" t="str">
        <f>'Raw Data'!F64:H64</f>
        <v>D</v>
      </c>
      <c r="G49" s="29" t="str">
        <f>'Raw Data'!G64:I64</f>
        <v>ND</v>
      </c>
      <c r="H49" s="29" t="str">
        <f>'Raw Data'!H64:J64</f>
        <v>ND</v>
      </c>
      <c r="I49" s="29" t="str">
        <f>'Raw Data'!I64:K64</f>
        <v>D</v>
      </c>
      <c r="J49" s="29" t="str">
        <f>'Raw Data'!J64:L64</f>
        <v>ND</v>
      </c>
      <c r="K49" s="29" t="str">
        <f>'Raw Data'!K64:M64</f>
        <v>D</v>
      </c>
      <c r="L49" s="30" t="str">
        <f>'Raw Data'!L64:N64</f>
        <v>D</v>
      </c>
      <c r="M49" s="109"/>
    </row>
    <row r="50" spans="1:14" x14ac:dyDescent="0.25">
      <c r="A50" s="133"/>
      <c r="B50" s="46" t="str">
        <f>'Raw Data'!B51:D51</f>
        <v>Sb</v>
      </c>
      <c r="C50" s="46" t="str">
        <f>'Raw Data'!C51:E51</f>
        <v>Sb 206.833 {463} (Axial)</v>
      </c>
      <c r="D50" s="46" t="str">
        <f>'Raw Data'!D51:F51</f>
        <v>mg</v>
      </c>
      <c r="E50" s="29">
        <f>'Raw Data'!E51:G51</f>
        <v>0.8952291691325206</v>
      </c>
      <c r="F50" s="29">
        <f>'Raw Data'!F51:H51</f>
        <v>2.2811125315188541</v>
      </c>
      <c r="G50" s="29">
        <f>'Raw Data'!G51:I51</f>
        <v>4.3851135834109805</v>
      </c>
      <c r="H50" s="29">
        <f>'Raw Data'!H51:J51</f>
        <v>1.8989856937068348</v>
      </c>
      <c r="I50" s="29">
        <f>'Raw Data'!I51:K51</f>
        <v>1.5388592226799214</v>
      </c>
      <c r="J50" s="29">
        <f>'Raw Data'!J51:L51</f>
        <v>1.4532764640581155</v>
      </c>
      <c r="K50" s="29">
        <f>'Raw Data'!K51:M51</f>
        <v>5.24823837245907E-2</v>
      </c>
      <c r="L50" s="30">
        <f>'Raw Data'!L51:N51</f>
        <v>1.0739768607254692</v>
      </c>
      <c r="M50" s="109"/>
    </row>
    <row r="51" spans="1:14" x14ac:dyDescent="0.25">
      <c r="A51" s="133"/>
      <c r="B51" s="46" t="str">
        <f>'Raw Data'!B15:D15</f>
        <v>Sc</v>
      </c>
      <c r="C51" s="46" t="str">
        <f>'Raw Data'!C15:E15</f>
        <v>Sc 363.075 {93} (Axial)</v>
      </c>
      <c r="D51" s="46" t="str">
        <f>'Raw Data'!D15:F15</f>
        <v>mg</v>
      </c>
      <c r="E51" s="29" t="str">
        <f>'Raw Data'!E15:G15</f>
        <v>ND</v>
      </c>
      <c r="F51" s="29" t="str">
        <f>'Raw Data'!F15:H15</f>
        <v>ND</v>
      </c>
      <c r="G51" s="29">
        <f>'Raw Data'!G15:I15</f>
        <v>1.0160857808588141E-2</v>
      </c>
      <c r="H51" s="29">
        <f>'Raw Data'!H15:J15</f>
        <v>7.2331666655917051E-3</v>
      </c>
      <c r="I51" s="29">
        <f>'Raw Data'!I15:K15</f>
        <v>1.3222818183343E-2</v>
      </c>
      <c r="J51" s="29">
        <f>'Raw Data'!J15:L15</f>
        <v>3.8135494822413361E-3</v>
      </c>
      <c r="K51" s="29">
        <f>'Raw Data'!K15:M15</f>
        <v>1.1391591530965514E-2</v>
      </c>
      <c r="L51" s="30">
        <f>'Raw Data'!L15:N15</f>
        <v>5.9172963145700738E-3</v>
      </c>
      <c r="M51" s="109"/>
    </row>
    <row r="52" spans="1:14" x14ac:dyDescent="0.25">
      <c r="A52" s="133"/>
      <c r="B52" s="46" t="str">
        <f>'Raw Data'!B53:D53</f>
        <v>Sr</v>
      </c>
      <c r="C52" s="46" t="str">
        <f>'Raw Data'!C53:E53</f>
        <v>Sr 421.552 {80} (Axial)</v>
      </c>
      <c r="D52" s="46" t="str">
        <f>'Raw Data'!D53:F53</f>
        <v>mg</v>
      </c>
      <c r="E52" s="29">
        <f>'Raw Data'!E53:G53</f>
        <v>0.64388649389491792</v>
      </c>
      <c r="F52" s="29">
        <f>'Raw Data'!F53:H53</f>
        <v>3.0859557643297637</v>
      </c>
      <c r="G52" s="29">
        <f>'Raw Data'!G53:I53</f>
        <v>3.4481251319081268</v>
      </c>
      <c r="H52" s="29">
        <f>'Raw Data'!H53:J53</f>
        <v>3.8505452299595464</v>
      </c>
      <c r="I52" s="29">
        <f>'Raw Data'!I53:K53</f>
        <v>6.0955414139568278</v>
      </c>
      <c r="J52" s="29">
        <f>'Raw Data'!J53:L53</f>
        <v>4.7889144103664307</v>
      </c>
      <c r="K52" s="29">
        <f>'Raw Data'!K53:M53</f>
        <v>6.3114592510379044</v>
      </c>
      <c r="L52" s="30">
        <f>'Raw Data'!L53:N53</f>
        <v>8.4129386189932038</v>
      </c>
      <c r="M52" s="109"/>
    </row>
    <row r="53" spans="1:14" ht="15.75" thickBot="1" x14ac:dyDescent="0.3">
      <c r="A53" s="134"/>
      <c r="B53" s="48" t="str">
        <f>'Raw Data'!B56:D56</f>
        <v>Tl</v>
      </c>
      <c r="C53" s="48" t="str">
        <f>'Raw Data'!C56:E56</f>
        <v>Tl 190.856 {477} (Axial)</v>
      </c>
      <c r="D53" s="48" t="str">
        <f>'Raw Data'!D56:F56</f>
        <v>mg</v>
      </c>
      <c r="E53" s="51" t="str">
        <f>'Raw Data'!E56:G56</f>
        <v>ND</v>
      </c>
      <c r="F53" s="51" t="str">
        <f>'Raw Data'!F56:H56</f>
        <v>ND</v>
      </c>
      <c r="G53" s="51" t="str">
        <f>'Raw Data'!G56:I56</f>
        <v>ND</v>
      </c>
      <c r="H53" s="51" t="str">
        <f>'Raw Data'!H56:J56</f>
        <v>ND</v>
      </c>
      <c r="I53" s="51" t="str">
        <f>'Raw Data'!I56:K56</f>
        <v>ND</v>
      </c>
      <c r="J53" s="51" t="str">
        <f>'Raw Data'!J56:L56</f>
        <v>D</v>
      </c>
      <c r="K53" s="51" t="str">
        <f>'Raw Data'!K56:M56</f>
        <v>ND</v>
      </c>
      <c r="L53" s="52" t="str">
        <f>'Raw Data'!L56:N56</f>
        <v>ND</v>
      </c>
      <c r="M53" s="109"/>
    </row>
    <row r="54" spans="1:14" x14ac:dyDescent="0.25">
      <c r="A54" s="132" t="s">
        <v>150</v>
      </c>
      <c r="B54" s="47" t="str">
        <f>'Raw Data'!B45:D45</f>
        <v>Co</v>
      </c>
      <c r="C54" s="47" t="str">
        <f>'Raw Data'!C45:E45</f>
        <v>Co 238.892 {141} (Axial)</v>
      </c>
      <c r="D54" s="47" t="str">
        <f>'Raw Data'!D45:F45</f>
        <v>mg</v>
      </c>
      <c r="E54" s="6">
        <f>'Raw Data'!E45:G45</f>
        <v>8.4951833532649328</v>
      </c>
      <c r="F54" s="6">
        <f>'Raw Data'!F45:H45</f>
        <v>12.451581216614823</v>
      </c>
      <c r="G54" s="6">
        <f>'Raw Data'!G45:I45</f>
        <v>11.27445108927016</v>
      </c>
      <c r="H54" s="6">
        <f>'Raw Data'!H45:J45</f>
        <v>10.600315196281697</v>
      </c>
      <c r="I54" s="6">
        <f>'Raw Data'!I45:K45</f>
        <v>7.1191451683030058</v>
      </c>
      <c r="J54" s="6">
        <f>'Raw Data'!J45:L45</f>
        <v>4.6666157752420645</v>
      </c>
      <c r="K54" s="6">
        <f>'Raw Data'!K45:M45</f>
        <v>3.1165643385158597</v>
      </c>
      <c r="L54" s="7">
        <f>'Raw Data'!L45:N45</f>
        <v>6.4844801436210764</v>
      </c>
      <c r="M54" s="109"/>
    </row>
    <row r="55" spans="1:14" x14ac:dyDescent="0.25">
      <c r="A55" s="133"/>
      <c r="B55" s="46" t="str">
        <f>'Raw Data'!B49:D49</f>
        <v>Mo</v>
      </c>
      <c r="C55" s="46" t="str">
        <f>'Raw Data'!C49:E49</f>
        <v>Mo 202.030 {467} (Axial)</v>
      </c>
      <c r="D55" s="46" t="str">
        <f>'Raw Data'!D49:F49</f>
        <v>mg</v>
      </c>
      <c r="E55" s="29">
        <f>'Raw Data'!E49:G49</f>
        <v>6.6224108786224312</v>
      </c>
      <c r="F55" s="29">
        <f>'Raw Data'!F49:H49</f>
        <v>4.2633014674446388</v>
      </c>
      <c r="G55" s="29">
        <f>'Raw Data'!G49:I49</f>
        <v>2.6906282516455482</v>
      </c>
      <c r="H55" s="29">
        <f>'Raw Data'!H49:J49</f>
        <v>3.2606839793092202</v>
      </c>
      <c r="I55" s="29">
        <f>'Raw Data'!I49:K49</f>
        <v>2.4345785574230274</v>
      </c>
      <c r="J55" s="29">
        <f>'Raw Data'!J49:L49</f>
        <v>2.4645111944111791</v>
      </c>
      <c r="K55" s="29">
        <f>'Raw Data'!K49:M49</f>
        <v>1.8098296012389163</v>
      </c>
      <c r="L55" s="30">
        <f>'Raw Data'!L49:N49</f>
        <v>3.4807331067687048</v>
      </c>
      <c r="M55" s="109"/>
    </row>
    <row r="56" spans="1:14" x14ac:dyDescent="0.25">
      <c r="A56" s="133"/>
      <c r="B56" s="46" t="str">
        <f>'Raw Data'!B40:D40</f>
        <v>Ni</v>
      </c>
      <c r="C56" s="46" t="str">
        <f>'Raw Data'!C40:E40</f>
        <v>Ni 231.604 {445} (Axial)</v>
      </c>
      <c r="D56" s="46" t="str">
        <f>'Raw Data'!D40:F40</f>
        <v>mg</v>
      </c>
      <c r="E56" s="29">
        <f>'Raw Data'!E40:G40</f>
        <v>398.70904197280777</v>
      </c>
      <c r="F56" s="29">
        <f>'Raw Data'!F40:H40</f>
        <v>465.85673612676999</v>
      </c>
      <c r="G56" s="29">
        <f>'Raw Data'!G40:I40</f>
        <v>606.77648570977112</v>
      </c>
      <c r="H56" s="29">
        <f>'Raw Data'!H40:J40</f>
        <v>610.51508624494988</v>
      </c>
      <c r="I56" s="29">
        <f>'Raw Data'!I40:K40</f>
        <v>806.43104802334528</v>
      </c>
      <c r="J56" s="29">
        <f>'Raw Data'!J40:L40</f>
        <v>734.10640516797207</v>
      </c>
      <c r="K56" s="29">
        <f>'Raw Data'!K40:M40</f>
        <v>794.00939990803386</v>
      </c>
      <c r="L56" s="30">
        <f>'Raw Data'!L40:N40</f>
        <v>785.65589522536447</v>
      </c>
      <c r="M56" s="109"/>
    </row>
    <row r="57" spans="1:14" x14ac:dyDescent="0.25">
      <c r="A57" s="133"/>
      <c r="B57" s="46" t="str">
        <f>'Raw Data'!B23:D23</f>
        <v>Re</v>
      </c>
      <c r="C57" s="46" t="str">
        <f>'Raw Data'!C23:E23</f>
        <v>Re 197.312 {471} (Axial)</v>
      </c>
      <c r="D57" s="46" t="str">
        <f>'Raw Data'!D23:F23</f>
        <v>mg</v>
      </c>
      <c r="E57" s="29" t="str">
        <f>'Raw Data'!E23:G23</f>
        <v>ND</v>
      </c>
      <c r="F57" s="29" t="str">
        <f>'Raw Data'!F23:H23</f>
        <v>D</v>
      </c>
      <c r="G57" s="29" t="str">
        <f>'Raw Data'!G23:I23</f>
        <v>ND</v>
      </c>
      <c r="H57" s="29" t="str">
        <f>'Raw Data'!H23:J23</f>
        <v>ND</v>
      </c>
      <c r="I57" s="29" t="str">
        <f>'Raw Data'!I23:K23</f>
        <v>ND</v>
      </c>
      <c r="J57" s="29" t="str">
        <f>'Raw Data'!J23:L23</f>
        <v>D</v>
      </c>
      <c r="K57" s="29" t="str">
        <f>'Raw Data'!K23:M23</f>
        <v>ND</v>
      </c>
      <c r="L57" s="30" t="str">
        <f>'Raw Data'!L23:N23</f>
        <v>ND</v>
      </c>
      <c r="M57" s="109"/>
    </row>
    <row r="58" spans="1:14" x14ac:dyDescent="0.25">
      <c r="A58" s="133"/>
      <c r="B58" s="46" t="str">
        <f>'Raw Data'!B54:D54</f>
        <v>Ta</v>
      </c>
      <c r="C58" s="46" t="str">
        <f>'Raw Data'!C54:E54</f>
        <v>Ta 240.063 {140} (Axial)</v>
      </c>
      <c r="D58" s="46" t="str">
        <f>'Raw Data'!D54:F54</f>
        <v>mg</v>
      </c>
      <c r="E58" s="29">
        <f>'Raw Data'!E54:G54</f>
        <v>17.832718955761734</v>
      </c>
      <c r="F58" s="29">
        <f>'Raw Data'!F54:H54</f>
        <v>19.745529586344354</v>
      </c>
      <c r="G58" s="29">
        <f>'Raw Data'!G54:I54</f>
        <v>10.488531983674124</v>
      </c>
      <c r="H58" s="29">
        <f>'Raw Data'!H54:J54</f>
        <v>11.761193915986258</v>
      </c>
      <c r="I58" s="29">
        <f>'Raw Data'!I54:K54</f>
        <v>14.829153589667859</v>
      </c>
      <c r="J58" s="29">
        <f>'Raw Data'!J54:L54</f>
        <v>25.173447683805794</v>
      </c>
      <c r="K58" s="29">
        <f>'Raw Data'!K54:M54</f>
        <v>20.655032467589962</v>
      </c>
      <c r="L58" s="30">
        <f>'Raw Data'!L54:N54</f>
        <v>26.016047524568602</v>
      </c>
      <c r="M58" s="109"/>
    </row>
    <row r="59" spans="1:14" ht="15.75" thickBot="1" x14ac:dyDescent="0.3">
      <c r="A59" s="134"/>
      <c r="B59" s="48" t="str">
        <f>'Raw Data'!B58:D58</f>
        <v>W</v>
      </c>
      <c r="C59" s="48" t="str">
        <f>'Raw Data'!C58:E58</f>
        <v>W 209.860 {461} (Axial)</v>
      </c>
      <c r="D59" s="48" t="str">
        <f>'Raw Data'!D58:F58</f>
        <v>mg</v>
      </c>
      <c r="E59" s="51">
        <f>'Raw Data'!E58:G58</f>
        <v>4.8309546384038882</v>
      </c>
      <c r="F59" s="51">
        <f>'Raw Data'!F58:H58</f>
        <v>4.2493071923123429</v>
      </c>
      <c r="G59" s="51">
        <f>'Raw Data'!G58:I58</f>
        <v>1.7333479788115123</v>
      </c>
      <c r="H59" s="51">
        <f>'Raw Data'!H58:J58</f>
        <v>4.7496636180430194</v>
      </c>
      <c r="I59" s="51">
        <f>'Raw Data'!I58:K58</f>
        <v>2.5470392210801678</v>
      </c>
      <c r="J59" s="51">
        <f>'Raw Data'!J58:L58</f>
        <v>2.0959021118427161</v>
      </c>
      <c r="K59" s="51">
        <f>'Raw Data'!K58:M58</f>
        <v>3.1898846011642146</v>
      </c>
      <c r="L59" s="52">
        <f>'Raw Data'!L58:N58</f>
        <v>4.2288042870646709</v>
      </c>
      <c r="M59" s="109"/>
    </row>
    <row r="60" spans="1:14" x14ac:dyDescent="0.25">
      <c r="A60" s="132" t="s">
        <v>152</v>
      </c>
      <c r="B60" s="47" t="str">
        <f>'Raw Data'!B62:D62</f>
        <v>Cd</v>
      </c>
      <c r="C60" s="47" t="str">
        <f>'Raw Data'!C62:E62</f>
        <v>Cd 226.502 {449} (Axial)</v>
      </c>
      <c r="D60" s="47" t="str">
        <f>'Raw Data'!D62:F62</f>
        <v>mg</v>
      </c>
      <c r="E60" s="6" t="str">
        <f>'Raw Data'!E62:G62</f>
        <v>ND</v>
      </c>
      <c r="F60" s="6" t="str">
        <f>'Raw Data'!F62:H62</f>
        <v>ND</v>
      </c>
      <c r="G60" s="6">
        <f>'Raw Data'!G62:I62</f>
        <v>2.017370587940712E-2</v>
      </c>
      <c r="H60" s="6">
        <f>'Raw Data'!H62:J62</f>
        <v>8.5335716061981336E-3</v>
      </c>
      <c r="I60" s="6" t="str">
        <f>'Raw Data'!I62:K62</f>
        <v>D</v>
      </c>
      <c r="J60" s="6" t="str">
        <f>'Raw Data'!J62:L62</f>
        <v>D</v>
      </c>
      <c r="K60" s="6" t="str">
        <f>'Raw Data'!K62:M62</f>
        <v>ND</v>
      </c>
      <c r="L60" s="7" t="str">
        <f>'Raw Data'!L62:N62</f>
        <v>ND</v>
      </c>
      <c r="M60" s="109"/>
    </row>
    <row r="61" spans="1:14" x14ac:dyDescent="0.25">
      <c r="A61" s="133"/>
      <c r="B61" s="46" t="str">
        <f>'Raw Data'!B34:D34</f>
        <v>Ge</v>
      </c>
      <c r="C61" s="46" t="str">
        <f>'Raw Data'!C34:E34</f>
        <v>Ge 265.118 {127} (Axial)</v>
      </c>
      <c r="D61" s="46" t="str">
        <f>'Raw Data'!D34:F34</f>
        <v>mg</v>
      </c>
      <c r="E61" s="29">
        <f>'Raw Data'!E34:G34</f>
        <v>5.5354800367974217</v>
      </c>
      <c r="F61" s="29">
        <f>'Raw Data'!F34:H34</f>
        <v>4.9749399156240699</v>
      </c>
      <c r="G61" s="29">
        <f>'Raw Data'!G34:I34</f>
        <v>3.3701515825221509</v>
      </c>
      <c r="H61" s="29">
        <f>'Raw Data'!H34:J34</f>
        <v>3.8008391581049028</v>
      </c>
      <c r="I61" s="29">
        <f>'Raw Data'!I34:K34</f>
        <v>4.3329814491304006</v>
      </c>
      <c r="J61" s="29">
        <f>'Raw Data'!J34:L34</f>
        <v>6.6298285062117923</v>
      </c>
      <c r="K61" s="29">
        <f>'Raw Data'!K34:M34</f>
        <v>3.0003520445354721</v>
      </c>
      <c r="L61" s="30">
        <f>'Raw Data'!L34:N34</f>
        <v>3.2124407311268603</v>
      </c>
      <c r="M61" s="109"/>
    </row>
    <row r="62" spans="1:14" x14ac:dyDescent="0.25">
      <c r="A62" s="133"/>
      <c r="B62" s="46" t="str">
        <f>'Raw Data'!B35:D35</f>
        <v>In</v>
      </c>
      <c r="C62" s="46" t="str">
        <f>'Raw Data'!C35:E35</f>
        <v>In 325.609 {103} (Axial)</v>
      </c>
      <c r="D62" s="46" t="str">
        <f>'Raw Data'!D35:F35</f>
        <v>mg</v>
      </c>
      <c r="E62" s="29" t="str">
        <f>'Raw Data'!E35:G35</f>
        <v>D</v>
      </c>
      <c r="F62" s="29">
        <f>'Raw Data'!F35:H35</f>
        <v>0.39118224705469401</v>
      </c>
      <c r="G62" s="29">
        <f>'Raw Data'!G35:I35</f>
        <v>0.63834799845769963</v>
      </c>
      <c r="H62" s="29">
        <f>'Raw Data'!H35:J35</f>
        <v>0.33281262943425438</v>
      </c>
      <c r="I62" s="29">
        <f>'Raw Data'!I35:K35</f>
        <v>0.30587068221880787</v>
      </c>
      <c r="J62" s="29">
        <f>'Raw Data'!J35:L35</f>
        <v>0.22904479612889622</v>
      </c>
      <c r="K62" s="29" t="str">
        <f>'Raw Data'!K35:M35</f>
        <v>D</v>
      </c>
      <c r="L62" s="30">
        <f>'Raw Data'!L35:N35</f>
        <v>0.18881379493769515</v>
      </c>
      <c r="M62" s="109"/>
    </row>
    <row r="63" spans="1:14" x14ac:dyDescent="0.25">
      <c r="A63" s="133"/>
      <c r="B63" s="46" t="str">
        <f>'Raw Data'!B65:D65</f>
        <v>Pb</v>
      </c>
      <c r="C63" s="46" t="str">
        <f>'Raw Data'!C65:E65</f>
        <v>Pb 182.205 {485} (Axial)</v>
      </c>
      <c r="D63" s="46" t="str">
        <f>'Raw Data'!D65:F65</f>
        <v>mg</v>
      </c>
      <c r="E63" s="29">
        <f>'Raw Data'!E65:G65</f>
        <v>5.5264552680080374</v>
      </c>
      <c r="F63" s="29">
        <f>'Raw Data'!F65:H65</f>
        <v>4.2058075284056802</v>
      </c>
      <c r="G63" s="29">
        <f>'Raw Data'!G65:I65</f>
        <v>2.6360306825837392</v>
      </c>
      <c r="H63" s="29">
        <f>'Raw Data'!H65:J65</f>
        <v>0.71846491149745273</v>
      </c>
      <c r="I63" s="29">
        <f>'Raw Data'!I65:K65</f>
        <v>0.39985500085292064</v>
      </c>
      <c r="J63" s="29">
        <f>'Raw Data'!J65:L65</f>
        <v>0.32584567654277657</v>
      </c>
      <c r="K63" s="29">
        <f>'Raw Data'!K65:M65</f>
        <v>0.17020960753827757</v>
      </c>
      <c r="L63" s="30">
        <f>'Raw Data'!L65:N65</f>
        <v>0.58328678434030101</v>
      </c>
      <c r="M63" s="109"/>
      <c r="N63" s="109"/>
    </row>
    <row r="64" spans="1:14" x14ac:dyDescent="0.25">
      <c r="A64" s="133"/>
      <c r="B64" s="46" t="str">
        <f>'Raw Data'!B41:D41</f>
        <v>Sn</v>
      </c>
      <c r="C64" s="46" t="str">
        <f>'Raw Data'!C41:E41</f>
        <v>Sn 189.989 {477} (Axial)</v>
      </c>
      <c r="D64" s="46" t="str">
        <f>'Raw Data'!D41:F41</f>
        <v>mg</v>
      </c>
      <c r="E64" s="29">
        <f>'Raw Data'!E41:G41</f>
        <v>486.59546767096367</v>
      </c>
      <c r="F64" s="29">
        <f>'Raw Data'!F41:H41</f>
        <v>476.71943850917444</v>
      </c>
      <c r="G64" s="29">
        <f>'Raw Data'!G41:I41</f>
        <v>550.45550192010955</v>
      </c>
      <c r="H64" s="29">
        <f>'Raw Data'!H41:J41</f>
        <v>618.78775933936754</v>
      </c>
      <c r="I64" s="29">
        <f>'Raw Data'!I41:K41</f>
        <v>511.83829812901797</v>
      </c>
      <c r="J64" s="29">
        <f>'Raw Data'!J41:L41</f>
        <v>588.44558930638505</v>
      </c>
      <c r="K64" s="29">
        <f>'Raw Data'!K41:M41</f>
        <v>534.47815503711774</v>
      </c>
      <c r="L64" s="30">
        <f>'Raw Data'!L41:N41</f>
        <v>577.93105541027501</v>
      </c>
      <c r="M64" s="109"/>
    </row>
    <row r="65" spans="1:13" ht="15.75" thickBot="1" x14ac:dyDescent="0.3">
      <c r="A65" s="134"/>
      <c r="B65" s="48" t="str">
        <f>'Raw Data'!B42:D42</f>
        <v>Zn</v>
      </c>
      <c r="C65" s="48" t="str">
        <f>'Raw Data'!C42:E42</f>
        <v>Zn 202.548 {466} (Axial)</v>
      </c>
      <c r="D65" s="48" t="str">
        <f>'Raw Data'!D42:F42</f>
        <v>mg</v>
      </c>
      <c r="E65" s="51">
        <f>'Raw Data'!E42:G42</f>
        <v>92.359247817349925</v>
      </c>
      <c r="F65" s="51">
        <f>'Raw Data'!F42:H42</f>
        <v>104.31918544773679</v>
      </c>
      <c r="G65" s="51">
        <f>'Raw Data'!G42:I42</f>
        <v>231.04832950187088</v>
      </c>
      <c r="H65" s="51">
        <f>'Raw Data'!H42:J42</f>
        <v>228.21474426455202</v>
      </c>
      <c r="I65" s="51">
        <f>'Raw Data'!I42:K42</f>
        <v>466.78006000764617</v>
      </c>
      <c r="J65" s="51">
        <f>'Raw Data'!J42:L42</f>
        <v>499.613496904447</v>
      </c>
      <c r="K65" s="51">
        <f>'Raw Data'!K42:M42</f>
        <v>571.80869258409086</v>
      </c>
      <c r="L65" s="52">
        <f>'Raw Data'!L42:N42</f>
        <v>471.82334117051806</v>
      </c>
      <c r="M65" s="109"/>
    </row>
    <row r="66" spans="1:13" x14ac:dyDescent="0.25">
      <c r="L66" t="s">
        <v>304</v>
      </c>
      <c r="M66" s="109"/>
    </row>
    <row r="67" spans="1:13" ht="15.75" thickBot="1" x14ac:dyDescent="0.3"/>
    <row r="68" spans="1:13" ht="15.75" thickBot="1" x14ac:dyDescent="0.3">
      <c r="A68" s="67" t="s">
        <v>287</v>
      </c>
      <c r="B68" s="82" t="s">
        <v>291</v>
      </c>
      <c r="C68" s="82"/>
      <c r="D68" s="82" t="s">
        <v>306</v>
      </c>
      <c r="E68" s="96" t="str">
        <f>E1</f>
        <v>S1 PCBA</v>
      </c>
      <c r="F68" s="96" t="str">
        <f t="shared" ref="F68:L68" si="0">F1</f>
        <v>S2 PCBA</v>
      </c>
      <c r="G68" s="96" t="str">
        <f t="shared" si="0"/>
        <v>S3 PCBA</v>
      </c>
      <c r="H68" s="96" t="str">
        <f t="shared" si="0"/>
        <v>S4 PCBA</v>
      </c>
      <c r="I68" s="96" t="str">
        <f t="shared" si="0"/>
        <v>S5 PCBA</v>
      </c>
      <c r="J68" s="96" t="str">
        <f t="shared" si="0"/>
        <v>S6 PCBA</v>
      </c>
      <c r="K68" s="96" t="str">
        <f t="shared" si="0"/>
        <v>S7 PCBA</v>
      </c>
      <c r="L68" s="96" t="str">
        <f t="shared" si="0"/>
        <v>S8 PCBA</v>
      </c>
    </row>
    <row r="69" spans="1:13" x14ac:dyDescent="0.25">
      <c r="A69" s="71" t="str">
        <f>A2</f>
        <v>Copper group</v>
      </c>
      <c r="B69" s="73" t="s">
        <v>290</v>
      </c>
      <c r="C69" s="73"/>
      <c r="D69" s="73" t="s">
        <v>5</v>
      </c>
      <c r="E69" s="98">
        <f>SUM(E2:E6)</f>
        <v>3797.21482102655</v>
      </c>
      <c r="F69" s="98">
        <f t="shared" ref="F69:L69" si="1">SUM(F2:F6)</f>
        <v>4715.8371275276231</v>
      </c>
      <c r="G69" s="98">
        <f t="shared" si="1"/>
        <v>5510.9422325573842</v>
      </c>
      <c r="H69" s="98">
        <f t="shared" si="1"/>
        <v>4936.9858633262456</v>
      </c>
      <c r="I69" s="98">
        <f t="shared" si="1"/>
        <v>6164.0851653606433</v>
      </c>
      <c r="J69" s="98">
        <f t="shared" si="1"/>
        <v>4957.6936595488032</v>
      </c>
      <c r="K69" s="98">
        <f t="shared" si="1"/>
        <v>5453.0741372602588</v>
      </c>
      <c r="L69" s="98">
        <f t="shared" si="1"/>
        <v>5877.4313198093996</v>
      </c>
    </row>
    <row r="70" spans="1:13" x14ac:dyDescent="0.25">
      <c r="A70" s="69" t="str">
        <f>A7</f>
        <v>Iron &amp; its principal alloying elements</v>
      </c>
      <c r="B70" s="74" t="s">
        <v>290</v>
      </c>
      <c r="C70" s="74"/>
      <c r="D70" s="73" t="s">
        <v>5</v>
      </c>
      <c r="E70" s="90">
        <f>SUM(E7:E11)</f>
        <v>1359.9904406283122</v>
      </c>
      <c r="F70" s="90">
        <f t="shared" ref="F70:L70" si="2">SUM(F7:F11)</f>
        <v>2056.3833738997214</v>
      </c>
      <c r="G70" s="90">
        <f t="shared" si="2"/>
        <v>2809.5189262568479</v>
      </c>
      <c r="H70" s="90">
        <f t="shared" si="2"/>
        <v>1853.7342463820432</v>
      </c>
      <c r="I70" s="90">
        <f t="shared" si="2"/>
        <v>1631.2937680672976</v>
      </c>
      <c r="J70" s="90">
        <f t="shared" si="2"/>
        <v>1318.304430202126</v>
      </c>
      <c r="K70" s="90">
        <f t="shared" si="2"/>
        <v>654.28369404711782</v>
      </c>
      <c r="L70" s="90">
        <f t="shared" si="2"/>
        <v>1402.5602487026645</v>
      </c>
    </row>
    <row r="71" spans="1:13" x14ac:dyDescent="0.25">
      <c r="A71" s="69" t="str">
        <f>A12</f>
        <v>Light metals</v>
      </c>
      <c r="B71" s="74" t="s">
        <v>290</v>
      </c>
      <c r="C71" s="74"/>
      <c r="D71" s="73" t="s">
        <v>5</v>
      </c>
      <c r="E71" s="90">
        <f>SUM(E12:E18)</f>
        <v>158.43801704182346</v>
      </c>
      <c r="F71" s="90">
        <f t="shared" ref="F71:L71" si="3">SUM(F12:F18)</f>
        <v>132.7603972038668</v>
      </c>
      <c r="G71" s="90">
        <f t="shared" si="3"/>
        <v>129.30734005782583</v>
      </c>
      <c r="H71" s="90">
        <f t="shared" si="3"/>
        <v>132.53098325223419</v>
      </c>
      <c r="I71" s="90">
        <f t="shared" si="3"/>
        <v>166.06269680612849</v>
      </c>
      <c r="J71" s="90">
        <f t="shared" si="3"/>
        <v>109.96362175115763</v>
      </c>
      <c r="K71" s="90">
        <f t="shared" si="3"/>
        <v>144.18972351757114</v>
      </c>
      <c r="L71" s="90">
        <f t="shared" si="3"/>
        <v>136.76467005917362</v>
      </c>
    </row>
    <row r="72" spans="1:13" x14ac:dyDescent="0.25">
      <c r="A72" s="69" t="str">
        <f>A24</f>
        <v>Nuclear energy metals</v>
      </c>
      <c r="B72" s="74" t="s">
        <v>290</v>
      </c>
      <c r="C72" s="74"/>
      <c r="D72" s="73" t="s">
        <v>5</v>
      </c>
      <c r="E72" s="90">
        <f>SUM(E24:E27)</f>
        <v>4.520721797144768</v>
      </c>
      <c r="F72" s="90">
        <f t="shared" ref="F72:L72" si="4">SUM(F24:F27)</f>
        <v>9.3113305834295446</v>
      </c>
      <c r="G72" s="90">
        <f t="shared" si="4"/>
        <v>16.717299270473077</v>
      </c>
      <c r="H72" s="90">
        <f t="shared" si="4"/>
        <v>15.229040414748546</v>
      </c>
      <c r="I72" s="90">
        <f t="shared" si="4"/>
        <v>11.535496001371111</v>
      </c>
      <c r="J72" s="90">
        <f t="shared" si="4"/>
        <v>16.183023651467586</v>
      </c>
      <c r="K72" s="90">
        <f t="shared" si="4"/>
        <v>19.77230497596813</v>
      </c>
      <c r="L72" s="90">
        <f t="shared" si="4"/>
        <v>24.416502065132136</v>
      </c>
    </row>
    <row r="73" spans="1:13" x14ac:dyDescent="0.25">
      <c r="A73" s="69" t="str">
        <f>A28</f>
        <v>Platinum-group metals</v>
      </c>
      <c r="B73" s="74" t="s">
        <v>290</v>
      </c>
      <c r="C73" s="74"/>
      <c r="D73" s="73" t="s">
        <v>5</v>
      </c>
      <c r="E73" s="90">
        <f>SUM(E28:E32)</f>
        <v>19.857245521004177</v>
      </c>
      <c r="F73" s="90">
        <f t="shared" ref="F73:L73" si="5">SUM(F28:F32)</f>
        <v>30.954219214908996</v>
      </c>
      <c r="G73" s="90">
        <f t="shared" si="5"/>
        <v>26.349962919809506</v>
      </c>
      <c r="H73" s="90">
        <f t="shared" si="5"/>
        <v>18.892511219497415</v>
      </c>
      <c r="I73" s="90">
        <f t="shared" si="5"/>
        <v>17.936754615332948</v>
      </c>
      <c r="J73" s="90">
        <f t="shared" si="5"/>
        <v>15.140905893758331</v>
      </c>
      <c r="K73" s="90">
        <f t="shared" si="5"/>
        <v>7.6241613857802681</v>
      </c>
      <c r="L73" s="90">
        <f t="shared" si="5"/>
        <v>14.320848486226648</v>
      </c>
    </row>
    <row r="74" spans="1:13" x14ac:dyDescent="0.25">
      <c r="A74" s="69" t="str">
        <f>A33</f>
        <v>Rare earth elements</v>
      </c>
      <c r="B74" s="74" t="s">
        <v>290</v>
      </c>
      <c r="C74" s="74"/>
      <c r="D74" s="73" t="s">
        <v>5</v>
      </c>
      <c r="E74" s="90">
        <f>SUM(E33:E46)</f>
        <v>0.45727670396670855</v>
      </c>
      <c r="F74" s="90">
        <f t="shared" ref="F74:L74" si="6">SUM(F33:F46)</f>
        <v>0.78477407869061899</v>
      </c>
      <c r="G74" s="90">
        <f t="shared" si="6"/>
        <v>0.92347212191686157</v>
      </c>
      <c r="H74" s="90">
        <f t="shared" si="6"/>
        <v>1.0183384385684204</v>
      </c>
      <c r="I74" s="90">
        <f t="shared" si="6"/>
        <v>1.0137523544140956</v>
      </c>
      <c r="J74" s="90">
        <f t="shared" si="6"/>
        <v>0.75399548087008283</v>
      </c>
      <c r="K74" s="90">
        <f t="shared" si="6"/>
        <v>0.62549927474360889</v>
      </c>
      <c r="L74" s="90">
        <f t="shared" si="6"/>
        <v>0.38328870404982029</v>
      </c>
    </row>
    <row r="75" spans="1:13" x14ac:dyDescent="0.25">
      <c r="A75" s="69" t="str">
        <f>A47</f>
        <v>Speciality metals</v>
      </c>
      <c r="B75" s="74" t="s">
        <v>290</v>
      </c>
      <c r="C75" s="74"/>
      <c r="D75" s="73" t="s">
        <v>5</v>
      </c>
      <c r="E75" s="90">
        <f>SUM(E47:E53)</f>
        <v>9.8901525241271173</v>
      </c>
      <c r="F75" s="90">
        <f t="shared" ref="F75:L75" si="7">SUM(F47:F53)</f>
        <v>33.715080697158633</v>
      </c>
      <c r="G75" s="90">
        <f t="shared" si="7"/>
        <v>40.967921925659454</v>
      </c>
      <c r="H75" s="90">
        <f t="shared" si="7"/>
        <v>32.010211165832615</v>
      </c>
      <c r="I75" s="90">
        <f t="shared" si="7"/>
        <v>53.404365164305219</v>
      </c>
      <c r="J75" s="90">
        <f t="shared" si="7"/>
        <v>27.944488129568203</v>
      </c>
      <c r="K75" s="90">
        <f t="shared" si="7"/>
        <v>32.578617332301505</v>
      </c>
      <c r="L75" s="90">
        <f t="shared" si="7"/>
        <v>34.730020482922207</v>
      </c>
    </row>
    <row r="76" spans="1:13" x14ac:dyDescent="0.25">
      <c r="A76" s="69" t="str">
        <f>A54</f>
        <v>Superalloy metals</v>
      </c>
      <c r="B76" s="74" t="s">
        <v>290</v>
      </c>
      <c r="C76" s="74"/>
      <c r="D76" s="73" t="s">
        <v>5</v>
      </c>
      <c r="E76" s="90">
        <f>SUM(E54:E59)</f>
        <v>436.49030979886078</v>
      </c>
      <c r="F76" s="90">
        <f t="shared" ref="F76:L76" si="8">SUM(F54:F59)</f>
        <v>506.56645558948617</v>
      </c>
      <c r="G76" s="90">
        <f t="shared" si="8"/>
        <v>632.96344501317242</v>
      </c>
      <c r="H76" s="90">
        <f t="shared" si="8"/>
        <v>640.88694295457003</v>
      </c>
      <c r="I76" s="90">
        <f t="shared" si="8"/>
        <v>833.36096455981931</v>
      </c>
      <c r="J76" s="90">
        <f t="shared" si="8"/>
        <v>768.5068819332738</v>
      </c>
      <c r="K76" s="90">
        <f t="shared" si="8"/>
        <v>822.78071091654283</v>
      </c>
      <c r="L76" s="90">
        <f t="shared" si="8"/>
        <v>825.86596028738757</v>
      </c>
    </row>
    <row r="77" spans="1:13" ht="15.75" thickBot="1" x14ac:dyDescent="0.3">
      <c r="A77" s="70" t="str">
        <f>A60</f>
        <v>Zinc, tin, lead group</v>
      </c>
      <c r="B77" s="75" t="s">
        <v>290</v>
      </c>
      <c r="C77" s="75"/>
      <c r="D77" s="73" t="s">
        <v>5</v>
      </c>
      <c r="E77" s="92">
        <f>SUM(E60:E65)</f>
        <v>590.01665079311908</v>
      </c>
      <c r="F77" s="92">
        <f t="shared" ref="F77:L77" si="9">SUM(F60:F65)</f>
        <v>590.61055364799563</v>
      </c>
      <c r="G77" s="92">
        <f t="shared" si="9"/>
        <v>788.16853539142346</v>
      </c>
      <c r="H77" s="92">
        <f t="shared" si="9"/>
        <v>851.86315387456239</v>
      </c>
      <c r="I77" s="92">
        <f t="shared" si="9"/>
        <v>983.65706526886629</v>
      </c>
      <c r="J77" s="92">
        <f t="shared" si="9"/>
        <v>1095.2438051897154</v>
      </c>
      <c r="K77" s="92">
        <f t="shared" si="9"/>
        <v>1109.4574092732823</v>
      </c>
      <c r="L77" s="92">
        <f t="shared" si="9"/>
        <v>1053.738937891198</v>
      </c>
    </row>
    <row r="78" spans="1:13" ht="15.75" thickBot="1" x14ac:dyDescent="0.3">
      <c r="A78" s="72" t="s">
        <v>305</v>
      </c>
      <c r="B78" s="76" t="s">
        <v>290</v>
      </c>
      <c r="C78" s="76"/>
      <c r="D78" s="73" t="s">
        <v>5</v>
      </c>
      <c r="E78" s="99">
        <f>SUM(E69:E77)</f>
        <v>6376.8756358349083</v>
      </c>
      <c r="F78" s="99">
        <f t="shared" ref="F78:L78" si="10">SUM(F69:F77)</f>
        <v>8076.9233124428811</v>
      </c>
      <c r="G78" s="99">
        <f t="shared" si="10"/>
        <v>9955.8591355145109</v>
      </c>
      <c r="H78" s="99">
        <f t="shared" si="10"/>
        <v>8483.1512910283036</v>
      </c>
      <c r="I78" s="99">
        <f t="shared" si="10"/>
        <v>9862.3500281981778</v>
      </c>
      <c r="J78" s="99">
        <f t="shared" si="10"/>
        <v>8309.7348117807414</v>
      </c>
      <c r="K78" s="99">
        <f t="shared" si="10"/>
        <v>8244.3862579835659</v>
      </c>
      <c r="L78" s="99">
        <f t="shared" si="10"/>
        <v>9370.2117964881545</v>
      </c>
      <c r="M78" s="85"/>
    </row>
    <row r="79" spans="1:13" x14ac:dyDescent="0.25">
      <c r="E79" s="85">
        <f>E78/$E78</f>
        <v>1</v>
      </c>
      <c r="F79" s="85">
        <f t="shared" ref="F79:L79" si="11">F78/$E78</f>
        <v>1.2665957082579029</v>
      </c>
      <c r="G79" s="85">
        <f t="shared" si="11"/>
        <v>1.5612440486634982</v>
      </c>
      <c r="H79" s="85">
        <f t="shared" si="11"/>
        <v>1.3302990014980316</v>
      </c>
      <c r="I79" s="85">
        <f t="shared" si="11"/>
        <v>1.546580267737482</v>
      </c>
      <c r="J79" s="85">
        <f t="shared" si="11"/>
        <v>1.3031044176373952</v>
      </c>
      <c r="K79" s="85">
        <f t="shared" si="11"/>
        <v>1.2928566791634082</v>
      </c>
      <c r="L79" s="85">
        <f t="shared" si="11"/>
        <v>1.4694048201022092</v>
      </c>
      <c r="M79" s="85"/>
    </row>
    <row r="80" spans="1:13" ht="15.75" thickBot="1" x14ac:dyDescent="0.3"/>
    <row r="81" spans="1:12" x14ac:dyDescent="0.25">
      <c r="A81" s="68" t="str">
        <f>A68</f>
        <v>Summary Table</v>
      </c>
      <c r="B81" s="47" t="str">
        <f t="shared" ref="B81:E81" si="12">B68</f>
        <v>Part</v>
      </c>
      <c r="C81" s="47">
        <f t="shared" si="12"/>
        <v>0</v>
      </c>
      <c r="D81" s="47" t="s">
        <v>307</v>
      </c>
      <c r="E81" s="47" t="str">
        <f t="shared" si="12"/>
        <v>S1 PCBA</v>
      </c>
      <c r="F81" s="47" t="str">
        <f t="shared" ref="F81:L81" si="13">F68</f>
        <v>S2 PCBA</v>
      </c>
      <c r="G81" s="47" t="str">
        <f t="shared" si="13"/>
        <v>S3 PCBA</v>
      </c>
      <c r="H81" s="47" t="str">
        <f t="shared" si="13"/>
        <v>S4 PCBA</v>
      </c>
      <c r="I81" s="47" t="str">
        <f t="shared" si="13"/>
        <v>S5 PCBA</v>
      </c>
      <c r="J81" s="47" t="str">
        <f t="shared" si="13"/>
        <v>S6 PCBA</v>
      </c>
      <c r="K81" s="47" t="str">
        <f t="shared" si="13"/>
        <v>S7 PCBA</v>
      </c>
      <c r="L81" s="3" t="str">
        <f t="shared" si="13"/>
        <v>S8 PCBA</v>
      </c>
    </row>
    <row r="82" spans="1:12" x14ac:dyDescent="0.25">
      <c r="A82" s="69" t="str">
        <f t="shared" ref="A82:C90" si="14">A69</f>
        <v>Copper group</v>
      </c>
      <c r="B82" s="46" t="str">
        <f t="shared" si="14"/>
        <v>PCBs</v>
      </c>
      <c r="C82" s="46">
        <f t="shared" si="14"/>
        <v>0</v>
      </c>
      <c r="D82" s="46"/>
      <c r="E82" s="111">
        <f>E69/$E69</f>
        <v>1</v>
      </c>
      <c r="F82" s="111">
        <f t="shared" ref="F82:L82" si="15">F69/$E69</f>
        <v>1.241920025544599</v>
      </c>
      <c r="G82" s="111">
        <f t="shared" si="15"/>
        <v>1.451311682984409</v>
      </c>
      <c r="H82" s="111">
        <f t="shared" si="15"/>
        <v>1.3001597476098459</v>
      </c>
      <c r="I82" s="111">
        <f t="shared" si="15"/>
        <v>1.6233174723820936</v>
      </c>
      <c r="J82" s="111">
        <f t="shared" si="15"/>
        <v>1.3056131647059479</v>
      </c>
      <c r="K82" s="111">
        <f t="shared" si="15"/>
        <v>1.436072067101555</v>
      </c>
      <c r="L82" s="111">
        <f t="shared" si="15"/>
        <v>1.5478269196843801</v>
      </c>
    </row>
    <row r="83" spans="1:12" x14ac:dyDescent="0.25">
      <c r="A83" s="69" t="str">
        <f t="shared" si="14"/>
        <v>Iron &amp; its principal alloying elements</v>
      </c>
      <c r="B83" s="46" t="str">
        <f t="shared" si="14"/>
        <v>PCBs</v>
      </c>
      <c r="C83" s="46">
        <f t="shared" si="14"/>
        <v>0</v>
      </c>
      <c r="D83" s="46"/>
      <c r="E83" s="111">
        <f t="shared" ref="E83:L90" si="16">E70/$E70</f>
        <v>1</v>
      </c>
      <c r="F83" s="111">
        <f t="shared" si="16"/>
        <v>1.5120572266299734</v>
      </c>
      <c r="G83" s="111">
        <f t="shared" si="16"/>
        <v>2.0658372605610795</v>
      </c>
      <c r="H83" s="111">
        <f t="shared" si="16"/>
        <v>1.3630494678518643</v>
      </c>
      <c r="I83" s="111">
        <f t="shared" si="16"/>
        <v>1.1994891429631256</v>
      </c>
      <c r="J83" s="111">
        <f t="shared" si="16"/>
        <v>0.96934830629623592</v>
      </c>
      <c r="K83" s="111">
        <f t="shared" si="16"/>
        <v>0.48109433309313587</v>
      </c>
      <c r="L83" s="111">
        <f t="shared" si="16"/>
        <v>1.0313015494834545</v>
      </c>
    </row>
    <row r="84" spans="1:12" x14ac:dyDescent="0.25">
      <c r="A84" s="69" t="str">
        <f t="shared" si="14"/>
        <v>Light metals</v>
      </c>
      <c r="B84" s="46" t="str">
        <f t="shared" si="14"/>
        <v>PCBs</v>
      </c>
      <c r="C84" s="46">
        <f t="shared" si="14"/>
        <v>0</v>
      </c>
      <c r="D84" s="46"/>
      <c r="E84" s="111">
        <f t="shared" si="16"/>
        <v>1</v>
      </c>
      <c r="F84" s="111">
        <f t="shared" si="16"/>
        <v>0.83793271136952918</v>
      </c>
      <c r="G84" s="111">
        <f t="shared" si="16"/>
        <v>0.81613833896754784</v>
      </c>
      <c r="H84" s="111">
        <f t="shared" si="16"/>
        <v>0.83648473849082261</v>
      </c>
      <c r="I84" s="111">
        <f t="shared" si="16"/>
        <v>1.0481240544830368</v>
      </c>
      <c r="J84" s="111">
        <f t="shared" si="16"/>
        <v>0.69404820764785347</v>
      </c>
      <c r="K84" s="111">
        <f t="shared" si="16"/>
        <v>0.91007023572826495</v>
      </c>
      <c r="L84" s="111">
        <f t="shared" si="16"/>
        <v>0.86320614592816669</v>
      </c>
    </row>
    <row r="85" spans="1:12" x14ac:dyDescent="0.25">
      <c r="A85" s="69" t="str">
        <f t="shared" si="14"/>
        <v>Nuclear energy metals</v>
      </c>
      <c r="B85" s="46" t="str">
        <f t="shared" si="14"/>
        <v>PCBs</v>
      </c>
      <c r="C85" s="46">
        <f t="shared" si="14"/>
        <v>0</v>
      </c>
      <c r="D85" s="46"/>
      <c r="E85" s="111">
        <f t="shared" si="16"/>
        <v>1</v>
      </c>
      <c r="F85" s="111">
        <f t="shared" si="16"/>
        <v>2.0596999774041538</v>
      </c>
      <c r="G85" s="111">
        <f t="shared" si="16"/>
        <v>3.6979270171041088</v>
      </c>
      <c r="H85" s="111">
        <f t="shared" si="16"/>
        <v>3.3687187794584084</v>
      </c>
      <c r="I85" s="111">
        <f t="shared" si="16"/>
        <v>2.5516934062734822</v>
      </c>
      <c r="J85" s="111">
        <f t="shared" si="16"/>
        <v>3.5797433192391055</v>
      </c>
      <c r="K85" s="111">
        <f t="shared" si="16"/>
        <v>4.3737053203442144</v>
      </c>
      <c r="L85" s="111">
        <f t="shared" si="16"/>
        <v>5.4010185011944989</v>
      </c>
    </row>
    <row r="86" spans="1:12" x14ac:dyDescent="0.25">
      <c r="A86" s="69" t="str">
        <f t="shared" si="14"/>
        <v>Platinum-group metals</v>
      </c>
      <c r="B86" s="46" t="str">
        <f t="shared" si="14"/>
        <v>PCBs</v>
      </c>
      <c r="C86" s="46">
        <f t="shared" si="14"/>
        <v>0</v>
      </c>
      <c r="D86" s="46"/>
      <c r="E86" s="111">
        <f t="shared" si="16"/>
        <v>1</v>
      </c>
      <c r="F86" s="111">
        <f t="shared" si="16"/>
        <v>1.558837512592917</v>
      </c>
      <c r="G86" s="111">
        <f t="shared" si="16"/>
        <v>1.3269696893226002</v>
      </c>
      <c r="H86" s="111">
        <f t="shared" si="16"/>
        <v>0.95141650938009981</v>
      </c>
      <c r="I86" s="111">
        <f t="shared" si="16"/>
        <v>0.90328513067737348</v>
      </c>
      <c r="J86" s="111">
        <f t="shared" si="16"/>
        <v>0.76248772155951361</v>
      </c>
      <c r="K86" s="111">
        <f t="shared" si="16"/>
        <v>0.38394858832337769</v>
      </c>
      <c r="L86" s="111">
        <f t="shared" si="16"/>
        <v>0.72119008001782747</v>
      </c>
    </row>
    <row r="87" spans="1:12" x14ac:dyDescent="0.25">
      <c r="A87" s="69" t="str">
        <f t="shared" si="14"/>
        <v>Rare earth elements</v>
      </c>
      <c r="B87" s="46" t="str">
        <f t="shared" si="14"/>
        <v>PCBs</v>
      </c>
      <c r="C87" s="46">
        <f t="shared" si="14"/>
        <v>0</v>
      </c>
      <c r="D87" s="46"/>
      <c r="E87" s="111">
        <f t="shared" si="16"/>
        <v>1</v>
      </c>
      <c r="F87" s="111">
        <f t="shared" si="16"/>
        <v>1.7161908137523521</v>
      </c>
      <c r="G87" s="111">
        <f t="shared" si="16"/>
        <v>2.0195039762709928</v>
      </c>
      <c r="H87" s="111">
        <f t="shared" si="16"/>
        <v>2.2269633019454216</v>
      </c>
      <c r="I87" s="111">
        <f t="shared" si="16"/>
        <v>2.2169341792839301</v>
      </c>
      <c r="J87" s="111">
        <f t="shared" si="16"/>
        <v>1.648882338263566</v>
      </c>
      <c r="K87" s="111">
        <f t="shared" si="16"/>
        <v>1.3678791622613418</v>
      </c>
      <c r="L87" s="111">
        <f>L74/$E74</f>
        <v>0.8381986239949043</v>
      </c>
    </row>
    <row r="88" spans="1:12" x14ac:dyDescent="0.25">
      <c r="A88" s="69" t="str">
        <f t="shared" si="14"/>
        <v>Speciality metals</v>
      </c>
      <c r="B88" s="46" t="str">
        <f t="shared" si="14"/>
        <v>PCBs</v>
      </c>
      <c r="C88" s="46">
        <f t="shared" si="14"/>
        <v>0</v>
      </c>
      <c r="D88" s="46"/>
      <c r="E88" s="111">
        <f t="shared" si="16"/>
        <v>1</v>
      </c>
      <c r="F88" s="111">
        <f t="shared" si="16"/>
        <v>3.4089545752616441</v>
      </c>
      <c r="G88" s="111">
        <f t="shared" si="16"/>
        <v>4.1422942493270787</v>
      </c>
      <c r="H88" s="111">
        <f t="shared" si="16"/>
        <v>3.236574065743012</v>
      </c>
      <c r="I88" s="111">
        <f t="shared" si="16"/>
        <v>5.3997514228445702</v>
      </c>
      <c r="J88" s="111">
        <f t="shared" si="16"/>
        <v>2.825486064183274</v>
      </c>
      <c r="K88" s="111">
        <f t="shared" si="16"/>
        <v>3.2940459970486473</v>
      </c>
      <c r="L88" s="111">
        <f t="shared" si="16"/>
        <v>3.5115758223341857</v>
      </c>
    </row>
    <row r="89" spans="1:12" x14ac:dyDescent="0.25">
      <c r="A89" s="69" t="str">
        <f t="shared" si="14"/>
        <v>Superalloy metals</v>
      </c>
      <c r="B89" s="46" t="str">
        <f t="shared" si="14"/>
        <v>PCBs</v>
      </c>
      <c r="C89" s="46">
        <f t="shared" si="14"/>
        <v>0</v>
      </c>
      <c r="D89" s="46"/>
      <c r="E89" s="111">
        <f t="shared" si="16"/>
        <v>1</v>
      </c>
      <c r="F89" s="111">
        <f t="shared" si="16"/>
        <v>1.1605445624277826</v>
      </c>
      <c r="G89" s="111">
        <f t="shared" si="16"/>
        <v>1.4501202679730703</v>
      </c>
      <c r="H89" s="111">
        <f t="shared" si="16"/>
        <v>1.4682730144682876</v>
      </c>
      <c r="I89" s="111">
        <f t="shared" si="16"/>
        <v>1.909231306747315</v>
      </c>
      <c r="J89" s="111">
        <f t="shared" si="16"/>
        <v>1.7606504994060685</v>
      </c>
      <c r="K89" s="111">
        <f t="shared" si="16"/>
        <v>1.8849919286769243</v>
      </c>
      <c r="L89" s="111">
        <f t="shared" si="16"/>
        <v>1.8920602399351205</v>
      </c>
    </row>
    <row r="90" spans="1:12" ht="15.75" thickBot="1" x14ac:dyDescent="0.3">
      <c r="A90" s="70" t="str">
        <f t="shared" si="14"/>
        <v>Zinc, tin, lead group</v>
      </c>
      <c r="B90" s="48" t="str">
        <f t="shared" si="14"/>
        <v>PCBs</v>
      </c>
      <c r="C90" s="48">
        <f t="shared" si="14"/>
        <v>0</v>
      </c>
      <c r="D90" s="48"/>
      <c r="E90" s="111">
        <f t="shared" si="16"/>
        <v>1</v>
      </c>
      <c r="F90" s="111">
        <f t="shared" si="16"/>
        <v>1.0010065866006972</v>
      </c>
      <c r="G90" s="111">
        <f t="shared" si="16"/>
        <v>1.3358411738583009</v>
      </c>
      <c r="H90" s="111">
        <f t="shared" si="16"/>
        <v>1.4437951076964708</v>
      </c>
      <c r="I90" s="111">
        <f t="shared" si="16"/>
        <v>1.6671683145663827</v>
      </c>
      <c r="J90" s="111">
        <f t="shared" si="16"/>
        <v>1.8562930448106065</v>
      </c>
      <c r="K90" s="111">
        <f t="shared" si="16"/>
        <v>1.8803832193242589</v>
      </c>
      <c r="L90" s="111">
        <f t="shared" si="16"/>
        <v>1.7859477973625468</v>
      </c>
    </row>
    <row r="94" spans="1:12" ht="18" customHeight="1" x14ac:dyDescent="0.25"/>
  </sheetData>
  <sortState xmlns:xlrd2="http://schemas.microsoft.com/office/spreadsheetml/2017/richdata2" ref="B60:L65">
    <sortCondition ref="B60"/>
  </sortState>
  <mergeCells count="10">
    <mergeCell ref="A33:A46"/>
    <mergeCell ref="A47:A53"/>
    <mergeCell ref="A54:A59"/>
    <mergeCell ref="A60:A65"/>
    <mergeCell ref="A2:A6"/>
    <mergeCell ref="A7:A11"/>
    <mergeCell ref="A12:A18"/>
    <mergeCell ref="A19:A23"/>
    <mergeCell ref="A24:A27"/>
    <mergeCell ref="A28:A3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A5E4-A434-469A-A426-EF1406D83D42}">
  <dimension ref="A1:J63"/>
  <sheetViews>
    <sheetView tabSelected="1" workbookViewId="0">
      <selection activeCell="J10" sqref="J10"/>
    </sheetView>
  </sheetViews>
  <sheetFormatPr defaultRowHeight="15" x14ac:dyDescent="0.25"/>
  <cols>
    <col min="1" max="1" width="29.85546875" bestFit="1" customWidth="1"/>
    <col min="2" max="2" width="12.28515625" customWidth="1"/>
    <col min="3" max="3" width="15.42578125" bestFit="1" customWidth="1"/>
    <col min="4" max="4" width="11.28515625" bestFit="1" customWidth="1"/>
    <col min="5" max="5" width="10.85546875" bestFit="1" customWidth="1"/>
    <col min="6" max="6" width="8.85546875" bestFit="1" customWidth="1"/>
    <col min="10" max="10" width="12" bestFit="1" customWidth="1"/>
  </cols>
  <sheetData>
    <row r="1" spans="1:10" x14ac:dyDescent="0.25">
      <c r="A1" s="56"/>
      <c r="D1" s="58" t="s">
        <v>156</v>
      </c>
      <c r="E1" s="58" t="s">
        <v>157</v>
      </c>
      <c r="F1" s="58" t="s">
        <v>158</v>
      </c>
    </row>
    <row r="2" spans="1:10" ht="15" customHeight="1" x14ac:dyDescent="0.25">
      <c r="A2" s="56"/>
      <c r="B2" s="59" t="s">
        <v>154</v>
      </c>
      <c r="C2" s="60" t="s">
        <v>155</v>
      </c>
      <c r="D2" s="58" t="s">
        <v>159</v>
      </c>
      <c r="E2" s="58" t="s">
        <v>160</v>
      </c>
      <c r="F2" s="63" t="s">
        <v>161</v>
      </c>
      <c r="I2" s="140" t="s">
        <v>318</v>
      </c>
    </row>
    <row r="3" spans="1:10" x14ac:dyDescent="0.25">
      <c r="A3" s="135" t="s">
        <v>146</v>
      </c>
      <c r="B3" s="58" t="s">
        <v>217</v>
      </c>
      <c r="C3" s="55" t="s">
        <v>218</v>
      </c>
      <c r="D3" s="62">
        <v>190</v>
      </c>
      <c r="E3" s="62">
        <v>9.1</v>
      </c>
      <c r="F3" s="62">
        <v>3200</v>
      </c>
      <c r="I3" t="s">
        <v>319</v>
      </c>
      <c r="J3" t="s">
        <v>320</v>
      </c>
    </row>
    <row r="4" spans="1:10" x14ac:dyDescent="0.25">
      <c r="A4" s="135"/>
      <c r="B4" s="58" t="s">
        <v>198</v>
      </c>
      <c r="C4" s="55" t="s">
        <v>199</v>
      </c>
      <c r="D4" s="62">
        <v>0.32</v>
      </c>
      <c r="E4" s="62">
        <v>8.2000000000000007E-3</v>
      </c>
      <c r="F4" s="62">
        <v>5.2</v>
      </c>
      <c r="I4" t="s">
        <v>157</v>
      </c>
      <c r="J4" t="s">
        <v>321</v>
      </c>
    </row>
    <row r="5" spans="1:10" x14ac:dyDescent="0.25">
      <c r="A5" s="135"/>
      <c r="B5" s="58" t="s">
        <v>269</v>
      </c>
      <c r="C5" s="55" t="s">
        <v>270</v>
      </c>
      <c r="D5" s="62">
        <v>12000</v>
      </c>
      <c r="E5" s="62">
        <v>120</v>
      </c>
      <c r="F5" s="62">
        <v>59000</v>
      </c>
      <c r="I5" t="s">
        <v>158</v>
      </c>
      <c r="J5" t="s">
        <v>294</v>
      </c>
    </row>
    <row r="6" spans="1:10" x14ac:dyDescent="0.25">
      <c r="A6" s="135"/>
      <c r="B6" s="58" t="s">
        <v>190</v>
      </c>
      <c r="C6" s="55" t="s">
        <v>191</v>
      </c>
      <c r="D6" s="62">
        <v>2.8</v>
      </c>
      <c r="E6" s="62">
        <v>0.4</v>
      </c>
      <c r="F6" s="62">
        <v>100</v>
      </c>
    </row>
    <row r="7" spans="1:10" x14ac:dyDescent="0.25">
      <c r="A7" s="135"/>
      <c r="B7" s="57" t="s">
        <v>200</v>
      </c>
      <c r="C7" s="54" t="s">
        <v>201</v>
      </c>
      <c r="D7" s="61">
        <v>3.6</v>
      </c>
      <c r="E7" s="61">
        <v>0.23</v>
      </c>
      <c r="F7" s="61">
        <v>49</v>
      </c>
    </row>
    <row r="8" spans="1:10" x14ac:dyDescent="0.25">
      <c r="A8" s="135" t="s">
        <v>177</v>
      </c>
      <c r="B8" s="57" t="s">
        <v>180</v>
      </c>
      <c r="C8" s="54" t="s">
        <v>181</v>
      </c>
      <c r="D8" s="61">
        <v>2.4</v>
      </c>
      <c r="E8" s="61">
        <v>1.7000000000000001E-2</v>
      </c>
      <c r="F8" s="61">
        <v>82</v>
      </c>
    </row>
    <row r="9" spans="1:10" x14ac:dyDescent="0.25">
      <c r="A9" s="135"/>
      <c r="B9" s="57" t="s">
        <v>184</v>
      </c>
      <c r="C9" s="54" t="s">
        <v>185</v>
      </c>
      <c r="D9" s="61">
        <v>1.5</v>
      </c>
      <c r="E9" s="61">
        <v>5.1999999999999998E-3</v>
      </c>
      <c r="F9" s="61">
        <v>0.98</v>
      </c>
    </row>
    <row r="10" spans="1:10" x14ac:dyDescent="0.25">
      <c r="A10" s="135"/>
      <c r="B10" s="58" t="s">
        <v>182</v>
      </c>
      <c r="C10" s="55" t="s">
        <v>183</v>
      </c>
      <c r="D10" s="62">
        <v>1</v>
      </c>
      <c r="E10" s="62">
        <v>9.4000000000000004E-3</v>
      </c>
      <c r="F10" s="62">
        <v>74</v>
      </c>
    </row>
    <row r="11" spans="1:10" x14ac:dyDescent="0.25">
      <c r="A11" s="135"/>
      <c r="B11" s="57" t="s">
        <v>206</v>
      </c>
      <c r="C11" s="54" t="s">
        <v>207</v>
      </c>
      <c r="D11" s="61">
        <v>13</v>
      </c>
      <c r="E11" s="61">
        <v>5.2999999999999999E-2</v>
      </c>
      <c r="F11" s="61">
        <v>170</v>
      </c>
    </row>
    <row r="12" spans="1:10" x14ac:dyDescent="0.25">
      <c r="A12" s="135"/>
      <c r="B12" s="58" t="s">
        <v>178</v>
      </c>
      <c r="C12" s="55" t="s">
        <v>179</v>
      </c>
      <c r="D12" s="62">
        <v>33</v>
      </c>
      <c r="E12" s="62">
        <v>0.14000000000000001</v>
      </c>
      <c r="F12" s="62">
        <v>1E-3</v>
      </c>
    </row>
    <row r="13" spans="1:10" x14ac:dyDescent="0.25">
      <c r="A13" s="135" t="s">
        <v>147</v>
      </c>
      <c r="B13" s="57" t="s">
        <v>170</v>
      </c>
      <c r="C13" s="54" t="s">
        <v>171</v>
      </c>
      <c r="D13" s="61">
        <v>8.1999999999999993</v>
      </c>
      <c r="E13" s="61">
        <v>3.4000000000000002E-2</v>
      </c>
      <c r="F13" s="61">
        <v>210</v>
      </c>
    </row>
    <row r="14" spans="1:10" x14ac:dyDescent="0.25">
      <c r="A14" s="135"/>
      <c r="B14" s="57" t="s">
        <v>166</v>
      </c>
      <c r="C14" s="54" t="s">
        <v>167</v>
      </c>
      <c r="D14" s="61">
        <v>1.5</v>
      </c>
      <c r="E14" s="61">
        <v>6.6E-3</v>
      </c>
      <c r="F14" s="61">
        <v>3.9</v>
      </c>
    </row>
    <row r="15" spans="1:10" x14ac:dyDescent="0.25">
      <c r="A15" s="135"/>
      <c r="B15" s="58" t="s">
        <v>164</v>
      </c>
      <c r="C15" s="55" t="s">
        <v>165</v>
      </c>
      <c r="D15" s="62">
        <v>120</v>
      </c>
      <c r="E15" s="62">
        <v>0.52</v>
      </c>
      <c r="F15" s="62">
        <v>300</v>
      </c>
    </row>
    <row r="16" spans="1:10" x14ac:dyDescent="0.25">
      <c r="A16" s="135"/>
      <c r="B16" s="58" t="s">
        <v>194</v>
      </c>
      <c r="C16" s="55" t="s">
        <v>195</v>
      </c>
      <c r="D16" s="62">
        <v>210</v>
      </c>
      <c r="E16" s="62">
        <v>0.45</v>
      </c>
      <c r="F16" s="62">
        <v>370</v>
      </c>
    </row>
    <row r="17" spans="1:6" x14ac:dyDescent="0.25">
      <c r="A17" s="135"/>
      <c r="B17" s="57" t="s">
        <v>162</v>
      </c>
      <c r="C17" s="54" t="s">
        <v>163</v>
      </c>
      <c r="D17" s="61">
        <v>7.1</v>
      </c>
      <c r="E17" s="61">
        <v>3.7999999999999999E-2</v>
      </c>
      <c r="F17" s="61">
        <v>35</v>
      </c>
    </row>
    <row r="18" spans="1:6" x14ac:dyDescent="0.25">
      <c r="A18" s="135"/>
      <c r="B18" s="58" t="s">
        <v>308</v>
      </c>
      <c r="C18" s="55" t="s">
        <v>169</v>
      </c>
      <c r="D18" s="62">
        <v>5.4</v>
      </c>
      <c r="E18" s="62">
        <v>2.3E-3</v>
      </c>
      <c r="F18" s="62">
        <v>10</v>
      </c>
    </row>
    <row r="19" spans="1:6" x14ac:dyDescent="0.25">
      <c r="A19" s="135"/>
      <c r="B19" s="57" t="s">
        <v>175</v>
      </c>
      <c r="C19" s="54" t="s">
        <v>176</v>
      </c>
      <c r="D19" s="61">
        <v>8.1</v>
      </c>
      <c r="E19" s="61">
        <v>3.5999999999999997E-2</v>
      </c>
      <c r="F19" s="61">
        <v>13</v>
      </c>
    </row>
    <row r="20" spans="1:6" x14ac:dyDescent="0.25">
      <c r="A20" s="135" t="s">
        <v>144</v>
      </c>
      <c r="B20" s="57" t="s">
        <v>257</v>
      </c>
      <c r="C20" s="54" t="s">
        <v>258</v>
      </c>
      <c r="D20" s="61">
        <v>120</v>
      </c>
      <c r="E20" s="61">
        <v>0.71</v>
      </c>
      <c r="F20" s="61">
        <v>940</v>
      </c>
    </row>
    <row r="21" spans="1:6" x14ac:dyDescent="0.25">
      <c r="A21" s="135"/>
      <c r="B21" s="57" t="s">
        <v>279</v>
      </c>
      <c r="C21" s="54" t="s">
        <v>280</v>
      </c>
      <c r="D21" s="61">
        <v>75</v>
      </c>
      <c r="E21" s="61">
        <v>0.44</v>
      </c>
      <c r="F21" s="61">
        <v>220</v>
      </c>
    </row>
    <row r="22" spans="1:6" x14ac:dyDescent="0.25">
      <c r="A22" s="135"/>
      <c r="B22" s="58" t="s">
        <v>281</v>
      </c>
      <c r="C22" s="55" t="s">
        <v>282</v>
      </c>
      <c r="D22" s="62">
        <v>91</v>
      </c>
      <c r="E22" s="62">
        <v>1.2</v>
      </c>
      <c r="F22" s="62">
        <v>190</v>
      </c>
    </row>
    <row r="23" spans="1:6" x14ac:dyDescent="0.25">
      <c r="A23" s="135"/>
      <c r="B23" s="58" t="s">
        <v>204</v>
      </c>
      <c r="C23" s="55" t="s">
        <v>205</v>
      </c>
      <c r="D23" s="62">
        <v>1.6</v>
      </c>
      <c r="E23" s="62">
        <v>7.6E-3</v>
      </c>
      <c r="F23" s="62">
        <v>7</v>
      </c>
    </row>
    <row r="24" spans="1:6" x14ac:dyDescent="0.25">
      <c r="A24" s="135" t="s">
        <v>210</v>
      </c>
      <c r="B24" s="58" t="s">
        <v>265</v>
      </c>
      <c r="C24" s="55" t="s">
        <v>266</v>
      </c>
      <c r="D24" s="62">
        <v>8400</v>
      </c>
      <c r="E24" s="62">
        <v>510</v>
      </c>
      <c r="F24" s="62">
        <v>47000</v>
      </c>
    </row>
    <row r="25" spans="1:6" x14ac:dyDescent="0.25">
      <c r="A25" s="135"/>
      <c r="B25" s="57" t="s">
        <v>215</v>
      </c>
      <c r="C25" s="54" t="s">
        <v>216</v>
      </c>
      <c r="D25" s="61">
        <v>3900</v>
      </c>
      <c r="E25" s="61">
        <v>2000</v>
      </c>
      <c r="F25" s="61">
        <v>18000</v>
      </c>
    </row>
    <row r="26" spans="1:6" x14ac:dyDescent="0.25">
      <c r="A26" s="135"/>
      <c r="B26" s="57" t="s">
        <v>267</v>
      </c>
      <c r="C26" s="54" t="s">
        <v>268</v>
      </c>
      <c r="D26" s="61">
        <v>13000</v>
      </c>
      <c r="E26" s="61">
        <v>1900</v>
      </c>
      <c r="F26" s="61">
        <v>71000</v>
      </c>
    </row>
    <row r="27" spans="1:6" x14ac:dyDescent="0.25">
      <c r="A27" s="135"/>
      <c r="B27" s="58" t="s">
        <v>213</v>
      </c>
      <c r="C27" s="55" t="s">
        <v>214</v>
      </c>
      <c r="D27" s="62">
        <v>34000</v>
      </c>
      <c r="E27" s="62">
        <v>4300</v>
      </c>
      <c r="F27" s="62">
        <v>180000</v>
      </c>
    </row>
    <row r="28" spans="1:6" x14ac:dyDescent="0.25">
      <c r="A28" s="135"/>
      <c r="B28" s="57" t="s">
        <v>211</v>
      </c>
      <c r="C28" s="54" t="s">
        <v>212</v>
      </c>
      <c r="D28" s="61">
        <v>2100</v>
      </c>
      <c r="E28" s="61">
        <v>130</v>
      </c>
      <c r="F28" s="61">
        <v>12000</v>
      </c>
    </row>
    <row r="29" spans="1:6" x14ac:dyDescent="0.25">
      <c r="A29" s="135" t="s">
        <v>145</v>
      </c>
      <c r="B29" s="58" t="s">
        <v>231</v>
      </c>
      <c r="C29" s="55" t="s">
        <v>232</v>
      </c>
      <c r="D29" s="62">
        <v>13</v>
      </c>
      <c r="E29" s="62">
        <v>5.5E-2</v>
      </c>
      <c r="F29" s="62">
        <v>26</v>
      </c>
    </row>
    <row r="30" spans="1:6" x14ac:dyDescent="0.25">
      <c r="A30" s="135"/>
      <c r="B30" s="57" t="s">
        <v>245</v>
      </c>
      <c r="C30" s="54" t="s">
        <v>246</v>
      </c>
      <c r="D30" s="61">
        <v>60</v>
      </c>
      <c r="E30" s="61">
        <v>0.25</v>
      </c>
      <c r="F30" s="61">
        <v>120</v>
      </c>
    </row>
    <row r="31" spans="1:6" x14ac:dyDescent="0.25">
      <c r="A31" s="135"/>
      <c r="B31" s="57" t="s">
        <v>249</v>
      </c>
      <c r="C31" s="54" t="s">
        <v>250</v>
      </c>
      <c r="D31" s="61">
        <v>49</v>
      </c>
      <c r="E31" s="61">
        <v>0.21</v>
      </c>
      <c r="F31" s="61">
        <v>97</v>
      </c>
    </row>
    <row r="32" spans="1:6" x14ac:dyDescent="0.25">
      <c r="A32" s="135"/>
      <c r="B32" s="58" t="s">
        <v>239</v>
      </c>
      <c r="C32" s="55" t="s">
        <v>240</v>
      </c>
      <c r="D32" s="62">
        <v>400</v>
      </c>
      <c r="E32" s="62">
        <v>1.7</v>
      </c>
      <c r="F32" s="62">
        <v>790</v>
      </c>
    </row>
    <row r="33" spans="1:6" x14ac:dyDescent="0.25">
      <c r="A33" s="135"/>
      <c r="B33" s="57" t="s">
        <v>241</v>
      </c>
      <c r="C33" s="54" t="s">
        <v>242</v>
      </c>
      <c r="D33" s="61">
        <v>47</v>
      </c>
      <c r="E33" s="61">
        <v>0.2</v>
      </c>
      <c r="F33" s="61">
        <v>93</v>
      </c>
    </row>
    <row r="34" spans="1:6" x14ac:dyDescent="0.25">
      <c r="A34" s="135"/>
      <c r="B34" s="58" t="s">
        <v>247</v>
      </c>
      <c r="C34" s="55" t="s">
        <v>248</v>
      </c>
      <c r="D34" s="62">
        <v>230</v>
      </c>
      <c r="E34" s="62">
        <v>0.96</v>
      </c>
      <c r="F34" s="62">
        <v>450</v>
      </c>
    </row>
    <row r="35" spans="1:6" x14ac:dyDescent="0.25">
      <c r="A35" s="135"/>
      <c r="B35" s="57" t="s">
        <v>229</v>
      </c>
      <c r="C35" s="54" t="s">
        <v>230</v>
      </c>
      <c r="D35" s="61">
        <v>11</v>
      </c>
      <c r="E35" s="61">
        <v>4.7E-2</v>
      </c>
      <c r="F35" s="61">
        <v>22</v>
      </c>
    </row>
    <row r="36" spans="1:6" x14ac:dyDescent="0.25">
      <c r="A36" s="135"/>
      <c r="B36" s="58" t="s">
        <v>255</v>
      </c>
      <c r="C36" s="55" t="s">
        <v>256</v>
      </c>
      <c r="D36" s="62">
        <v>900</v>
      </c>
      <c r="E36" s="62">
        <v>3.8</v>
      </c>
      <c r="F36" s="62">
        <v>1800</v>
      </c>
    </row>
    <row r="37" spans="1:6" x14ac:dyDescent="0.25">
      <c r="A37" s="135"/>
      <c r="B37" s="58" t="s">
        <v>235</v>
      </c>
      <c r="C37" s="55" t="s">
        <v>236</v>
      </c>
      <c r="D37" s="62">
        <v>18</v>
      </c>
      <c r="E37" s="62">
        <v>7.4999999999999997E-2</v>
      </c>
      <c r="F37" s="62">
        <v>35</v>
      </c>
    </row>
    <row r="38" spans="1:6" x14ac:dyDescent="0.25">
      <c r="A38" s="135"/>
      <c r="B38" s="57" t="s">
        <v>233</v>
      </c>
      <c r="C38" s="54" t="s">
        <v>234</v>
      </c>
      <c r="D38" s="61">
        <v>19</v>
      </c>
      <c r="E38" s="61">
        <v>8.1000000000000003E-2</v>
      </c>
      <c r="F38" s="61">
        <v>38</v>
      </c>
    </row>
    <row r="39" spans="1:6" x14ac:dyDescent="0.25">
      <c r="A39" s="135"/>
      <c r="B39" s="57" t="s">
        <v>237</v>
      </c>
      <c r="C39" s="54" t="s">
        <v>238</v>
      </c>
      <c r="D39" s="61">
        <v>59</v>
      </c>
      <c r="E39" s="61">
        <v>0.25</v>
      </c>
      <c r="F39" s="61">
        <v>120</v>
      </c>
    </row>
    <row r="40" spans="1:6" x14ac:dyDescent="0.25">
      <c r="A40" s="135"/>
      <c r="B40" s="58" t="s">
        <v>243</v>
      </c>
      <c r="C40" s="55" t="s">
        <v>244</v>
      </c>
      <c r="D40" s="62">
        <v>300</v>
      </c>
      <c r="E40" s="62">
        <v>1.3</v>
      </c>
      <c r="F40" s="62">
        <v>590</v>
      </c>
    </row>
    <row r="41" spans="1:6" x14ac:dyDescent="0.25">
      <c r="A41" s="135"/>
      <c r="B41" s="58" t="s">
        <v>251</v>
      </c>
      <c r="C41" s="55" t="s">
        <v>252</v>
      </c>
      <c r="D41" s="62">
        <v>650</v>
      </c>
      <c r="E41" s="62">
        <v>2.8</v>
      </c>
      <c r="F41" s="62">
        <v>1300</v>
      </c>
    </row>
    <row r="42" spans="1:6" x14ac:dyDescent="0.25">
      <c r="A42" s="135"/>
      <c r="B42" s="57" t="s">
        <v>253</v>
      </c>
      <c r="C42" s="54" t="s">
        <v>254</v>
      </c>
      <c r="D42" s="61">
        <v>120</v>
      </c>
      <c r="E42" s="61">
        <v>0.53</v>
      </c>
      <c r="F42" s="61">
        <v>250</v>
      </c>
    </row>
    <row r="43" spans="1:6" x14ac:dyDescent="0.25">
      <c r="A43" s="135" t="s">
        <v>172</v>
      </c>
      <c r="B43" s="58" t="s">
        <v>227</v>
      </c>
      <c r="C43" s="55" t="s">
        <v>228</v>
      </c>
      <c r="D43" s="62">
        <v>0.19</v>
      </c>
      <c r="E43" s="62">
        <v>8.1999999999999998E-4</v>
      </c>
      <c r="F43" s="62">
        <v>1.5</v>
      </c>
    </row>
    <row r="44" spans="1:6" x14ac:dyDescent="0.25">
      <c r="A44" s="135"/>
      <c r="B44" s="58" t="s">
        <v>277</v>
      </c>
      <c r="C44" s="55" t="s">
        <v>278</v>
      </c>
      <c r="D44" s="62">
        <v>59</v>
      </c>
      <c r="E44" s="62">
        <v>0.38</v>
      </c>
      <c r="F44" s="62">
        <v>300</v>
      </c>
    </row>
    <row r="45" spans="1:6" x14ac:dyDescent="0.25">
      <c r="A45" s="135"/>
      <c r="B45" s="57" t="s">
        <v>271</v>
      </c>
      <c r="C45" s="54" t="s">
        <v>272</v>
      </c>
      <c r="D45" s="61">
        <v>12</v>
      </c>
      <c r="E45" s="61">
        <v>7.6999999999999999E-2</v>
      </c>
      <c r="F45" s="61">
        <v>4.0999999999999996</v>
      </c>
    </row>
    <row r="46" spans="1:6" x14ac:dyDescent="0.25">
      <c r="A46" s="135"/>
      <c r="B46" s="58" t="s">
        <v>225</v>
      </c>
      <c r="C46" s="55" t="s">
        <v>226</v>
      </c>
      <c r="D46" s="62">
        <v>13</v>
      </c>
      <c r="E46" s="62">
        <v>0.22</v>
      </c>
      <c r="F46" s="62">
        <v>49</v>
      </c>
    </row>
    <row r="47" spans="1:6" x14ac:dyDescent="0.25">
      <c r="A47" s="135"/>
      <c r="B47" s="58" t="s">
        <v>173</v>
      </c>
      <c r="C47" s="55" t="s">
        <v>174</v>
      </c>
      <c r="D47" s="62">
        <v>5700</v>
      </c>
      <c r="E47" s="62">
        <v>38</v>
      </c>
      <c r="F47" s="62">
        <v>44000</v>
      </c>
    </row>
    <row r="48" spans="1:6" x14ac:dyDescent="0.25">
      <c r="A48" s="135"/>
      <c r="B48" s="58" t="s">
        <v>202</v>
      </c>
      <c r="C48" s="55" t="s">
        <v>203</v>
      </c>
      <c r="D48" s="62">
        <v>3.2</v>
      </c>
      <c r="E48" s="62">
        <v>1.9E-2</v>
      </c>
      <c r="F48" s="62">
        <v>11</v>
      </c>
    </row>
    <row r="49" spans="1:10" x14ac:dyDescent="0.25">
      <c r="A49" s="135"/>
      <c r="B49" s="58" t="s">
        <v>273</v>
      </c>
      <c r="C49" s="55" t="s">
        <v>274</v>
      </c>
      <c r="D49" s="62">
        <v>380</v>
      </c>
      <c r="E49" s="62">
        <v>4.4000000000000004</v>
      </c>
      <c r="F49" s="62">
        <v>0</v>
      </c>
    </row>
    <row r="50" spans="1:10" x14ac:dyDescent="0.25">
      <c r="A50" s="135" t="s">
        <v>150</v>
      </c>
      <c r="B50" s="58" t="s">
        <v>186</v>
      </c>
      <c r="C50" s="55" t="s">
        <v>187</v>
      </c>
      <c r="D50" s="62">
        <v>8.3000000000000007</v>
      </c>
      <c r="E50" s="62">
        <v>8.8999999999999996E-2</v>
      </c>
      <c r="F50" s="62">
        <v>36</v>
      </c>
    </row>
    <row r="51" spans="1:10" x14ac:dyDescent="0.25">
      <c r="A51" s="135"/>
      <c r="B51" s="58" t="s">
        <v>208</v>
      </c>
      <c r="C51" s="55" t="s">
        <v>209</v>
      </c>
      <c r="D51" s="62">
        <v>5.7</v>
      </c>
      <c r="E51" s="62">
        <v>0.16</v>
      </c>
      <c r="F51" s="62">
        <v>290</v>
      </c>
    </row>
    <row r="52" spans="1:10" x14ac:dyDescent="0.25">
      <c r="A52" s="135"/>
      <c r="B52" s="57" t="s">
        <v>188</v>
      </c>
      <c r="C52" s="54" t="s">
        <v>189</v>
      </c>
      <c r="D52" s="61">
        <v>6.5</v>
      </c>
      <c r="E52" s="61">
        <v>1.5</v>
      </c>
      <c r="F52" s="61">
        <v>180</v>
      </c>
    </row>
    <row r="53" spans="1:10" x14ac:dyDescent="0.25">
      <c r="A53" s="135"/>
      <c r="B53" s="58" t="s">
        <v>263</v>
      </c>
      <c r="C53" s="55" t="s">
        <v>264</v>
      </c>
      <c r="D53" s="62">
        <v>450</v>
      </c>
      <c r="E53" s="62">
        <v>11</v>
      </c>
      <c r="F53" s="62">
        <v>21000</v>
      </c>
    </row>
    <row r="54" spans="1:10" x14ac:dyDescent="0.25">
      <c r="A54" s="135"/>
      <c r="B54" s="58" t="s">
        <v>259</v>
      </c>
      <c r="C54" s="55" t="s">
        <v>260</v>
      </c>
      <c r="D54" s="62">
        <v>260</v>
      </c>
      <c r="E54" s="62">
        <v>1.7</v>
      </c>
      <c r="F54" s="62">
        <v>1100</v>
      </c>
    </row>
    <row r="55" spans="1:10" x14ac:dyDescent="0.25">
      <c r="A55" s="135"/>
      <c r="B55" s="57" t="s">
        <v>261</v>
      </c>
      <c r="C55" s="54" t="s">
        <v>262</v>
      </c>
      <c r="D55" s="61">
        <v>13</v>
      </c>
      <c r="E55" s="61">
        <v>0.28999999999999998</v>
      </c>
      <c r="F55" s="61">
        <v>1.7E-5</v>
      </c>
    </row>
    <row r="56" spans="1:10" x14ac:dyDescent="0.25">
      <c r="A56" s="135" t="s">
        <v>152</v>
      </c>
      <c r="B56" s="57" t="s">
        <v>219</v>
      </c>
      <c r="C56" s="54" t="s">
        <v>220</v>
      </c>
      <c r="D56" s="61">
        <v>4.5</v>
      </c>
      <c r="E56" s="61">
        <v>3.1E-2</v>
      </c>
      <c r="F56" s="61">
        <v>32</v>
      </c>
    </row>
    <row r="57" spans="1:10" x14ac:dyDescent="0.25">
      <c r="A57" s="135"/>
      <c r="B57" s="57" t="s">
        <v>196</v>
      </c>
      <c r="C57" s="54" t="s">
        <v>197</v>
      </c>
      <c r="D57" s="61">
        <v>170</v>
      </c>
      <c r="E57" s="61">
        <v>1.9</v>
      </c>
      <c r="F57" s="61">
        <v>3300</v>
      </c>
    </row>
    <row r="58" spans="1:10" x14ac:dyDescent="0.25">
      <c r="A58" s="135"/>
      <c r="B58" s="58" t="s">
        <v>221</v>
      </c>
      <c r="C58" s="55" t="s">
        <v>222</v>
      </c>
      <c r="D58" s="62">
        <v>100</v>
      </c>
      <c r="E58" s="62">
        <v>1.2</v>
      </c>
      <c r="F58" s="62">
        <v>2000</v>
      </c>
      <c r="J58" s="85"/>
    </row>
    <row r="59" spans="1:10" x14ac:dyDescent="0.25">
      <c r="A59" s="135"/>
      <c r="B59" s="57" t="s">
        <v>275</v>
      </c>
      <c r="C59" s="54" t="s">
        <v>276</v>
      </c>
      <c r="D59" s="61">
        <v>1.4</v>
      </c>
      <c r="E59" s="61">
        <v>3.1E-2</v>
      </c>
      <c r="F59" s="61">
        <v>3.7</v>
      </c>
      <c r="J59" s="85"/>
    </row>
    <row r="60" spans="1:10" x14ac:dyDescent="0.25">
      <c r="A60" s="135"/>
      <c r="B60" s="57" t="s">
        <v>223</v>
      </c>
      <c r="C60" s="54" t="s">
        <v>224</v>
      </c>
      <c r="D60" s="61">
        <v>17</v>
      </c>
      <c r="E60" s="61">
        <v>0.43</v>
      </c>
      <c r="F60" s="61">
        <v>88</v>
      </c>
    </row>
    <row r="61" spans="1:10" x14ac:dyDescent="0.25">
      <c r="A61" s="135"/>
      <c r="B61" s="57" t="s">
        <v>192</v>
      </c>
      <c r="C61" s="54" t="s">
        <v>193</v>
      </c>
      <c r="D61" s="61">
        <v>3.1</v>
      </c>
      <c r="E61" s="61">
        <v>3.9E-2</v>
      </c>
      <c r="F61" s="61">
        <v>67</v>
      </c>
    </row>
    <row r="63" spans="1:10" x14ac:dyDescent="0.25">
      <c r="D63" s="85"/>
      <c r="E63" s="85"/>
      <c r="F63" s="85"/>
    </row>
  </sheetData>
  <sortState xmlns:xlrd2="http://schemas.microsoft.com/office/spreadsheetml/2017/richdata2" ref="B56:F61">
    <sortCondition ref="B56"/>
  </sortState>
  <mergeCells count="9">
    <mergeCell ref="A43:A49"/>
    <mergeCell ref="A50:A55"/>
    <mergeCell ref="A56:A61"/>
    <mergeCell ref="A3:A7"/>
    <mergeCell ref="A8:A12"/>
    <mergeCell ref="A13:A19"/>
    <mergeCell ref="A20:A23"/>
    <mergeCell ref="A24:A28"/>
    <mergeCell ref="A29:A4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D769-4DFF-4B0F-9CD9-CC67519F9546}">
  <dimension ref="A1:L207"/>
  <sheetViews>
    <sheetView zoomScale="40" zoomScaleNormal="40" workbookViewId="0">
      <selection activeCell="F95" sqref="F95"/>
    </sheetView>
  </sheetViews>
  <sheetFormatPr defaultRowHeight="15" x14ac:dyDescent="0.25"/>
  <cols>
    <col min="1" max="1" width="35.5703125" bestFit="1" customWidth="1"/>
    <col min="2" max="2" width="15.5703125" style="79" bestFit="1" customWidth="1"/>
    <col min="3" max="3" width="38.28515625" style="79" bestFit="1" customWidth="1"/>
    <col min="4" max="4" width="17.5703125" style="79" bestFit="1" customWidth="1"/>
    <col min="5" max="5" width="15.140625" style="85" bestFit="1" customWidth="1"/>
    <col min="6" max="7" width="16.28515625" style="85" bestFit="1" customWidth="1"/>
    <col min="8" max="8" width="17.85546875" style="85" bestFit="1" customWidth="1"/>
    <col min="9" max="9" width="18.28515625" style="85" customWidth="1"/>
    <col min="10" max="10" width="16.85546875" style="85" customWidth="1"/>
    <col min="11" max="11" width="17.7109375" style="85" customWidth="1"/>
    <col min="12" max="12" width="20.28515625" style="85" customWidth="1"/>
    <col min="13" max="14" width="17.140625" customWidth="1"/>
    <col min="21" max="21" width="12.28515625" bestFit="1" customWidth="1"/>
  </cols>
  <sheetData>
    <row r="1" spans="1:12" ht="15.75" thickBot="1" x14ac:dyDescent="0.3">
      <c r="A1" s="56"/>
    </row>
    <row r="2" spans="1:12" ht="15.75" thickBot="1" x14ac:dyDescent="0.3">
      <c r="A2" s="56"/>
      <c r="B2" s="83" t="s">
        <v>283</v>
      </c>
      <c r="C2" s="80" t="s">
        <v>284</v>
      </c>
      <c r="D2" s="80" t="s">
        <v>285</v>
      </c>
      <c r="E2" s="86" t="str">
        <f>'Raw Data'!D1:F1</f>
        <v>S1 PCBA</v>
      </c>
      <c r="F2" s="86" t="str">
        <f>'Raw Data'!E1:G1</f>
        <v>S2 PCBA</v>
      </c>
      <c r="G2" s="86" t="str">
        <f>'Raw Data'!F1:H1</f>
        <v>S3 PCBA</v>
      </c>
      <c r="H2" s="86" t="str">
        <f>'Raw Data'!G1:I1</f>
        <v>S4 PCBA</v>
      </c>
      <c r="I2" s="86" t="str">
        <f>'Raw Data'!H1:J1</f>
        <v>S5 PCBA</v>
      </c>
      <c r="J2" s="86" t="str">
        <f>'Raw Data'!I1:K1</f>
        <v>S6 PCBA</v>
      </c>
      <c r="K2" s="86" t="str">
        <f>'Raw Data'!J1:L1</f>
        <v>S7 PCBA</v>
      </c>
      <c r="L2" s="87" t="str">
        <f>'Raw Data'!K1:M1</f>
        <v>S8 PCBA</v>
      </c>
    </row>
    <row r="3" spans="1:12" x14ac:dyDescent="0.25">
      <c r="A3" s="136" t="s">
        <v>146</v>
      </c>
      <c r="B3" s="81" t="str">
        <f>'Sorted Data'!B2</f>
        <v>Ag</v>
      </c>
      <c r="C3" s="81" t="str">
        <f>Impacts!B3</f>
        <v>Ag</v>
      </c>
      <c r="D3" s="81" t="s">
        <v>301</v>
      </c>
      <c r="E3" s="88">
        <f>IF('Sorted Data'!E2="D","D",IF('Sorted Data'!E2="ND","ND",'Sorted Data'!E2*Impacts!$D3/1000))</f>
        <v>9.6299604404365465E-3</v>
      </c>
      <c r="F3" s="88">
        <f>IF('Sorted Data'!F2="D","D",IF('Sorted Data'!F2="ND","ND",'Sorted Data'!F2*Impacts!$D3/1000))</f>
        <v>0.3963514868035003</v>
      </c>
      <c r="G3" s="88">
        <f>IF('Sorted Data'!G2="D","D",IF('Sorted Data'!G2="ND","ND",'Sorted Data'!G2*Impacts!$D3/1000))</f>
        <v>0.38274183392621047</v>
      </c>
      <c r="H3" s="88">
        <f>IF('Sorted Data'!H2="D","D",IF('Sorted Data'!H2="ND","ND",'Sorted Data'!H2*Impacts!$D3/1000))</f>
        <v>0.33768844385725499</v>
      </c>
      <c r="I3" s="88">
        <f>IF('Sorted Data'!I2="D","D",IF('Sorted Data'!I2="ND","ND",'Sorted Data'!I2*Impacts!$D3/1000))</f>
        <v>0.31448972901630795</v>
      </c>
      <c r="J3" s="88">
        <f>IF('Sorted Data'!J2="D","D",IF('Sorted Data'!J2="ND","ND",'Sorted Data'!J2*Impacts!$D3/1000))</f>
        <v>0.38559273754357065</v>
      </c>
      <c r="K3" s="88">
        <f>IF('Sorted Data'!K2="D","D",IF('Sorted Data'!K2="ND","ND",'Sorted Data'!K2*Impacts!$D3/1000))</f>
        <v>0.34559181078297802</v>
      </c>
      <c r="L3" s="89">
        <f>IF('Sorted Data'!L2="D","D",IF('Sorted Data'!L2="ND","ND",'Sorted Data'!L2*Impacts!$D3/1000))</f>
        <v>0.47158479982621609</v>
      </c>
    </row>
    <row r="4" spans="1:12" x14ac:dyDescent="0.25">
      <c r="A4" s="137"/>
      <c r="B4" s="74" t="str">
        <f>'Sorted Data'!B3</f>
        <v>As</v>
      </c>
      <c r="C4" s="74" t="str">
        <f>Impacts!B4</f>
        <v>As</v>
      </c>
      <c r="D4" s="74" t="s">
        <v>301</v>
      </c>
      <c r="E4" s="90">
        <f>IF('Sorted Data'!E3="D","D",IF('Sorted Data'!E3="ND","ND",'Sorted Data'!E3*Impacts!$D4/1000))</f>
        <v>6.4591069056627254E-4</v>
      </c>
      <c r="F4" s="90">
        <f>IF('Sorted Data'!F3="D","D",IF('Sorted Data'!F3="ND","ND",'Sorted Data'!F3*Impacts!$D4/1000))</f>
        <v>6.2069027861334661E-4</v>
      </c>
      <c r="G4" s="90">
        <f>IF('Sorted Data'!G3="D","D",IF('Sorted Data'!G3="ND","ND",'Sorted Data'!G3*Impacts!$D4/1000))</f>
        <v>6.1263057934691622E-4</v>
      </c>
      <c r="H4" s="90">
        <f>IF('Sorted Data'!H3="D","D",IF('Sorted Data'!H3="ND","ND",'Sorted Data'!H3*Impacts!$D4/1000))</f>
        <v>6.2521254061089296E-4</v>
      </c>
      <c r="I4" s="90">
        <f>IF('Sorted Data'!I3="D","D",IF('Sorted Data'!I3="ND","ND",'Sorted Data'!I3*Impacts!$D4/1000))</f>
        <v>6.7997957278070778E-4</v>
      </c>
      <c r="J4" s="90">
        <f>IF('Sorted Data'!J3="D","D",IF('Sorted Data'!J3="ND","ND",'Sorted Data'!J3*Impacts!$D4/1000))</f>
        <v>5.173039619100349E-4</v>
      </c>
      <c r="K4" s="90">
        <f>IF('Sorted Data'!K3="D","D",IF('Sorted Data'!K3="ND","ND",'Sorted Data'!K3*Impacts!$D4/1000))</f>
        <v>4.8497067777174328E-4</v>
      </c>
      <c r="L4" s="91">
        <f>IF('Sorted Data'!L3="D","D",IF('Sorted Data'!L3="ND","ND",'Sorted Data'!L3*Impacts!$D4/1000))</f>
        <v>9.68229489573909E-4</v>
      </c>
    </row>
    <row r="5" spans="1:12" x14ac:dyDescent="0.25">
      <c r="A5" s="137"/>
      <c r="B5" s="74" t="str">
        <f>'Sorted Data'!B4</f>
        <v>Au</v>
      </c>
      <c r="C5" s="74" t="str">
        <f>Impacts!B5</f>
        <v>Au</v>
      </c>
      <c r="D5" s="74" t="s">
        <v>301</v>
      </c>
      <c r="E5" s="90">
        <f>IF('Sorted Data'!E4="D","D",IF('Sorted Data'!E4="ND","ND",'Sorted Data'!E4*Impacts!$D5/1000))</f>
        <v>39.866871365755628</v>
      </c>
      <c r="F5" s="90">
        <f>IF('Sorted Data'!F4="D","D",IF('Sorted Data'!F4="ND","ND",'Sorted Data'!F4*Impacts!$D5/1000))</f>
        <v>168.90934655648471</v>
      </c>
      <c r="G5" s="90">
        <f>IF('Sorted Data'!G4="D","D",IF('Sorted Data'!G4="ND","ND",'Sorted Data'!G4*Impacts!$D5/1000))</f>
        <v>181.53418844874861</v>
      </c>
      <c r="H5" s="90">
        <f>IF('Sorted Data'!H4="D","D",IF('Sorted Data'!H4="ND","ND",'Sorted Data'!H4*Impacts!$D5/1000))</f>
        <v>168.98849378352219</v>
      </c>
      <c r="I5" s="90">
        <f>IF('Sorted Data'!I4="D","D",IF('Sorted Data'!I4="ND","ND",'Sorted Data'!I4*Impacts!$D5/1000))</f>
        <v>132.97851529421862</v>
      </c>
      <c r="J5" s="90">
        <f>IF('Sorted Data'!J4="D","D",IF('Sorted Data'!J4="ND","ND",'Sorted Data'!J4*Impacts!$D5/1000))</f>
        <v>127.89087197893333</v>
      </c>
      <c r="K5" s="90">
        <f>IF('Sorted Data'!K4="D","D",IF('Sorted Data'!K4="ND","ND",'Sorted Data'!K4*Impacts!$D5/1000))</f>
        <v>121.82395681485499</v>
      </c>
      <c r="L5" s="91">
        <f>IF('Sorted Data'!L4="D","D",IF('Sorted Data'!L4="ND","ND",'Sorted Data'!L4*Impacts!$D5/1000))</f>
        <v>115.93944684003313</v>
      </c>
    </row>
    <row r="6" spans="1:12" x14ac:dyDescent="0.25">
      <c r="A6" s="137"/>
      <c r="B6" s="74" t="str">
        <f>'Sorted Data'!B5</f>
        <v>Cu</v>
      </c>
      <c r="C6" s="74" t="str">
        <f>Impacts!B6</f>
        <v>Cu</v>
      </c>
      <c r="D6" s="74" t="s">
        <v>301</v>
      </c>
      <c r="E6" s="90">
        <f>IF('Sorted Data'!E5="D","D",IF('Sorted Data'!E5="ND","ND",'Sorted Data'!E5*Impacts!$D6/1000))</f>
        <v>10.61710559514005</v>
      </c>
      <c r="F6" s="90">
        <f>IF('Sorted Data'!F5="D","D",IF('Sorted Data'!F5="ND","ND",'Sorted Data'!F5*Impacts!$D6/1000))</f>
        <v>13.153659766997089</v>
      </c>
      <c r="G6" s="90">
        <f>IF('Sorted Data'!G5="D","D",IF('Sorted Data'!G5="ND","ND",'Sorted Data'!G5*Impacts!$D6/1000))</f>
        <v>15.377279350313032</v>
      </c>
      <c r="H6" s="90">
        <f>IF('Sorted Data'!H5="D","D",IF('Sorted Data'!H5="ND","ND",'Sorted Data'!H5*Impacts!$D6/1000))</f>
        <v>13.773682697755758</v>
      </c>
      <c r="I6" s="90">
        <f>IF('Sorted Data'!I5="D","D",IF('Sorted Data'!I5="ND","ND",'Sorted Data'!I5*Impacts!$D6/1000))</f>
        <v>17.21782573603241</v>
      </c>
      <c r="J6" s="90">
        <f>IF('Sorted Data'!J5="D","D",IF('Sorted Data'!J5="ND","ND",'Sorted Data'!J5*Impacts!$D6/1000))</f>
        <v>13.841492214318068</v>
      </c>
      <c r="K6" s="90">
        <f>IF('Sorted Data'!K5="D","D",IF('Sorted Data'!K5="ND","ND",'Sorted Data'!K5*Impacts!$D6/1000))</f>
        <v>15.230845569026373</v>
      </c>
      <c r="L6" s="91">
        <f>IF('Sorted Data'!L5="D","D",IF('Sorted Data'!L5="ND","ND",'Sorted Data'!L5*Impacts!$D6/1000))</f>
        <v>16.414333479102257</v>
      </c>
    </row>
    <row r="7" spans="1:12" ht="15.75" thickBot="1" x14ac:dyDescent="0.3">
      <c r="A7" s="138"/>
      <c r="B7" s="75" t="str">
        <f>'Sorted Data'!B6</f>
        <v>Se</v>
      </c>
      <c r="C7" s="75" t="str">
        <f>Impacts!B7</f>
        <v>Se</v>
      </c>
      <c r="D7" s="75" t="s">
        <v>301</v>
      </c>
      <c r="E7" s="92" t="str">
        <f>IF('Sorted Data'!E6="D","D",IF('Sorted Data'!E6="ND","ND",'Sorted Data'!E6*Impacts!$D7/1000))</f>
        <v>ND</v>
      </c>
      <c r="F7" s="92" t="str">
        <f>IF('Sorted Data'!F6="D","D",IF('Sorted Data'!F6="ND","ND",'Sorted Data'!F6*Impacts!$D7/1000))</f>
        <v>ND</v>
      </c>
      <c r="G7" s="92" t="str">
        <f>IF('Sorted Data'!G6="D","D",IF('Sorted Data'!G6="ND","ND",'Sorted Data'!G6*Impacts!$D7/1000))</f>
        <v>ND</v>
      </c>
      <c r="H7" s="92" t="str">
        <f>IF('Sorted Data'!H6="D","D",IF('Sorted Data'!H6="ND","ND",'Sorted Data'!H6*Impacts!$D7/1000))</f>
        <v>ND</v>
      </c>
      <c r="I7" s="92" t="str">
        <f>IF('Sorted Data'!I6="D","D",IF('Sorted Data'!I6="ND","ND",'Sorted Data'!I6*Impacts!$D7/1000))</f>
        <v>ND</v>
      </c>
      <c r="J7" s="92" t="str">
        <f>IF('Sorted Data'!J6="D","D",IF('Sorted Data'!J6="ND","ND",'Sorted Data'!J6*Impacts!$D7/1000))</f>
        <v>ND</v>
      </c>
      <c r="K7" s="92" t="str">
        <f>IF('Sorted Data'!K6="D","D",IF('Sorted Data'!K6="ND","ND",'Sorted Data'!K6*Impacts!$D7/1000))</f>
        <v>ND</v>
      </c>
      <c r="L7" s="93" t="str">
        <f>IF('Sorted Data'!L6="D","D",IF('Sorted Data'!L6="ND","ND",'Sorted Data'!L6*Impacts!$D7/1000))</f>
        <v>ND</v>
      </c>
    </row>
    <row r="8" spans="1:12" x14ac:dyDescent="0.25">
      <c r="A8" s="136" t="s">
        <v>177</v>
      </c>
      <c r="B8" s="81" t="str">
        <f>'Sorted Data'!B7</f>
        <v>Cr</v>
      </c>
      <c r="C8" s="81" t="str">
        <f>Impacts!B8</f>
        <v>Cr</v>
      </c>
      <c r="D8" s="81" t="s">
        <v>301</v>
      </c>
      <c r="E8" s="88">
        <f>IF('Sorted Data'!E7="D","D",IF('Sorted Data'!E7="ND","ND",'Sorted Data'!E7*Impacts!$D8/1000))</f>
        <v>0.71769852408263413</v>
      </c>
      <c r="F8" s="88">
        <f>IF('Sorted Data'!F7="D","D",IF('Sorted Data'!F7="ND","ND",'Sorted Data'!F7*Impacts!$D8/1000))</f>
        <v>0.94367245435559521</v>
      </c>
      <c r="G8" s="88">
        <f>IF('Sorted Data'!G7="D","D",IF('Sorted Data'!G7="ND","ND",'Sorted Data'!G7*Impacts!$D8/1000))</f>
        <v>1.2476740421014765</v>
      </c>
      <c r="H8" s="88">
        <f>IF('Sorted Data'!H7="D","D",IF('Sorted Data'!H7="ND","ND",'Sorted Data'!H7*Impacts!$D8/1000))</f>
        <v>0.75863583934328638</v>
      </c>
      <c r="I8" s="88">
        <f>IF('Sorted Data'!I7="D","D",IF('Sorted Data'!I7="ND","ND",'Sorted Data'!I7*Impacts!$D8/1000))</f>
        <v>0.6318199533672999</v>
      </c>
      <c r="J8" s="88">
        <f>IF('Sorted Data'!J7="D","D",IF('Sorted Data'!J7="ND","ND",'Sorted Data'!J7*Impacts!$D8/1000))</f>
        <v>0.48134780816221384</v>
      </c>
      <c r="K8" s="88">
        <f>IF('Sorted Data'!K7="D","D",IF('Sorted Data'!K7="ND","ND",'Sorted Data'!K7*Impacts!$D8/1000))</f>
        <v>0.18711184846743098</v>
      </c>
      <c r="L8" s="89">
        <f>IF('Sorted Data'!L7="D","D",IF('Sorted Data'!L7="ND","ND",'Sorted Data'!L7*Impacts!$D8/1000))</f>
        <v>0.54839373411629766</v>
      </c>
    </row>
    <row r="9" spans="1:12" x14ac:dyDescent="0.25">
      <c r="A9" s="137"/>
      <c r="B9" s="74" t="str">
        <f>'Sorted Data'!B8</f>
        <v>Fe</v>
      </c>
      <c r="C9" s="74" t="str">
        <f>Impacts!B9</f>
        <v>Fe</v>
      </c>
      <c r="D9" s="74" t="s">
        <v>301</v>
      </c>
      <c r="E9" s="90">
        <f>IF('Sorted Data'!E8="D","D",IF('Sorted Data'!E8="ND","ND",'Sorted Data'!E8*Impacts!$D9/1000))</f>
        <v>1.5562892072019341</v>
      </c>
      <c r="F9" s="90">
        <f>IF('Sorted Data'!F8="D","D",IF('Sorted Data'!F8="ND","ND",'Sorted Data'!F8*Impacts!$D9/1000))</f>
        <v>2.4519403819646719</v>
      </c>
      <c r="G9" s="90">
        <f>IF('Sorted Data'!G8="D","D",IF('Sorted Data'!G8="ND","ND",'Sorted Data'!G8*Impacts!$D9/1000))</f>
        <v>3.3883704646789403</v>
      </c>
      <c r="H9" s="90">
        <f>IF('Sorted Data'!H8="D","D",IF('Sorted Data'!H8="ND","ND",'Sorted Data'!H8*Impacts!$D9/1000))</f>
        <v>2.2711844641921033</v>
      </c>
      <c r="I9" s="90">
        <f>IF('Sorted Data'!I8="D","D",IF('Sorted Data'!I8="ND","ND",'Sorted Data'!I8*Impacts!$D9/1000))</f>
        <v>2.0111118811717601</v>
      </c>
      <c r="J9" s="90">
        <f>IF('Sorted Data'!J8="D","D",IF('Sorted Data'!J8="ND","ND",'Sorted Data'!J8*Impacts!$D9/1000))</f>
        <v>1.6454484128142621</v>
      </c>
      <c r="K9" s="90">
        <f>IF('Sorted Data'!K8="D","D",IF('Sorted Data'!K8="ND","ND",'Sorted Data'!K8*Impacts!$D9/1000))</f>
        <v>0.83904362281926115</v>
      </c>
      <c r="L9" s="91">
        <f>IF('Sorted Data'!L8="D","D",IF('Sorted Data'!L8="ND","ND",'Sorted Data'!L8*Impacts!$D9/1000))</f>
        <v>1.7208300367287024</v>
      </c>
    </row>
    <row r="10" spans="1:12" x14ac:dyDescent="0.25">
      <c r="A10" s="137"/>
      <c r="B10" s="74" t="str">
        <f>'Sorted Data'!B9</f>
        <v>Mn</v>
      </c>
      <c r="C10" s="74" t="str">
        <f>Impacts!B10</f>
        <v>Mn</v>
      </c>
      <c r="D10" s="74" t="s">
        <v>301</v>
      </c>
      <c r="E10" s="90">
        <f>IF('Sorted Data'!E9="D","D",IF('Sorted Data'!E9="ND","ND",'Sorted Data'!E9*Impacts!$D10/1000))</f>
        <v>1.8198439481462388E-2</v>
      </c>
      <c r="F10" s="90">
        <f>IF('Sorted Data'!F9="D","D",IF('Sorted Data'!F9="ND","ND",'Sorted Data'!F9*Impacts!$D10/1000))</f>
        <v>2.7384592281429466E-2</v>
      </c>
      <c r="G10" s="90">
        <f>IF('Sorted Data'!G9="D","D",IF('Sorted Data'!G9="ND","ND",'Sorted Data'!G9*Impacts!$D10/1000))</f>
        <v>2.9517512019222668E-2</v>
      </c>
      <c r="H10" s="90">
        <f>IF('Sorted Data'!H9="D","D",IF('Sorted Data'!H9="ND","ND",'Sorted Data'!H9*Impacts!$D10/1000))</f>
        <v>2.2330357700863116E-2</v>
      </c>
      <c r="I10" s="90">
        <f>IF('Sorted Data'!I9="D","D",IF('Sorted Data'!I9="ND","ND",'Sorted Data'!I9*Impacts!$D10/1000))</f>
        <v>2.5417238760430404E-2</v>
      </c>
      <c r="J10" s="90">
        <f>IF('Sorted Data'!J9="D","D",IF('Sorted Data'!J9="ND","ND",'Sorted Data'!J9*Impacts!$D10/1000))</f>
        <v>1.5585194290428496E-2</v>
      </c>
      <c r="K10" s="90">
        <f>IF('Sorted Data'!K9="D","D",IF('Sorted Data'!K9="ND","ND",'Sorted Data'!K9*Impacts!$D10/1000))</f>
        <v>1.1873066328070886E-2</v>
      </c>
      <c r="L10" s="91">
        <f>IF('Sorted Data'!L9="D","D",IF('Sorted Data'!L9="ND","ND",'Sorted Data'!L9*Impacts!$D10/1000))</f>
        <v>2.2902560793234307E-2</v>
      </c>
    </row>
    <row r="11" spans="1:12" x14ac:dyDescent="0.25">
      <c r="A11" s="137"/>
      <c r="B11" s="74" t="str">
        <f>'Sorted Data'!B10</f>
        <v>Nb</v>
      </c>
      <c r="C11" s="74" t="str">
        <f>Impacts!B11</f>
        <v>Nb</v>
      </c>
      <c r="D11" s="74" t="s">
        <v>301</v>
      </c>
      <c r="E11" s="90">
        <f>IF('Sorted Data'!E10="D","D",IF('Sorted Data'!E10="ND","ND",'Sorted Data'!E10*Impacts!$D11/1000))</f>
        <v>2.0210667294551933E-2</v>
      </c>
      <c r="F11" s="90" t="str">
        <f>IF('Sorted Data'!F10="D","D",IF('Sorted Data'!F10="ND","ND",'Sorted Data'!F10*Impacts!$D11/1000))</f>
        <v>D</v>
      </c>
      <c r="G11" s="90">
        <f>IF('Sorted Data'!G10="D","D",IF('Sorted Data'!G10="ND","ND",'Sorted Data'!G10*Impacts!$D11/1000))</f>
        <v>5.5514322976654763E-5</v>
      </c>
      <c r="H11" s="90">
        <f>IF('Sorted Data'!H10="D","D",IF('Sorted Data'!H10="ND","ND",'Sorted Data'!H10*Impacts!$D11/1000))</f>
        <v>4.8595601406239419E-3</v>
      </c>
      <c r="I11" s="90">
        <f>IF('Sorted Data'!I10="D","D",IF('Sorted Data'!I10="ND","ND",'Sorted Data'!I10*Impacts!$D11/1000))</f>
        <v>1.3096438560200287E-2</v>
      </c>
      <c r="J11" s="90">
        <f>IF('Sorted Data'!J10="D","D",IF('Sorted Data'!J10="ND","ND",'Sorted Data'!J10*Impacts!$D11/1000))</f>
        <v>5.9601067796692213E-2</v>
      </c>
      <c r="K11" s="90">
        <f>IF('Sorted Data'!K10="D","D",IF('Sorted Data'!K10="ND","ND",'Sorted Data'!K10*Impacts!$D11/1000))</f>
        <v>6.1990753994600148E-2</v>
      </c>
      <c r="L11" s="91">
        <f>IF('Sorted Data'!L10="D","D",IF('Sorted Data'!L10="ND","ND",'Sorted Data'!L10*Impacts!$D11/1000))</f>
        <v>4.2134961540568235E-2</v>
      </c>
    </row>
    <row r="12" spans="1:12" ht="15.75" thickBot="1" x14ac:dyDescent="0.3">
      <c r="A12" s="137"/>
      <c r="B12" s="84" t="str">
        <f>'Sorted Data'!B11</f>
        <v>V</v>
      </c>
      <c r="C12" s="84" t="str">
        <f>Impacts!B12</f>
        <v>V</v>
      </c>
      <c r="D12" s="84" t="s">
        <v>301</v>
      </c>
      <c r="E12" s="94">
        <f>IF('Sorted Data'!E11="D","D",IF('Sorted Data'!E11="ND","ND",'Sorted Data'!E11*Impacts!$D12/1000))</f>
        <v>0.12111477167340706</v>
      </c>
      <c r="F12" s="94">
        <f>IF('Sorted Data'!F11="D","D",IF('Sorted Data'!F11="ND","ND",'Sorted Data'!F11*Impacts!$D12/1000))</f>
        <v>3.877514279141353E-2</v>
      </c>
      <c r="G12" s="94">
        <f>IF('Sorted Data'!G11="D","D",IF('Sorted Data'!G11="ND","ND",'Sorted Data'!G11*Impacts!$D12/1000))</f>
        <v>4.0237447035948087E-2</v>
      </c>
      <c r="H12" s="94">
        <f>IF('Sorted Data'!H11="D","D",IF('Sorted Data'!H11="ND","ND",'Sorted Data'!H11*Impacts!$D12/1000))</f>
        <v>2.6691516771665518E-2</v>
      </c>
      <c r="I12" s="94">
        <f>IF('Sorted Data'!I11="D","D",IF('Sorted Data'!I11="ND","ND",'Sorted Data'!I11*Impacts!$D12/1000))</f>
        <v>2.8694916971626711E-2</v>
      </c>
      <c r="J12" s="94">
        <f>IF('Sorted Data'!J11="D","D",IF('Sorted Data'!J11="ND","ND",'Sorted Data'!J11*Impacts!$D12/1000))</f>
        <v>2.0042322688661816E-2</v>
      </c>
      <c r="K12" s="94">
        <f>IF('Sorted Data'!K11="D","D",IF('Sorted Data'!K11="ND","ND",'Sorted Data'!K11*Impacts!$D12/1000))</f>
        <v>1.0441951522102753E-2</v>
      </c>
      <c r="L12" s="95">
        <f>IF('Sorted Data'!L11="D","D",IF('Sorted Data'!L11="ND","ND",'Sorted Data'!L11*Impacts!$D12/1000))</f>
        <v>2.3071069585363042E-2</v>
      </c>
    </row>
    <row r="13" spans="1:12" x14ac:dyDescent="0.25">
      <c r="A13" s="136" t="s">
        <v>147</v>
      </c>
      <c r="B13" s="81" t="str">
        <f>'Sorted Data'!B12</f>
        <v>Al</v>
      </c>
      <c r="C13" s="81" t="str">
        <f>Impacts!B13</f>
        <v>Al</v>
      </c>
      <c r="D13" s="81" t="s">
        <v>301</v>
      </c>
      <c r="E13" s="88">
        <f>IF('Sorted Data'!E12="D","D",IF('Sorted Data'!E12="ND","ND",'Sorted Data'!E12*Impacts!$D13/1000))</f>
        <v>0.65954604721078225</v>
      </c>
      <c r="F13" s="88">
        <f>IF('Sorted Data'!F12="D","D",IF('Sorted Data'!F12="ND","ND",'Sorted Data'!F12*Impacts!$D13/1000))</f>
        <v>0.45651117337255925</v>
      </c>
      <c r="G13" s="88">
        <f>IF('Sorted Data'!G12="D","D",IF('Sorted Data'!G12="ND","ND",'Sorted Data'!G12*Impacts!$D13/1000))</f>
        <v>0.40005426917140202</v>
      </c>
      <c r="H13" s="88">
        <f>IF('Sorted Data'!H12="D","D",IF('Sorted Data'!H12="ND","ND",'Sorted Data'!H12*Impacts!$D13/1000))</f>
        <v>0.21421558736930882</v>
      </c>
      <c r="I13" s="88">
        <f>IF('Sorted Data'!I12="D","D",IF('Sorted Data'!I12="ND","ND",'Sorted Data'!I12*Impacts!$D13/1000))</f>
        <v>0.31924042136648928</v>
      </c>
      <c r="J13" s="88">
        <f>IF('Sorted Data'!J12="D","D",IF('Sorted Data'!J12="ND","ND",'Sorted Data'!J12*Impacts!$D13/1000))</f>
        <v>0.24355063813360175</v>
      </c>
      <c r="K13" s="88">
        <f>IF('Sorted Data'!K12="D","D",IF('Sorted Data'!K12="ND","ND",'Sorted Data'!K12*Impacts!$D13/1000))</f>
        <v>0.20993975121936101</v>
      </c>
      <c r="L13" s="89">
        <f>IF('Sorted Data'!L12="D","D",IF('Sorted Data'!L12="ND","ND",'Sorted Data'!L12*Impacts!$D13/1000))</f>
        <v>0.25706742447148961</v>
      </c>
    </row>
    <row r="14" spans="1:12" x14ac:dyDescent="0.25">
      <c r="A14" s="137"/>
      <c r="B14" s="74" t="str">
        <f>'Sorted Data'!B13</f>
        <v>B</v>
      </c>
      <c r="C14" s="74" t="str">
        <f>Impacts!B14</f>
        <v>B</v>
      </c>
      <c r="D14" s="74" t="s">
        <v>301</v>
      </c>
      <c r="E14" s="90">
        <f>IF('Sorted Data'!E13="D","D",IF('Sorted Data'!E13="ND","ND",'Sorted Data'!E13*Impacts!$D14/1000))</f>
        <v>3.2164277579686026E-2</v>
      </c>
      <c r="F14" s="90">
        <f>IF('Sorted Data'!F13="D","D",IF('Sorted Data'!F13="ND","ND",'Sorted Data'!F13*Impacts!$D14/1000))</f>
        <v>3.9684921199079189E-2</v>
      </c>
      <c r="G14" s="90">
        <f>IF('Sorted Data'!G13="D","D",IF('Sorted Data'!G13="ND","ND",'Sorted Data'!G13*Impacts!$D14/1000))</f>
        <v>3.570677568397599E-2</v>
      </c>
      <c r="H14" s="90">
        <f>IF('Sorted Data'!H13="D","D",IF('Sorted Data'!H13="ND","ND",'Sorted Data'!H13*Impacts!$D14/1000))</f>
        <v>4.1480926579329648E-2</v>
      </c>
      <c r="I14" s="90">
        <f>IF('Sorted Data'!I13="D","D",IF('Sorted Data'!I13="ND","ND",'Sorted Data'!I13*Impacts!$D14/1000))</f>
        <v>5.3177629624958637E-2</v>
      </c>
      <c r="J14" s="90">
        <f>IF('Sorted Data'!J13="D","D",IF('Sorted Data'!J13="ND","ND",'Sorted Data'!J13*Impacts!$D14/1000))</f>
        <v>3.5661167224573825E-2</v>
      </c>
      <c r="K14" s="90">
        <f>IF('Sorted Data'!K13="D","D",IF('Sorted Data'!K13="ND","ND",'Sorted Data'!K13*Impacts!$D14/1000))</f>
        <v>3.5476578460326751E-2</v>
      </c>
      <c r="L14" s="91">
        <f>IF('Sorted Data'!L13="D","D",IF('Sorted Data'!L13="ND","ND",'Sorted Data'!L13*Impacts!$D14/1000))</f>
        <v>4.6055494072635511E-2</v>
      </c>
    </row>
    <row r="15" spans="1:12" x14ac:dyDescent="0.25">
      <c r="A15" s="137"/>
      <c r="B15" s="74" t="str">
        <f>'Sorted Data'!B14</f>
        <v>Be</v>
      </c>
      <c r="C15" s="74" t="str">
        <f>Impacts!B15</f>
        <v>Be</v>
      </c>
      <c r="D15" s="74" t="s">
        <v>301</v>
      </c>
      <c r="E15" s="90">
        <f>IF('Sorted Data'!E14="D","D",IF('Sorted Data'!E14="ND","ND",'Sorted Data'!E14*Impacts!$D15/1000))</f>
        <v>8.3265708496373617E-2</v>
      </c>
      <c r="F15" s="90" t="str">
        <f>IF('Sorted Data'!F14="D","D",IF('Sorted Data'!F14="ND","ND",'Sorted Data'!F14*Impacts!$D15/1000))</f>
        <v>ND</v>
      </c>
      <c r="G15" s="90">
        <f>IF('Sorted Data'!G14="D","D",IF('Sorted Data'!G14="ND","ND",'Sorted Data'!G14*Impacts!$D15/1000))</f>
        <v>1.638203954112463E-3</v>
      </c>
      <c r="H15" s="90">
        <f>IF('Sorted Data'!H14="D","D",IF('Sorted Data'!H14="ND","ND",'Sorted Data'!H14*Impacts!$D15/1000))</f>
        <v>8.2411846008943919E-4</v>
      </c>
      <c r="I15" s="90" t="str">
        <f>IF('Sorted Data'!I14="D","D",IF('Sorted Data'!I14="ND","ND",'Sorted Data'!I14*Impacts!$D15/1000))</f>
        <v>ND</v>
      </c>
      <c r="J15" s="90">
        <f>IF('Sorted Data'!J14="D","D",IF('Sorted Data'!J14="ND","ND",'Sorted Data'!J14*Impacts!$D15/1000))</f>
        <v>1.7529373305223212E-4</v>
      </c>
      <c r="K15" s="90">
        <f>IF('Sorted Data'!K14="D","D",IF('Sorted Data'!K14="ND","ND",'Sorted Data'!K14*Impacts!$D15/1000))</f>
        <v>2.2105236071433328E-4</v>
      </c>
      <c r="L15" s="91">
        <f>IF('Sorted Data'!L14="D","D",IF('Sorted Data'!L14="ND","ND",'Sorted Data'!L14*Impacts!$D15/1000))</f>
        <v>7.3068250991365478E-4</v>
      </c>
    </row>
    <row r="16" spans="1:12" x14ac:dyDescent="0.25">
      <c r="A16" s="137"/>
      <c r="B16" s="74" t="str">
        <f>'Sorted Data'!B15</f>
        <v>Ga</v>
      </c>
      <c r="C16" s="74" t="str">
        <f>Impacts!B16</f>
        <v>Ga</v>
      </c>
      <c r="D16" s="74" t="s">
        <v>301</v>
      </c>
      <c r="E16" s="90">
        <f>IF('Sorted Data'!E15="D","D",IF('Sorted Data'!E15="ND","ND",'Sorted Data'!E15*Impacts!$D16/1000))</f>
        <v>0.15569135991095581</v>
      </c>
      <c r="F16" s="90">
        <f>IF('Sorted Data'!F15="D","D",IF('Sorted Data'!F15="ND","ND",'Sorted Data'!F15*Impacts!$D16/1000))</f>
        <v>0.18039706072145381</v>
      </c>
      <c r="G16" s="90">
        <f>IF('Sorted Data'!G15="D","D",IF('Sorted Data'!G15="ND","ND",'Sorted Data'!G15*Impacts!$D16/1000))</f>
        <v>0.33464360882472033</v>
      </c>
      <c r="H16" s="90">
        <f>IF('Sorted Data'!H15="D","D",IF('Sorted Data'!H15="ND","ND",'Sorted Data'!H15*Impacts!$D16/1000))</f>
        <v>0.25816964789706776</v>
      </c>
      <c r="I16" s="90">
        <f>IF('Sorted Data'!I15="D","D",IF('Sorted Data'!I15="ND","ND",'Sorted Data'!I15*Impacts!$D16/1000))</f>
        <v>0.21106061003781257</v>
      </c>
      <c r="J16" s="90">
        <f>IF('Sorted Data'!J15="D","D",IF('Sorted Data'!J15="ND","ND",'Sorted Data'!J15*Impacts!$D16/1000))</f>
        <v>0.20664347719114648</v>
      </c>
      <c r="K16" s="90">
        <f>IF('Sorted Data'!K15="D","D",IF('Sorted Data'!K15="ND","ND",'Sorted Data'!K15*Impacts!$D16/1000))</f>
        <v>0.13206623437063869</v>
      </c>
      <c r="L16" s="91">
        <f>IF('Sorted Data'!L15="D","D",IF('Sorted Data'!L15="ND","ND",'Sorted Data'!L15*Impacts!$D16/1000))</f>
        <v>0.53983495089983347</v>
      </c>
    </row>
    <row r="17" spans="1:12" x14ac:dyDescent="0.25">
      <c r="A17" s="137"/>
      <c r="B17" s="74" t="str">
        <f>'Sorted Data'!B16</f>
        <v>Li</v>
      </c>
      <c r="C17" s="74" t="str">
        <f>Impacts!B17</f>
        <v>Li</v>
      </c>
      <c r="D17" s="74" t="s">
        <v>301</v>
      </c>
      <c r="E17" s="90">
        <f>IF('Sorted Data'!E16="D","D",IF('Sorted Data'!E16="ND","ND",'Sorted Data'!E16*Impacts!$D17/1000))</f>
        <v>3.892636036227901E-3</v>
      </c>
      <c r="F17" s="90">
        <f>IF('Sorted Data'!F16="D","D",IF('Sorted Data'!F16="ND","ND",'Sorted Data'!F16*Impacts!$D17/1000))</f>
        <v>2.4361994346709715E-3</v>
      </c>
      <c r="G17" s="90">
        <f>IF('Sorted Data'!G16="D","D",IF('Sorted Data'!G16="ND","ND",'Sorted Data'!G16*Impacts!$D17/1000))</f>
        <v>9.9403326216223275E-4</v>
      </c>
      <c r="H17" s="90">
        <f>IF('Sorted Data'!H16="D","D",IF('Sorted Data'!H16="ND","ND",'Sorted Data'!H16*Impacts!$D17/1000))</f>
        <v>1.4725643385368025E-3</v>
      </c>
      <c r="I17" s="90">
        <f>IF('Sorted Data'!I16="D","D",IF('Sorted Data'!I16="ND","ND",'Sorted Data'!I16*Impacts!$D17/1000))</f>
        <v>4.1490861271808281E-3</v>
      </c>
      <c r="J17" s="90">
        <f>IF('Sorted Data'!J16="D","D",IF('Sorted Data'!J16="ND","ND",'Sorted Data'!J16*Impacts!$D17/1000))</f>
        <v>4.9069354781820385E-3</v>
      </c>
      <c r="K17" s="90">
        <f>IF('Sorted Data'!K16="D","D",IF('Sorted Data'!K16="ND","ND",'Sorted Data'!K16*Impacts!$D17/1000))</f>
        <v>5.1331879185924556E-3</v>
      </c>
      <c r="L17" s="91">
        <f>IF('Sorted Data'!L16="D","D",IF('Sorted Data'!L16="ND","ND",'Sorted Data'!L16*Impacts!$D17/1000))</f>
        <v>4.7855703911881039E-3</v>
      </c>
    </row>
    <row r="18" spans="1:12" x14ac:dyDescent="0.25">
      <c r="A18" s="137"/>
      <c r="B18" s="74" t="str">
        <f>'Sorted Data'!B17</f>
        <v>Mg</v>
      </c>
      <c r="C18" s="74" t="str">
        <f>Impacts!B18</f>
        <v>Mg updated</v>
      </c>
      <c r="D18" s="74" t="s">
        <v>301</v>
      </c>
      <c r="E18" s="90">
        <f>IF('Sorted Data'!E17="D","D",IF('Sorted Data'!E17="ND","ND",'Sorted Data'!E17*Impacts!$D18/1000))</f>
        <v>6.5593800000000001E-3</v>
      </c>
      <c r="F18" s="90">
        <f>IF('Sorted Data'!F17="D","D",IF('Sorted Data'!F17="ND","ND",'Sorted Data'!F17*Impacts!$D18/1000))</f>
        <v>1.4731200000000002E-2</v>
      </c>
      <c r="G18" s="90">
        <f>IF('Sorted Data'!G17="D","D",IF('Sorted Data'!G17="ND","ND",'Sorted Data'!G17*Impacts!$D18/1000))</f>
        <v>2.5298999999999999E-2</v>
      </c>
      <c r="H18" s="90">
        <f>IF('Sorted Data'!H17="D","D",IF('Sorted Data'!H17="ND","ND",'Sorted Data'!H17*Impacts!$D18/1000))</f>
        <v>2.4281100000000003E-2</v>
      </c>
      <c r="I18" s="90">
        <f>IF('Sorted Data'!I17="D","D",IF('Sorted Data'!I17="ND","ND",'Sorted Data'!I17*Impacts!$D18/1000))</f>
        <v>2.2830660000000003E-2</v>
      </c>
      <c r="J18" s="90">
        <f>IF('Sorted Data'!J17="D","D",IF('Sorted Data'!J17="ND","ND",'Sorted Data'!J17*Impacts!$D18/1000))</f>
        <v>1.128492E-2</v>
      </c>
      <c r="K18" s="90">
        <f>IF('Sorted Data'!K17="D","D",IF('Sorted Data'!K17="ND","ND",'Sorted Data'!K17*Impacts!$D18/1000))</f>
        <v>2.0796480000000003E-2</v>
      </c>
      <c r="L18" s="91">
        <f>IF('Sorted Data'!L17="D","D",IF('Sorted Data'!L17="ND","ND",'Sorted Data'!L17*Impacts!$D18/1000))</f>
        <v>1.8874080000000001E-2</v>
      </c>
    </row>
    <row r="19" spans="1:12" ht="15.75" thickBot="1" x14ac:dyDescent="0.3">
      <c r="A19" s="138"/>
      <c r="B19" s="75" t="str">
        <f>'Sorted Data'!B18</f>
        <v>Ti</v>
      </c>
      <c r="C19" s="75" t="str">
        <f>Impacts!B19</f>
        <v>Ti</v>
      </c>
      <c r="D19" s="75" t="s">
        <v>301</v>
      </c>
      <c r="E19" s="92">
        <f>IF('Sorted Data'!E18="D","D",IF('Sorted Data'!E18="ND","ND",'Sorted Data'!E18*Impacts!$D19/1000))</f>
        <v>0.43225239825148454</v>
      </c>
      <c r="F19" s="92">
        <f>IF('Sorted Data'!F18="D","D",IF('Sorted Data'!F18="ND","ND",'Sorted Data'!F18*Impacts!$D19/1000))</f>
        <v>0.37828238047738311</v>
      </c>
      <c r="G19" s="92">
        <f>IF('Sorted Data'!G18="D","D",IF('Sorted Data'!G18="ND","ND",'Sorted Data'!G18*Impacts!$D19/1000))</f>
        <v>0.40729650843462384</v>
      </c>
      <c r="H19" s="92">
        <f>IF('Sorted Data'!H18="D","D",IF('Sorted Data'!H18="ND","ND",'Sorted Data'!H18*Impacts!$D19/1000))</f>
        <v>0.58978554076150058</v>
      </c>
      <c r="I19" s="92">
        <f>IF('Sorted Data'!I18="D","D",IF('Sorted Data'!I18="ND","ND",'Sorted Data'!I18*Impacts!$D19/1000))</f>
        <v>0.69548103495942937</v>
      </c>
      <c r="J19" s="92">
        <f>IF('Sorted Data'!J18="D","D",IF('Sorted Data'!J18="ND","ND",'Sorted Data'!J18*Impacts!$D19/1000))</f>
        <v>0.42704672517303666</v>
      </c>
      <c r="K19" s="92">
        <f>IF('Sorted Data'!K18="D","D",IF('Sorted Data'!K18="ND","ND",'Sorted Data'!K18*Impacts!$D19/1000))</f>
        <v>0.72682392996317802</v>
      </c>
      <c r="L19" s="93">
        <f>IF('Sorted Data'!L18="D","D",IF('Sorted Data'!L18="ND","ND",'Sorted Data'!L18*Impacts!$D19/1000))</f>
        <v>0.55051946289834119</v>
      </c>
    </row>
    <row r="20" spans="1:12" x14ac:dyDescent="0.25">
      <c r="A20" s="136" t="s">
        <v>144</v>
      </c>
      <c r="B20" s="81" t="str">
        <f>'Sorted Data'!B24</f>
        <v>Hf</v>
      </c>
      <c r="C20" s="81" t="str">
        <f>Impacts!B20</f>
        <v>Hf</v>
      </c>
      <c r="D20" s="81" t="s">
        <v>301</v>
      </c>
      <c r="E20" s="88">
        <f>IF('Sorted Data'!E24="D","D",IF('Sorted Data'!E24="ND","ND",'Sorted Data'!E24*Impacts!$D20/1000))</f>
        <v>0.1941142530502854</v>
      </c>
      <c r="F20" s="88">
        <f>IF('Sorted Data'!F24="D","D",IF('Sorted Data'!F24="ND","ND",'Sorted Data'!F24*Impacts!$D20/1000))</f>
        <v>0.27907304146858597</v>
      </c>
      <c r="G20" s="88">
        <f>IF('Sorted Data'!G24="D","D",IF('Sorted Data'!G24="ND","ND",'Sorted Data'!G24*Impacts!$D20/1000))</f>
        <v>0.46307329081324827</v>
      </c>
      <c r="H20" s="88">
        <f>IF('Sorted Data'!H24="D","D",IF('Sorted Data'!H24="ND","ND",'Sorted Data'!H24*Impacts!$D20/1000))</f>
        <v>0.24576499674488261</v>
      </c>
      <c r="I20" s="88">
        <f>IF('Sorted Data'!I24="D","D",IF('Sorted Data'!I24="ND","ND",'Sorted Data'!I24*Impacts!$D20/1000))</f>
        <v>0.14338596632639872</v>
      </c>
      <c r="J20" s="88">
        <f>IF('Sorted Data'!J24="D","D",IF('Sorted Data'!J24="ND","ND",'Sorted Data'!J24*Impacts!$D20/1000))</f>
        <v>0.13103333032521366</v>
      </c>
      <c r="K20" s="88">
        <f>IF('Sorted Data'!K24="D","D",IF('Sorted Data'!K24="ND","ND",'Sorted Data'!K24*Impacts!$D20/1000))</f>
        <v>0.1426663980364809</v>
      </c>
      <c r="L20" s="89">
        <f>IF('Sorted Data'!L24="D","D",IF('Sorted Data'!L24="ND","ND",'Sorted Data'!L24*Impacts!$D20/1000))</f>
        <v>0.30554720725873552</v>
      </c>
    </row>
    <row r="21" spans="1:12" x14ac:dyDescent="0.25">
      <c r="A21" s="137"/>
      <c r="B21" s="74" t="str">
        <f>'Sorted Data'!B25</f>
        <v>Th</v>
      </c>
      <c r="C21" s="74" t="str">
        <f>Impacts!B21</f>
        <v>Th</v>
      </c>
      <c r="D21" s="74" t="s">
        <v>301</v>
      </c>
      <c r="E21" s="90" t="str">
        <f>IF('Sorted Data'!E25="D","D",IF('Sorted Data'!E25="ND","ND",'Sorted Data'!E25*Impacts!$D21/1000))</f>
        <v>ND</v>
      </c>
      <c r="F21" s="90">
        <f>IF('Sorted Data'!F25="D","D",IF('Sorted Data'!F25="ND","ND",'Sorted Data'!F25*Impacts!$D21/1000))</f>
        <v>8.3699687687591173E-2</v>
      </c>
      <c r="G21" s="90">
        <f>IF('Sorted Data'!G25="D","D",IF('Sorted Data'!G25="ND","ND",'Sorted Data'!G25*Impacts!$D21/1000))</f>
        <v>0.43095705188352285</v>
      </c>
      <c r="H21" s="90">
        <f>IF('Sorted Data'!H25="D","D",IF('Sorted Data'!H25="ND","ND",'Sorted Data'!H25*Impacts!$D21/1000))</f>
        <v>0.13874578410786131</v>
      </c>
      <c r="I21" s="90" t="str">
        <f>IF('Sorted Data'!I25="D","D",IF('Sorted Data'!I25="ND","ND",'Sorted Data'!I25*Impacts!$D21/1000))</f>
        <v>ND</v>
      </c>
      <c r="J21" s="90" t="str">
        <f>IF('Sorted Data'!J25="D","D",IF('Sorted Data'!J25="ND","ND",'Sorted Data'!J25*Impacts!$D21/1000))</f>
        <v>ND</v>
      </c>
      <c r="K21" s="90">
        <f>IF('Sorted Data'!K25="D","D",IF('Sorted Data'!K25="ND","ND",'Sorted Data'!K25*Impacts!$D21/1000))</f>
        <v>4.5743095984841733E-2</v>
      </c>
      <c r="L21" s="91">
        <f>IF('Sorted Data'!L25="D","D",IF('Sorted Data'!L25="ND","ND",'Sorted Data'!L25*Impacts!$D21/1000))</f>
        <v>0.21943672612102391</v>
      </c>
    </row>
    <row r="22" spans="1:12" x14ac:dyDescent="0.25">
      <c r="A22" s="137"/>
      <c r="B22" s="74" t="str">
        <f>'Sorted Data'!B26</f>
        <v>U</v>
      </c>
      <c r="C22" s="74" t="str">
        <f>Impacts!B22</f>
        <v>U</v>
      </c>
      <c r="D22" s="74" t="s">
        <v>301</v>
      </c>
      <c r="E22" s="90" t="str">
        <f>IF('Sorted Data'!E26="D","D",IF('Sorted Data'!E26="ND","ND",'Sorted Data'!E26*Impacts!$D22/1000))</f>
        <v>D</v>
      </c>
      <c r="F22" s="90">
        <f>IF('Sorted Data'!F26="D","D",IF('Sorted Data'!F26="ND","ND",'Sorted Data'!F26*Impacts!$D22/1000))</f>
        <v>5.3259532213387209E-2</v>
      </c>
      <c r="G22" s="90">
        <f>IF('Sorted Data'!G26="D","D",IF('Sorted Data'!G26="ND","ND",'Sorted Data'!G26*Impacts!$D22/1000))</f>
        <v>1.9577791378229698E-2</v>
      </c>
      <c r="H22" s="90" t="str">
        <f>IF('Sorted Data'!H26="D","D",IF('Sorted Data'!H26="ND","ND",'Sorted Data'!H26*Impacts!$D22/1000))</f>
        <v>D</v>
      </c>
      <c r="I22" s="90">
        <f>IF('Sorted Data'!I26="D","D",IF('Sorted Data'!I26="ND","ND",'Sorted Data'!I26*Impacts!$D22/1000))</f>
        <v>1.9841303706397796E-2</v>
      </c>
      <c r="J22" s="90">
        <f>IF('Sorted Data'!J26="D","D",IF('Sorted Data'!J26="ND","ND",'Sorted Data'!J26*Impacts!$D22/1000))</f>
        <v>2.3491848025192413E-2</v>
      </c>
      <c r="K22" s="90" t="str">
        <f>IF('Sorted Data'!K26="D","D",IF('Sorted Data'!K26="ND","ND",'Sorted Data'!K26*Impacts!$D22/1000))</f>
        <v>ND</v>
      </c>
      <c r="L22" s="91" t="str">
        <f>IF('Sorted Data'!L26="D","D",IF('Sorted Data'!L26="ND","ND",'Sorted Data'!L26*Impacts!$D22/1000))</f>
        <v>D</v>
      </c>
    </row>
    <row r="23" spans="1:12" ht="15.75" thickBot="1" x14ac:dyDescent="0.3">
      <c r="A23" s="138"/>
      <c r="B23" s="75" t="str">
        <f>'Sorted Data'!B27</f>
        <v>Zr</v>
      </c>
      <c r="C23" s="75" t="str">
        <f>Impacts!B23</f>
        <v>Zr</v>
      </c>
      <c r="D23" s="75" t="s">
        <v>301</v>
      </c>
      <c r="E23" s="92">
        <f>IF('Sorted Data'!E27="D","D",IF('Sorted Data'!E27="ND","ND",'Sorted Data'!E27*Impacts!$D23/1000))</f>
        <v>4.6449648347611566E-3</v>
      </c>
      <c r="F23" s="92">
        <f>IF('Sorted Data'!F27="D","D",IF('Sorted Data'!F27="ND","ND",'Sorted Data'!F27*Impacts!$D23/1000))</f>
        <v>8.4551303742841869E-3</v>
      </c>
      <c r="G23" s="92">
        <f>IF('Sorted Data'!G27="D","D",IF('Sorted Data'!G27="ND","ND",'Sorted Data'!G27*Impacts!$D23/1000))</f>
        <v>1.1035392945044973E-2</v>
      </c>
      <c r="H23" s="92">
        <f>IF('Sorted Data'!H27="D","D",IF('Sorted Data'!H27="ND","ND",'Sorted Data'!H27*Impacts!$D23/1000))</f>
        <v>1.8129687979364862E-2</v>
      </c>
      <c r="I23" s="92">
        <f>IF('Sorted Data'!I27="D","D",IF('Sorted Data'!I27="ND","ND",'Sorted Data'!I27*Impacts!$D23/1000))</f>
        <v>1.6196122630696339E-2</v>
      </c>
      <c r="J23" s="92">
        <f>IF('Sorted Data'!J27="D","D",IF('Sorted Data'!J27="ND","ND",'Sorted Data'!J27*Impacts!$D23/1000))</f>
        <v>2.373268328958366E-2</v>
      </c>
      <c r="K23" s="92">
        <f>IF('Sorted Data'!K27="D","D",IF('Sorted Data'!K27="ND","ND",'Sorted Data'!K27*Impacts!$D23/1000))</f>
        <v>2.875761660671931E-2</v>
      </c>
      <c r="L23" s="93">
        <f>IF('Sorted Data'!L27="D","D",IF('Sorted Data'!L27="ND","ND",'Sorted Data'!L27*Impacts!$D23/1000))</f>
        <v>3.0311123716846439E-2</v>
      </c>
    </row>
    <row r="24" spans="1:12" x14ac:dyDescent="0.25">
      <c r="A24" s="136" t="s">
        <v>210</v>
      </c>
      <c r="B24" s="81" t="str">
        <f>'Sorted Data'!B28</f>
        <v>Ir</v>
      </c>
      <c r="C24" s="81" t="str">
        <f>Impacts!B24</f>
        <v>Ir</v>
      </c>
      <c r="D24" s="81" t="s">
        <v>301</v>
      </c>
      <c r="E24" s="88">
        <f>IF('Sorted Data'!E28="D","D",IF('Sorted Data'!E28="ND","ND",'Sorted Data'!E28*Impacts!$D24/1000))</f>
        <v>4.7063466122772502</v>
      </c>
      <c r="F24" s="88">
        <f>IF('Sorted Data'!F28="D","D",IF('Sorted Data'!F28="ND","ND",'Sorted Data'!F28*Impacts!$D24/1000))</f>
        <v>10.040797753185425</v>
      </c>
      <c r="G24" s="88">
        <f>IF('Sorted Data'!G28="D","D",IF('Sorted Data'!G28="ND","ND",'Sorted Data'!G28*Impacts!$D24/1000))</f>
        <v>6.7057831244841992</v>
      </c>
      <c r="H24" s="88">
        <f>IF('Sorted Data'!H28="D","D",IF('Sorted Data'!H28="ND","ND",'Sorted Data'!H28*Impacts!$D24/1000))</f>
        <v>7.9076097355880526</v>
      </c>
      <c r="I24" s="88">
        <f>IF('Sorted Data'!I28="D","D",IF('Sorted Data'!I28="ND","ND",'Sorted Data'!I28*Impacts!$D24/1000))</f>
        <v>9.3628553369772138</v>
      </c>
      <c r="J24" s="88">
        <f>IF('Sorted Data'!J28="D","D",IF('Sorted Data'!J28="ND","ND",'Sorted Data'!J28*Impacts!$D24/1000))</f>
        <v>9.1175749777811124</v>
      </c>
      <c r="K24" s="88">
        <f>IF('Sorted Data'!K28="D","D",IF('Sorted Data'!K28="ND","ND",'Sorted Data'!K28*Impacts!$D24/1000))</f>
        <v>0.3830677071268046</v>
      </c>
      <c r="L24" s="89">
        <f>IF('Sorted Data'!L28="D","D",IF('Sorted Data'!L28="ND","ND",'Sorted Data'!L28*Impacts!$D24/1000))</f>
        <v>3.2410997228720846</v>
      </c>
    </row>
    <row r="25" spans="1:12" x14ac:dyDescent="0.25">
      <c r="A25" s="137"/>
      <c r="B25" s="74" t="str">
        <f>'Sorted Data'!B29</f>
        <v>Pd</v>
      </c>
      <c r="C25" s="74" t="str">
        <f>Impacts!B25</f>
        <v>Pd</v>
      </c>
      <c r="D25" s="74" t="s">
        <v>301</v>
      </c>
      <c r="E25" s="90">
        <f>IF('Sorted Data'!E29="D","D",IF('Sorted Data'!E29="ND","ND",'Sorted Data'!E29*Impacts!$D25/1000))</f>
        <v>3.9864235369749648</v>
      </c>
      <c r="F25" s="90">
        <f>IF('Sorted Data'!F29="D","D",IF('Sorted Data'!F29="ND","ND",'Sorted Data'!F29*Impacts!$D25/1000))</f>
        <v>4.3987676520292025</v>
      </c>
      <c r="G25" s="90">
        <f>IF('Sorted Data'!G29="D","D",IF('Sorted Data'!G29="ND","ND",'Sorted Data'!G29*Impacts!$D25/1000))</f>
        <v>4.6702977429711607</v>
      </c>
      <c r="H25" s="90">
        <f>IF('Sorted Data'!H29="D","D",IF('Sorted Data'!H29="ND","ND",'Sorted Data'!H29*Impacts!$D25/1000))</f>
        <v>3.6483304738160749</v>
      </c>
      <c r="I25" s="90">
        <f>IF('Sorted Data'!I29="D","D",IF('Sorted Data'!I29="ND","ND",'Sorted Data'!I29*Impacts!$D25/1000))</f>
        <v>4.9866008626866094</v>
      </c>
      <c r="J25" s="90">
        <f>IF('Sorted Data'!J29="D","D",IF('Sorted Data'!J29="ND","ND",'Sorted Data'!J29*Impacts!$D25/1000))</f>
        <v>6.0869378131513585</v>
      </c>
      <c r="K25" s="90">
        <f>IF('Sorted Data'!K29="D","D",IF('Sorted Data'!K29="ND","ND",'Sorted Data'!K29*Impacts!$D25/1000))</f>
        <v>5.9323925549972678</v>
      </c>
      <c r="L25" s="91">
        <f>IF('Sorted Data'!L29="D","D",IF('Sorted Data'!L29="ND","ND",'Sorted Data'!L29*Impacts!$D25/1000))</f>
        <v>6.7003363780780836</v>
      </c>
    </row>
    <row r="26" spans="1:12" x14ac:dyDescent="0.25">
      <c r="A26" s="137"/>
      <c r="B26" s="74" t="str">
        <f>'Sorted Data'!B30</f>
        <v>Pt</v>
      </c>
      <c r="C26" s="74" t="str">
        <f>Impacts!B26</f>
        <v>Pt</v>
      </c>
      <c r="D26" s="74" t="s">
        <v>301</v>
      </c>
      <c r="E26" s="90">
        <f>IF('Sorted Data'!E30="D","D",IF('Sorted Data'!E30="ND","ND",'Sorted Data'!E30*Impacts!$D26/1000))</f>
        <v>235.05522895411085</v>
      </c>
      <c r="F26" s="90">
        <f>IF('Sorted Data'!F30="D","D",IF('Sorted Data'!F30="ND","ND",'Sorted Data'!F30*Impacts!$D26/1000))</f>
        <v>364.65863189535554</v>
      </c>
      <c r="G26" s="90">
        <f>IF('Sorted Data'!G30="D","D",IF('Sorted Data'!G30="ND","ND",'Sorted Data'!G30*Impacts!$D26/1000))</f>
        <v>311.38092575572722</v>
      </c>
      <c r="H26" s="90">
        <f>IF('Sorted Data'!H30="D","D",IF('Sorted Data'!H30="ND","ND",'Sorted Data'!H30*Impacts!$D26/1000))</f>
        <v>217.52056507586931</v>
      </c>
      <c r="I26" s="90">
        <f>IF('Sorted Data'!I30="D","D",IF('Sorted Data'!I30="ND","ND",'Sorted Data'!I30*Impacts!$D26/1000))</f>
        <v>200.61317037073738</v>
      </c>
      <c r="J26" s="90">
        <f>IF('Sorted Data'!J30="D","D",IF('Sorted Data'!J30="ND","ND",'Sorted Data'!J30*Impacts!$D26/1000))</f>
        <v>161.4138505934724</v>
      </c>
      <c r="K26" s="90">
        <f>IF('Sorted Data'!K30="D","D",IF('Sorted Data'!K30="ND","ND",'Sorted Data'!K30*Impacts!$D26/1000))</f>
        <v>77.725969498945616</v>
      </c>
      <c r="L26" s="91">
        <f>IF('Sorted Data'!L30="D","D",IF('Sorted Data'!L30="ND","ND",'Sorted Data'!L30*Impacts!$D26/1000))</f>
        <v>156.51557768215929</v>
      </c>
    </row>
    <row r="27" spans="1:12" x14ac:dyDescent="0.25">
      <c r="A27" s="137"/>
      <c r="B27" s="74" t="str">
        <f>'Sorted Data'!B31</f>
        <v>Rh</v>
      </c>
      <c r="C27" s="74" t="str">
        <f>Impacts!B27</f>
        <v>Rh</v>
      </c>
      <c r="D27" s="74" t="s">
        <v>301</v>
      </c>
      <c r="E27" s="90" t="str">
        <f>IF('Sorted Data'!E31="D","D",IF('Sorted Data'!E31="ND","ND",'Sorted Data'!E31*Impacts!$D27/1000))</f>
        <v>ND</v>
      </c>
      <c r="F27" s="90" t="str">
        <f>IF('Sorted Data'!F31="D","D",IF('Sorted Data'!F31="ND","ND",'Sorted Data'!F31*Impacts!$D27/1000))</f>
        <v>ND</v>
      </c>
      <c r="G27" s="90" t="str">
        <f>IF('Sorted Data'!G31="D","D",IF('Sorted Data'!G31="ND","ND",'Sorted Data'!G31*Impacts!$D27/1000))</f>
        <v>ND</v>
      </c>
      <c r="H27" s="90" t="str">
        <f>IF('Sorted Data'!H31="D","D",IF('Sorted Data'!H31="ND","ND",'Sorted Data'!H31*Impacts!$D27/1000))</f>
        <v>ND</v>
      </c>
      <c r="I27" s="90" t="str">
        <f>IF('Sorted Data'!I31="D","D",IF('Sorted Data'!I31="ND","ND",'Sorted Data'!I31*Impacts!$D27/1000))</f>
        <v>ND</v>
      </c>
      <c r="J27" s="90" t="str">
        <f>IF('Sorted Data'!J31="D","D",IF('Sorted Data'!J31="ND","ND",'Sorted Data'!J31*Impacts!$D27/1000))</f>
        <v>ND</v>
      </c>
      <c r="K27" s="90" t="str">
        <f>IF('Sorted Data'!K31="D","D",IF('Sorted Data'!K31="ND","ND",'Sorted Data'!K31*Impacts!$D27/1000))</f>
        <v>ND</v>
      </c>
      <c r="L27" s="91" t="str">
        <f>IF('Sorted Data'!L31="D","D",IF('Sorted Data'!L31="ND","ND",'Sorted Data'!L31*Impacts!$D27/1000))</f>
        <v>ND</v>
      </c>
    </row>
    <row r="28" spans="1:12" ht="15.75" thickBot="1" x14ac:dyDescent="0.3">
      <c r="A28" s="138"/>
      <c r="B28" s="75" t="str">
        <f>'Sorted Data'!B32</f>
        <v>Ru</v>
      </c>
      <c r="C28" s="75" t="str">
        <f>Impacts!B28</f>
        <v>Ru</v>
      </c>
      <c r="D28" s="75" t="s">
        <v>301</v>
      </c>
      <c r="E28" s="92">
        <f>IF('Sorted Data'!E32="D","D",IF('Sorted Data'!E32="ND","ND",'Sorted Data'!E32*Impacts!$D28/1000))</f>
        <v>0.40663312854272388</v>
      </c>
      <c r="F28" s="92">
        <f>IF('Sorted Data'!F32="D","D",IF('Sorted Data'!F32="ND","ND",'Sorted Data'!F32*Impacts!$D28/1000))</f>
        <v>1.2186993326701445</v>
      </c>
      <c r="G28" s="92">
        <f>IF('Sorted Data'!G32="D","D",IF('Sorted Data'!G32="ND","ND",'Sorted Data'!G32*Impacts!$D28/1000))</f>
        <v>0.84370494372312121</v>
      </c>
      <c r="H28" s="92">
        <f>IF('Sorted Data'!H32="D","D",IF('Sorted Data'!H32="ND","ND",'Sorted Data'!H32*Impacts!$D28/1000))</f>
        <v>0.59494805196770484</v>
      </c>
      <c r="I28" s="92">
        <f>IF('Sorted Data'!I32="D","D",IF('Sorted Data'!I32="ND","ND",'Sorted Data'!I32*Impacts!$D28/1000))</f>
        <v>0.23463517969683315</v>
      </c>
      <c r="J28" s="92">
        <f>IF('Sorted Data'!J32="D","D",IF('Sorted Data'!J32="ND","ND",'Sorted Data'!J32*Impacts!$D28/1000))</f>
        <v>0.16438163718940296</v>
      </c>
      <c r="K28" s="92">
        <f>IF('Sorted Data'!K32="D","D",IF('Sorted Data'!K32="ND","ND",'Sorted Data'!K32*Impacts!$D28/1000))</f>
        <v>0.16487322699019347</v>
      </c>
      <c r="L28" s="93">
        <f>IF('Sorted Data'!L32="D","D",IF('Sorted Data'!L32="ND","ND",'Sorted Data'!L32*Impacts!$D28/1000))</f>
        <v>0.37234783042862618</v>
      </c>
    </row>
    <row r="29" spans="1:12" x14ac:dyDescent="0.25">
      <c r="A29" s="136" t="s">
        <v>145</v>
      </c>
      <c r="B29" s="81" t="str">
        <f>'Sorted Data'!B33</f>
        <v>Ce</v>
      </c>
      <c r="C29" s="81" t="str">
        <f>Impacts!B29</f>
        <v>Ce</v>
      </c>
      <c r="D29" s="81" t="s">
        <v>301</v>
      </c>
      <c r="E29" s="88" t="str">
        <f>IF('Sorted Data'!E33="D","D",IF('Sorted Data'!E33="ND","ND",'Sorted Data'!E33*Impacts!$D29/1000))</f>
        <v>D</v>
      </c>
      <c r="F29" s="88" t="str">
        <f>IF('Sorted Data'!F33="D","D",IF('Sorted Data'!F33="ND","ND",'Sorted Data'!F33*Impacts!$D29/1000))</f>
        <v>D</v>
      </c>
      <c r="G29" s="88" t="str">
        <f>IF('Sorted Data'!G33="D","D",IF('Sorted Data'!G33="ND","ND",'Sorted Data'!G33*Impacts!$D29/1000))</f>
        <v>ND</v>
      </c>
      <c r="H29" s="88" t="str">
        <f>IF('Sorted Data'!H33="D","D",IF('Sorted Data'!H33="ND","ND",'Sorted Data'!H33*Impacts!$D29/1000))</f>
        <v>ND</v>
      </c>
      <c r="I29" s="88" t="str">
        <f>IF('Sorted Data'!I33="D","D",IF('Sorted Data'!I33="ND","ND",'Sorted Data'!I33*Impacts!$D29/1000))</f>
        <v>ND</v>
      </c>
      <c r="J29" s="88" t="str">
        <f>IF('Sorted Data'!J33="D","D",IF('Sorted Data'!J33="ND","ND",'Sorted Data'!J33*Impacts!$D29/1000))</f>
        <v>ND</v>
      </c>
      <c r="K29" s="88" t="str">
        <f>IF('Sorted Data'!K33="D","D",IF('Sorted Data'!K33="ND","ND",'Sorted Data'!K33*Impacts!$D29/1000))</f>
        <v>ND</v>
      </c>
      <c r="L29" s="89" t="str">
        <f>IF('Sorted Data'!L33="D","D",IF('Sorted Data'!L33="ND","ND",'Sorted Data'!L33*Impacts!$D29/1000))</f>
        <v>D</v>
      </c>
    </row>
    <row r="30" spans="1:12" x14ac:dyDescent="0.25">
      <c r="A30" s="137"/>
      <c r="B30" s="74" t="str">
        <f>'Sorted Data'!B34</f>
        <v>Dy</v>
      </c>
      <c r="C30" s="74" t="str">
        <f>Impacts!B30</f>
        <v>Dy</v>
      </c>
      <c r="D30" s="74" t="s">
        <v>301</v>
      </c>
      <c r="E30" s="90" t="str">
        <f>IF('Sorted Data'!E34="D","D",IF('Sorted Data'!E34="ND","ND",'Sorted Data'!E34*Impacts!$D30/1000))</f>
        <v>D</v>
      </c>
      <c r="F30" s="90">
        <f>IF('Sorted Data'!F34="D","D",IF('Sorted Data'!F34="ND","ND",'Sorted Data'!F34*Impacts!$D30/1000))</f>
        <v>8.1135453625642093E-3</v>
      </c>
      <c r="G30" s="90">
        <f>IF('Sorted Data'!G34="D","D",IF('Sorted Data'!G34="ND","ND",'Sorted Data'!G34*Impacts!$D30/1000))</f>
        <v>1.1865017470693563E-2</v>
      </c>
      <c r="H30" s="90">
        <f>IF('Sorted Data'!H34="D","D",IF('Sorted Data'!H34="ND","ND",'Sorted Data'!H34*Impacts!$D30/1000))</f>
        <v>3.9068075344961324E-2</v>
      </c>
      <c r="I30" s="90">
        <f>IF('Sorted Data'!I34="D","D",IF('Sorted Data'!I34="ND","ND",'Sorted Data'!I34*Impacts!$D30/1000))</f>
        <v>3.4476396989973263E-2</v>
      </c>
      <c r="J30" s="90">
        <f>IF('Sorted Data'!J34="D","D",IF('Sorted Data'!J34="ND","ND",'Sorted Data'!J34*Impacts!$D30/1000))</f>
        <v>3.1344912323078775E-2</v>
      </c>
      <c r="K30" s="90">
        <f>IF('Sorted Data'!K34="D","D",IF('Sorted Data'!K34="ND","ND",'Sorted Data'!K34*Impacts!$D30/1000))</f>
        <v>2.6810906196254695E-2</v>
      </c>
      <c r="L30" s="91">
        <f>IF('Sorted Data'!L34="D","D",IF('Sorted Data'!L34="ND","ND",'Sorted Data'!L34*Impacts!$D30/1000))</f>
        <v>8.8067344569962343E-3</v>
      </c>
    </row>
    <row r="31" spans="1:12" x14ac:dyDescent="0.25">
      <c r="A31" s="137"/>
      <c r="B31" s="74" t="str">
        <f>'Sorted Data'!B35</f>
        <v>Er</v>
      </c>
      <c r="C31" s="74" t="str">
        <f>Impacts!B31</f>
        <v>Er</v>
      </c>
      <c r="D31" s="74" t="s">
        <v>301</v>
      </c>
      <c r="E31" s="90" t="str">
        <f>IF('Sorted Data'!E35="D","D",IF('Sorted Data'!E35="ND","ND",'Sorted Data'!E35*Impacts!$D31/1000))</f>
        <v>ND</v>
      </c>
      <c r="F31" s="90" t="str">
        <f>IF('Sorted Data'!F35="D","D",IF('Sorted Data'!F35="ND","ND",'Sorted Data'!F35*Impacts!$D31/1000))</f>
        <v>ND</v>
      </c>
      <c r="G31" s="90" t="str">
        <f>IF('Sorted Data'!G35="D","D",IF('Sorted Data'!G35="ND","ND",'Sorted Data'!G35*Impacts!$D31/1000))</f>
        <v>ND</v>
      </c>
      <c r="H31" s="90" t="str">
        <f>IF('Sorted Data'!H35="D","D",IF('Sorted Data'!H35="ND","ND",'Sorted Data'!H35*Impacts!$D31/1000))</f>
        <v>ND</v>
      </c>
      <c r="I31" s="90" t="str">
        <f>IF('Sorted Data'!I35="D","D",IF('Sorted Data'!I35="ND","ND",'Sorted Data'!I35*Impacts!$D31/1000))</f>
        <v>ND</v>
      </c>
      <c r="J31" s="90" t="str">
        <f>IF('Sorted Data'!J35="D","D",IF('Sorted Data'!J35="ND","ND",'Sorted Data'!J35*Impacts!$D31/1000))</f>
        <v>ND</v>
      </c>
      <c r="K31" s="90" t="str">
        <f>IF('Sorted Data'!K35="D","D",IF('Sorted Data'!K35="ND","ND",'Sorted Data'!K35*Impacts!$D31/1000))</f>
        <v>ND</v>
      </c>
      <c r="L31" s="91" t="str">
        <f>IF('Sorted Data'!L35="D","D",IF('Sorted Data'!L35="ND","ND",'Sorted Data'!L35*Impacts!$D31/1000))</f>
        <v>ND</v>
      </c>
    </row>
    <row r="32" spans="1:12" x14ac:dyDescent="0.25">
      <c r="A32" s="137"/>
      <c r="B32" s="74" t="str">
        <f>'Sorted Data'!B36</f>
        <v>Eu</v>
      </c>
      <c r="C32" s="74" t="str">
        <f>Impacts!B32</f>
        <v>Eu</v>
      </c>
      <c r="D32" s="74" t="s">
        <v>301</v>
      </c>
      <c r="E32" s="90" t="str">
        <f>IF('Sorted Data'!E36="D","D",IF('Sorted Data'!E36="ND","ND",'Sorted Data'!E36*Impacts!$D32/1000))</f>
        <v>D</v>
      </c>
      <c r="F32" s="90" t="str">
        <f>IF('Sorted Data'!F36="D","D",IF('Sorted Data'!F36="ND","ND",'Sorted Data'!F36*Impacts!$D32/1000))</f>
        <v>ND</v>
      </c>
      <c r="G32" s="90">
        <f>IF('Sorted Data'!G36="D","D",IF('Sorted Data'!G36="ND","ND",'Sorted Data'!G36*Impacts!$D32/1000))</f>
        <v>3.41448594016713E-3</v>
      </c>
      <c r="H32" s="90">
        <f>IF('Sorted Data'!H36="D","D",IF('Sorted Data'!H36="ND","ND",'Sorted Data'!H36*Impacts!$D32/1000))</f>
        <v>2.1482492513462252E-3</v>
      </c>
      <c r="I32" s="90">
        <f>IF('Sorted Data'!I36="D","D",IF('Sorted Data'!I36="ND","ND",'Sorted Data'!I36*Impacts!$D32/1000))</f>
        <v>3.0552690215395724E-3</v>
      </c>
      <c r="J32" s="90">
        <f>IF('Sorted Data'!J36="D","D",IF('Sorted Data'!J36="ND","ND",'Sorted Data'!J36*Impacts!$D32/1000))</f>
        <v>2.3745718438924952E-3</v>
      </c>
      <c r="K32" s="90">
        <f>IF('Sorted Data'!K36="D","D",IF('Sorted Data'!K36="ND","ND",'Sorted Data'!K36*Impacts!$D32/1000))</f>
        <v>4.4623586389527006E-4</v>
      </c>
      <c r="L32" s="91">
        <f>IF('Sorted Data'!L36="D","D",IF('Sorted Data'!L36="ND","ND",'Sorted Data'!L36*Impacts!$D32/1000))</f>
        <v>8.9595273242969523E-4</v>
      </c>
    </row>
    <row r="33" spans="1:12" x14ac:dyDescent="0.25">
      <c r="A33" s="137"/>
      <c r="B33" s="74" t="str">
        <f>'Sorted Data'!B37</f>
        <v>Gd</v>
      </c>
      <c r="C33" s="74" t="str">
        <f>Impacts!B33</f>
        <v>Gd</v>
      </c>
      <c r="D33" s="74" t="s">
        <v>301</v>
      </c>
      <c r="E33" s="90">
        <f>IF('Sorted Data'!E37="D","D",IF('Sorted Data'!E37="ND","ND",'Sorted Data'!E37*Impacts!$D33/1000))</f>
        <v>1.0556127110411878E-2</v>
      </c>
      <c r="F33" s="90">
        <f>IF('Sorted Data'!F37="D","D",IF('Sorted Data'!F37="ND","ND",'Sorted Data'!F37*Impacts!$D33/1000))</f>
        <v>1.1577310818082425E-2</v>
      </c>
      <c r="G33" s="90">
        <f>IF('Sorted Data'!G37="D","D",IF('Sorted Data'!G37="ND","ND",'Sorted Data'!G37*Impacts!$D33/1000))</f>
        <v>1.0991889063357397E-2</v>
      </c>
      <c r="H33" s="90">
        <f>IF('Sorted Data'!H37="D","D",IF('Sorted Data'!H37="ND","ND",'Sorted Data'!H37*Impacts!$D33/1000))</f>
        <v>2.0069647456599908E-3</v>
      </c>
      <c r="I33" s="90">
        <f>IF('Sorted Data'!I37="D","D",IF('Sorted Data'!I37="ND","ND",'Sorted Data'!I37*Impacts!$D33/1000))</f>
        <v>3.6930745891930205E-3</v>
      </c>
      <c r="J33" s="90">
        <f>IF('Sorted Data'!J37="D","D",IF('Sorted Data'!J37="ND","ND",'Sorted Data'!J37*Impacts!$D33/1000))</f>
        <v>9.0876552533358606E-4</v>
      </c>
      <c r="K33" s="90">
        <f>IF('Sorted Data'!K37="D","D",IF('Sorted Data'!K37="ND","ND",'Sorted Data'!K37*Impacts!$D33/1000))</f>
        <v>3.1227056244584215E-3</v>
      </c>
      <c r="L33" s="91" t="str">
        <f>IF('Sorted Data'!L37="D","D",IF('Sorted Data'!L37="ND","ND",'Sorted Data'!L37*Impacts!$D33/1000))</f>
        <v>D</v>
      </c>
    </row>
    <row r="34" spans="1:12" x14ac:dyDescent="0.25">
      <c r="A34" s="137"/>
      <c r="B34" s="74" t="str">
        <f>'Sorted Data'!B38</f>
        <v>Ho</v>
      </c>
      <c r="C34" s="74" t="str">
        <f>Impacts!B34</f>
        <v>Ho</v>
      </c>
      <c r="D34" s="74" t="s">
        <v>301</v>
      </c>
      <c r="E34" s="90" t="str">
        <f>IF('Sorted Data'!E38="D","D",IF('Sorted Data'!E38="ND","ND",'Sorted Data'!E38*Impacts!$D34/1000))</f>
        <v>ND</v>
      </c>
      <c r="F34" s="90" t="str">
        <f>IF('Sorted Data'!F38="D","D",IF('Sorted Data'!F38="ND","ND",'Sorted Data'!F38*Impacts!$D34/1000))</f>
        <v>ND</v>
      </c>
      <c r="G34" s="90" t="str">
        <f>IF('Sorted Data'!G38="D","D",IF('Sorted Data'!G38="ND","ND",'Sorted Data'!G38*Impacts!$D34/1000))</f>
        <v>ND</v>
      </c>
      <c r="H34" s="90" t="str">
        <f>IF('Sorted Data'!H38="D","D",IF('Sorted Data'!H38="ND","ND",'Sorted Data'!H38*Impacts!$D34/1000))</f>
        <v>ND</v>
      </c>
      <c r="I34" s="90" t="str">
        <f>IF('Sorted Data'!I38="D","D",IF('Sorted Data'!I38="ND","ND",'Sorted Data'!I38*Impacts!$D34/1000))</f>
        <v>ND</v>
      </c>
      <c r="J34" s="90" t="str">
        <f>IF('Sorted Data'!J38="D","D",IF('Sorted Data'!J38="ND","ND",'Sorted Data'!J38*Impacts!$D34/1000))</f>
        <v>ND</v>
      </c>
      <c r="K34" s="90" t="str">
        <f>IF('Sorted Data'!K38="D","D",IF('Sorted Data'!K38="ND","ND",'Sorted Data'!K38*Impacts!$D34/1000))</f>
        <v>ND</v>
      </c>
      <c r="L34" s="91" t="str">
        <f>IF('Sorted Data'!L38="D","D",IF('Sorted Data'!L38="ND","ND",'Sorted Data'!L38*Impacts!$D34/1000))</f>
        <v>ND</v>
      </c>
    </row>
    <row r="35" spans="1:12" x14ac:dyDescent="0.25">
      <c r="A35" s="137"/>
      <c r="B35" s="74" t="str">
        <f>'Sorted Data'!B39</f>
        <v>La</v>
      </c>
      <c r="C35" s="74" t="str">
        <f>Impacts!B35</f>
        <v>La</v>
      </c>
      <c r="D35" s="74" t="s">
        <v>301</v>
      </c>
      <c r="E35" s="90" t="str">
        <f>IF('Sorted Data'!E39="D","D",IF('Sorted Data'!E39="ND","ND",'Sorted Data'!E39*Impacts!$D35/1000))</f>
        <v>ND</v>
      </c>
      <c r="F35" s="90" t="str">
        <f>IF('Sorted Data'!F39="D","D",IF('Sorted Data'!F39="ND","ND",'Sorted Data'!F39*Impacts!$D35/1000))</f>
        <v>D</v>
      </c>
      <c r="G35" s="90">
        <f>IF('Sorted Data'!G39="D","D",IF('Sorted Data'!G39="ND","ND",'Sorted Data'!G39*Impacts!$D35/1000))</f>
        <v>2.9546906876793538E-4</v>
      </c>
      <c r="H35" s="90" t="str">
        <f>IF('Sorted Data'!H39="D","D",IF('Sorted Data'!H39="ND","ND",'Sorted Data'!H39*Impacts!$D35/1000))</f>
        <v>ND</v>
      </c>
      <c r="I35" s="90" t="str">
        <f>IF('Sorted Data'!I39="D","D",IF('Sorted Data'!I39="ND","ND",'Sorted Data'!I39*Impacts!$D35/1000))</f>
        <v>D</v>
      </c>
      <c r="J35" s="90" t="str">
        <f>IF('Sorted Data'!J39="D","D",IF('Sorted Data'!J39="ND","ND",'Sorted Data'!J39*Impacts!$D35/1000))</f>
        <v>ND</v>
      </c>
      <c r="K35" s="90" t="str">
        <f>IF('Sorted Data'!K39="D","D",IF('Sorted Data'!K39="ND","ND",'Sorted Data'!K39*Impacts!$D35/1000))</f>
        <v>ND</v>
      </c>
      <c r="L35" s="91" t="str">
        <f>IF('Sorted Data'!L39="D","D",IF('Sorted Data'!L39="ND","ND",'Sorted Data'!L39*Impacts!$D35/1000))</f>
        <v>D</v>
      </c>
    </row>
    <row r="36" spans="1:12" x14ac:dyDescent="0.25">
      <c r="A36" s="137"/>
      <c r="B36" s="74" t="str">
        <f>'Sorted Data'!B40</f>
        <v>Lu</v>
      </c>
      <c r="C36" s="74" t="str">
        <f>Impacts!B36</f>
        <v>Lu</v>
      </c>
      <c r="D36" s="74" t="s">
        <v>301</v>
      </c>
      <c r="E36" s="90">
        <f>IF('Sorted Data'!E40="D","D",IF('Sorted Data'!E40="ND","ND",'Sorted Data'!E40*Impacts!$D36/1000))</f>
        <v>3.7045126994969389E-2</v>
      </c>
      <c r="F36" s="90">
        <f>IF('Sorted Data'!F40="D","D",IF('Sorted Data'!F40="ND","ND",'Sorted Data'!F40*Impacts!$D36/1000))</f>
        <v>4.9873644025639201E-2</v>
      </c>
      <c r="G36" s="90">
        <f>IF('Sorted Data'!G40="D","D",IF('Sorted Data'!G40="ND","ND",'Sorted Data'!G40*Impacts!$D36/1000))</f>
        <v>5.456492056071751E-2</v>
      </c>
      <c r="H36" s="90">
        <f>IF('Sorted Data'!H40="D","D",IF('Sorted Data'!H40="ND","ND",'Sorted Data'!H40*Impacts!$D36/1000))</f>
        <v>5.0141635837946535E-2</v>
      </c>
      <c r="I36" s="90">
        <f>IF('Sorted Data'!I40="D","D",IF('Sorted Data'!I40="ND","ND",'Sorted Data'!I40*Impacts!$D36/1000))</f>
        <v>5.6482134793228576E-2</v>
      </c>
      <c r="J36" s="90">
        <f>IF('Sorted Data'!J40="D","D",IF('Sorted Data'!J40="ND","ND",'Sorted Data'!J40*Impacts!$D36/1000))</f>
        <v>3.557355628451693E-2</v>
      </c>
      <c r="K36" s="90">
        <f>IF('Sorted Data'!K40="D","D",IF('Sorted Data'!K40="ND","ND",'Sorted Data'!K40*Impacts!$D36/1000))</f>
        <v>3.4183376271439643E-2</v>
      </c>
      <c r="L36" s="91">
        <f>IF('Sorted Data'!L40="D","D",IF('Sorted Data'!L40="ND","ND",'Sorted Data'!L40*Impacts!$D36/1000))</f>
        <v>3.8138590655382804E-2</v>
      </c>
    </row>
    <row r="37" spans="1:12" x14ac:dyDescent="0.25">
      <c r="A37" s="137"/>
      <c r="B37" s="74" t="str">
        <f>'Sorted Data'!B41</f>
        <v>Nd</v>
      </c>
      <c r="C37" s="74" t="str">
        <f>Impacts!B37</f>
        <v>Nd</v>
      </c>
      <c r="D37" s="74" t="s">
        <v>301</v>
      </c>
      <c r="E37" s="90" t="str">
        <f>IF('Sorted Data'!E41="D","D",IF('Sorted Data'!E41="ND","ND",'Sorted Data'!E41*Impacts!$D37/1000))</f>
        <v>ND</v>
      </c>
      <c r="F37" s="90" t="str">
        <f>IF('Sorted Data'!F41="D","D",IF('Sorted Data'!F41="ND","ND",'Sorted Data'!F41*Impacts!$D37/1000))</f>
        <v>D</v>
      </c>
      <c r="G37" s="90" t="str">
        <f>IF('Sorted Data'!G41="D","D",IF('Sorted Data'!G41="ND","ND",'Sorted Data'!G41*Impacts!$D37/1000))</f>
        <v>D</v>
      </c>
      <c r="H37" s="90" t="str">
        <f>IF('Sorted Data'!H41="D","D",IF('Sorted Data'!H41="ND","ND",'Sorted Data'!H41*Impacts!$D37/1000))</f>
        <v>D</v>
      </c>
      <c r="I37" s="90">
        <f>IF('Sorted Data'!I41="D","D",IF('Sorted Data'!I41="ND","ND",'Sorted Data'!I41*Impacts!$D37/1000))</f>
        <v>9.7480441895161322E-4</v>
      </c>
      <c r="J37" s="90" t="str">
        <f>IF('Sorted Data'!J41="D","D",IF('Sorted Data'!J41="ND","ND",'Sorted Data'!J41*Impacts!$D37/1000))</f>
        <v>D</v>
      </c>
      <c r="K37" s="90">
        <f>IF('Sorted Data'!K41="D","D",IF('Sorted Data'!K41="ND","ND",'Sorted Data'!K41*Impacts!$D37/1000))</f>
        <v>3.3393258385934634E-4</v>
      </c>
      <c r="L37" s="91">
        <f>IF('Sorted Data'!L41="D","D",IF('Sorted Data'!L41="ND","ND",'Sorted Data'!L41*Impacts!$D37/1000))</f>
        <v>5.0517146932889184E-4</v>
      </c>
    </row>
    <row r="38" spans="1:12" x14ac:dyDescent="0.25">
      <c r="A38" s="137"/>
      <c r="B38" s="74" t="str">
        <f>'Sorted Data'!B42</f>
        <v>Pr</v>
      </c>
      <c r="C38" s="74" t="str">
        <f>Impacts!B38</f>
        <v>Pr</v>
      </c>
      <c r="D38" s="74" t="s">
        <v>301</v>
      </c>
      <c r="E38" s="90" t="str">
        <f>IF('Sorted Data'!E42="D","D",IF('Sorted Data'!E42="ND","ND",'Sorted Data'!E42*Impacts!$D38/1000))</f>
        <v>ND</v>
      </c>
      <c r="F38" s="90" t="str">
        <f>IF('Sorted Data'!F42="D","D",IF('Sorted Data'!F42="ND","ND",'Sorted Data'!F42*Impacts!$D38/1000))</f>
        <v>ND</v>
      </c>
      <c r="G38" s="90" t="str">
        <f>IF('Sorted Data'!G42="D","D",IF('Sorted Data'!G42="ND","ND",'Sorted Data'!G42*Impacts!$D38/1000))</f>
        <v>ND</v>
      </c>
      <c r="H38" s="90" t="str">
        <f>IF('Sorted Data'!H42="D","D",IF('Sorted Data'!H42="ND","ND",'Sorted Data'!H42*Impacts!$D38/1000))</f>
        <v>ND</v>
      </c>
      <c r="I38" s="90" t="str">
        <f>IF('Sorted Data'!I42="D","D",IF('Sorted Data'!I42="ND","ND",'Sorted Data'!I42*Impacts!$D38/1000))</f>
        <v>ND</v>
      </c>
      <c r="J38" s="90" t="str">
        <f>IF('Sorted Data'!J42="D","D",IF('Sorted Data'!J42="ND","ND",'Sorted Data'!J42*Impacts!$D38/1000))</f>
        <v>ND</v>
      </c>
      <c r="K38" s="90" t="str">
        <f>IF('Sorted Data'!K42="D","D",IF('Sorted Data'!K42="ND","ND",'Sorted Data'!K42*Impacts!$D38/1000))</f>
        <v>ND</v>
      </c>
      <c r="L38" s="91" t="str">
        <f>IF('Sorted Data'!L42="D","D",IF('Sorted Data'!L42="ND","ND",'Sorted Data'!L42*Impacts!$D38/1000))</f>
        <v>ND</v>
      </c>
    </row>
    <row r="39" spans="1:12" x14ac:dyDescent="0.25">
      <c r="A39" s="137"/>
      <c r="B39" s="74" t="str">
        <f>'Sorted Data'!B43</f>
        <v>Sm</v>
      </c>
      <c r="C39" s="74" t="str">
        <f>Impacts!B39</f>
        <v>Sm</v>
      </c>
      <c r="D39" s="74" t="s">
        <v>301</v>
      </c>
      <c r="E39" s="90">
        <f>IF('Sorted Data'!E43="D","D",IF('Sorted Data'!E43="ND","ND",'Sorted Data'!E43*Impacts!$D39/1000))</f>
        <v>9.7990815480714054E-3</v>
      </c>
      <c r="F39" s="90">
        <f>IF('Sorted Data'!F43="D","D",IF('Sorted Data'!F43="ND","ND",'Sorted Data'!F43*Impacts!$D39/1000))</f>
        <v>1.4313409782081414E-2</v>
      </c>
      <c r="G39" s="90">
        <f>IF('Sorted Data'!G43="D","D",IF('Sorted Data'!G43="ND","ND",'Sorted Data'!G43*Impacts!$D39/1000))</f>
        <v>2.1962181160597914E-2</v>
      </c>
      <c r="H39" s="90">
        <f>IF('Sorted Data'!H43="D","D",IF('Sorted Data'!H43="ND","ND",'Sorted Data'!H43*Impacts!$D39/1000))</f>
        <v>1.4607916677662761E-2</v>
      </c>
      <c r="I39" s="90">
        <f>IF('Sorted Data'!I43="D","D",IF('Sorted Data'!I43="ND","ND",'Sorted Data'!I43*Impacts!$D39/1000))</f>
        <v>1.236481390318277E-2</v>
      </c>
      <c r="J39" s="90">
        <f>IF('Sorted Data'!J43="D","D",IF('Sorted Data'!J43="ND","ND",'Sorted Data'!J43*Impacts!$D39/1000))</f>
        <v>9.2298583851330353E-3</v>
      </c>
      <c r="K39" s="90">
        <f>IF('Sorted Data'!K43="D","D",IF('Sorted Data'!K43="ND","ND",'Sorted Data'!K43*Impacts!$D39/1000))</f>
        <v>2.0898615658538461E-3</v>
      </c>
      <c r="L39" s="91">
        <f>IF('Sorted Data'!L43="D","D",IF('Sorted Data'!L43="ND","ND",'Sorted Data'!L43*Impacts!$D39/1000))</f>
        <v>8.6487573216179822E-3</v>
      </c>
    </row>
    <row r="40" spans="1:12" x14ac:dyDescent="0.25">
      <c r="A40" s="137"/>
      <c r="B40" s="74" t="str">
        <f>'Sorted Data'!B44</f>
        <v>Tb</v>
      </c>
      <c r="C40" s="74" t="str">
        <f>Impacts!B40</f>
        <v>Tb</v>
      </c>
      <c r="D40" s="74" t="s">
        <v>301</v>
      </c>
      <c r="E40" s="90" t="str">
        <f>IF('Sorted Data'!E44="D","D",IF('Sorted Data'!E44="ND","ND",'Sorted Data'!E44*Impacts!$D40/1000))</f>
        <v>ND</v>
      </c>
      <c r="F40" s="90" t="str">
        <f>IF('Sorted Data'!F44="D","D",IF('Sorted Data'!F44="ND","ND",'Sorted Data'!F44*Impacts!$D40/1000))</f>
        <v>ND</v>
      </c>
      <c r="G40" s="90" t="str">
        <f>IF('Sorted Data'!G44="D","D",IF('Sorted Data'!G44="ND","ND",'Sorted Data'!G44*Impacts!$D40/1000))</f>
        <v>ND</v>
      </c>
      <c r="H40" s="90" t="str">
        <f>IF('Sorted Data'!H44="D","D",IF('Sorted Data'!H44="ND","ND",'Sorted Data'!H44*Impacts!$D40/1000))</f>
        <v>ND</v>
      </c>
      <c r="I40" s="90" t="str">
        <f>IF('Sorted Data'!I44="D","D",IF('Sorted Data'!I44="ND","ND",'Sorted Data'!I44*Impacts!$D40/1000))</f>
        <v>ND</v>
      </c>
      <c r="J40" s="90" t="str">
        <f>IF('Sorted Data'!J44="D","D",IF('Sorted Data'!J44="ND","ND",'Sorted Data'!J44*Impacts!$D40/1000))</f>
        <v>D</v>
      </c>
      <c r="K40" s="90" t="str">
        <f>IF('Sorted Data'!K44="D","D",IF('Sorted Data'!K44="ND","ND",'Sorted Data'!K44*Impacts!$D40/1000))</f>
        <v>ND</v>
      </c>
      <c r="L40" s="91" t="str">
        <f>IF('Sorted Data'!L44="D","D",IF('Sorted Data'!L44="ND","ND",'Sorted Data'!L44*Impacts!$D40/1000))</f>
        <v>ND</v>
      </c>
    </row>
    <row r="41" spans="1:12" x14ac:dyDescent="0.25">
      <c r="A41" s="137"/>
      <c r="B41" s="74" t="str">
        <f>'Sorted Data'!B45</f>
        <v>Tm</v>
      </c>
      <c r="C41" s="74" t="str">
        <f>Impacts!B41</f>
        <v>Tm</v>
      </c>
      <c r="D41" s="74" t="s">
        <v>301</v>
      </c>
      <c r="E41" s="90" t="str">
        <f>IF('Sorted Data'!E45="D","D",IF('Sorted Data'!E45="ND","ND",'Sorted Data'!E45*Impacts!$D41/1000))</f>
        <v>D</v>
      </c>
      <c r="F41" s="90">
        <f>IF('Sorted Data'!F45="D","D",IF('Sorted Data'!F45="ND","ND",'Sorted Data'!F45*Impacts!$D41/1000))</f>
        <v>4.5111840910594558E-2</v>
      </c>
      <c r="G41" s="90" t="str">
        <f>IF('Sorted Data'!G45="D","D",IF('Sorted Data'!G45="ND","ND",'Sorted Data'!G45*Impacts!$D41/1000))</f>
        <v>ND</v>
      </c>
      <c r="H41" s="90" t="str">
        <f>IF('Sorted Data'!H45="D","D",IF('Sorted Data'!H45="ND","ND",'Sorted Data'!H45*Impacts!$D41/1000))</f>
        <v>D</v>
      </c>
      <c r="I41" s="90">
        <f>IF('Sorted Data'!I45="D","D",IF('Sorted Data'!I45="ND","ND",'Sorted Data'!I45*Impacts!$D41/1000))</f>
        <v>8.000698486740513E-3</v>
      </c>
      <c r="J41" s="90" t="str">
        <f>IF('Sorted Data'!J45="D","D",IF('Sorted Data'!J45="ND","ND",'Sorted Data'!J45*Impacts!$D41/1000))</f>
        <v>ND</v>
      </c>
      <c r="K41" s="90">
        <f>IF('Sorted Data'!K45="D","D",IF('Sorted Data'!K45="ND","ND",'Sorted Data'!K45*Impacts!$D41/1000))</f>
        <v>1.1138160651697539E-2</v>
      </c>
      <c r="L41" s="91">
        <f>IF('Sorted Data'!L45="D","D",IF('Sorted Data'!L45="ND","ND",'Sorted Data'!L45*Impacts!$D41/1000))</f>
        <v>6.086842229938912E-3</v>
      </c>
    </row>
    <row r="42" spans="1:12" ht="15.75" thickBot="1" x14ac:dyDescent="0.3">
      <c r="A42" s="138"/>
      <c r="B42" s="75" t="str">
        <f>'Sorted Data'!B46</f>
        <v>Yb</v>
      </c>
      <c r="C42" s="75" t="str">
        <f>Impacts!B42</f>
        <v>Yb</v>
      </c>
      <c r="D42" s="75" t="s">
        <v>301</v>
      </c>
      <c r="E42" s="92">
        <f>IF('Sorted Data'!E46="D","D",IF('Sorted Data'!E46="ND","ND",'Sorted Data'!E46*Impacts!$D42/1000))</f>
        <v>3.0517049590755322E-3</v>
      </c>
      <c r="F42" s="92">
        <f>IF('Sorted Data'!F46="D","D",IF('Sorted Data'!F46="ND","ND",'Sorted Data'!F46*Impacts!$D42/1000))</f>
        <v>4.296528307727805E-3</v>
      </c>
      <c r="G42" s="92">
        <f>IF('Sorted Data'!G46="D","D",IF('Sorted Data'!G46="ND","ND",'Sorted Data'!G46*Impacts!$D42/1000))</f>
        <v>2.8304115860669529E-3</v>
      </c>
      <c r="H42" s="92">
        <f>IF('Sorted Data'!H46="D","D",IF('Sorted Data'!H46="ND","ND",'Sorted Data'!H46*Impacts!$D42/1000))</f>
        <v>1.899253438238876E-3</v>
      </c>
      <c r="I42" s="92">
        <f>IF('Sorted Data'!I46="D","D",IF('Sorted Data'!I46="ND","ND",'Sorted Data'!I46*Impacts!$D42/1000))</f>
        <v>1.6963077317765497E-3</v>
      </c>
      <c r="J42" s="92">
        <f>IF('Sorted Data'!J46="D","D",IF('Sorted Data'!J46="ND","ND",'Sorted Data'!J46*Impacts!$D42/1000))</f>
        <v>1.2412749363476983E-3</v>
      </c>
      <c r="K42" s="92">
        <f>IF('Sorted Data'!K46="D","D",IF('Sorted Data'!K46="ND","ND",'Sorted Data'!K46*Impacts!$D42/1000))</f>
        <v>2.405219555453686E-4</v>
      </c>
      <c r="L42" s="93">
        <f>IF('Sorted Data'!L46="D","D",IF('Sorted Data'!L46="ND","ND",'Sorted Data'!L46*Impacts!$D42/1000))</f>
        <v>9.4501695911197042E-4</v>
      </c>
    </row>
    <row r="43" spans="1:12" x14ac:dyDescent="0.25">
      <c r="A43" s="136" t="s">
        <v>172</v>
      </c>
      <c r="B43" s="81" t="str">
        <f>'Sorted Data'!B47</f>
        <v>Ba</v>
      </c>
      <c r="C43" s="81" t="str">
        <f>Impacts!B43</f>
        <v>Ba</v>
      </c>
      <c r="D43" s="81" t="s">
        <v>301</v>
      </c>
      <c r="E43" s="88">
        <f>IF('Sorted Data'!E47="D","D",IF('Sorted Data'!E47="ND","ND",'Sorted Data'!E47*Impacts!$D43/1000))</f>
        <v>1.3093660662603732E-3</v>
      </c>
      <c r="F43" s="88">
        <f>IF('Sorted Data'!F47="D","D",IF('Sorted Data'!F47="ND","ND",'Sorted Data'!F47*Impacts!$D43/1000))</f>
        <v>5.1727194827474393E-3</v>
      </c>
      <c r="G43" s="88">
        <f>IF('Sorted Data'!G47="D","D",IF('Sorted Data'!G47="ND","ND",'Sorted Data'!G47*Impacts!$D43/1000))</f>
        <v>6.1511241205291908E-3</v>
      </c>
      <c r="H43" s="88">
        <f>IF('Sorted Data'!H47="D","D",IF('Sorted Data'!H47="ND","ND",'Sorted Data'!H47*Impacts!$D43/1000))</f>
        <v>4.9634741137867307E-3</v>
      </c>
      <c r="I43" s="88">
        <f>IF('Sorted Data'!I47="D","D",IF('Sorted Data'!I47="ND","ND",'Sorted Data'!I47*Impacts!$D43/1000))</f>
        <v>8.5969123338668473E-3</v>
      </c>
      <c r="J43" s="88">
        <f>IF('Sorted Data'!J47="D","D",IF('Sorted Data'!J47="ND","ND",'Sorted Data'!J47*Impacts!$D43/1000))</f>
        <v>3.8547590702525569E-3</v>
      </c>
      <c r="K43" s="88">
        <f>IF('Sorted Data'!K47="D","D",IF('Sorted Data'!K47="ND","ND",'Sorted Data'!K47*Impacts!$D43/1000))</f>
        <v>4.8531498286619951E-3</v>
      </c>
      <c r="L43" s="89">
        <f>IF('Sorted Data'!L47="D","D",IF('Sorted Data'!L47="ND","ND",'Sorted Data'!L47*Impacts!$D43/1000))</f>
        <v>4.5588205994246045E-3</v>
      </c>
    </row>
    <row r="44" spans="1:12" x14ac:dyDescent="0.25">
      <c r="A44" s="137"/>
      <c r="B44" s="74" t="str">
        <f>'Sorted Data'!B48</f>
        <v>Bi</v>
      </c>
      <c r="C44" s="74" t="str">
        <f>Impacts!B44</f>
        <v>Bi</v>
      </c>
      <c r="D44" s="74" t="s">
        <v>301</v>
      </c>
      <c r="E44" s="90">
        <f>IF('Sorted Data'!E48="D","D",IF('Sorted Data'!E48="ND","ND",'Sorted Data'!E48*Impacts!$D44/1000))</f>
        <v>8.6118554229291433E-2</v>
      </c>
      <c r="F44" s="90">
        <f>IF('Sorted Data'!F48="D","D",IF('Sorted Data'!F48="ND","ND",'Sorted Data'!F48*Impacts!$D44/1000))</f>
        <v>6.6267208087296497E-2</v>
      </c>
      <c r="G44" s="90">
        <f>IF('Sorted Data'!G48="D","D",IF('Sorted Data'!G48="ND","ND",'Sorted Data'!G48*Impacts!$D44/1000))</f>
        <v>4.4260907687678243E-2</v>
      </c>
      <c r="H44" s="90">
        <f>IF('Sorted Data'!H48="D","D",IF('Sorted Data'!H48="ND","ND",'Sorted Data'!H48*Impacts!$D44/1000))</f>
        <v>7.6640473839216247E-3</v>
      </c>
      <c r="I44" s="90">
        <f>IF('Sorted Data'!I48="D","D",IF('Sorted Data'!I48="ND","ND",'Sorted Data'!I48*Impacts!$D44/1000))</f>
        <v>3.0080246658864777E-2</v>
      </c>
      <c r="J44" s="90">
        <f>IF('Sorted Data'!J48="D","D",IF('Sorted Data'!J48="ND","ND",'Sorted Data'!J48*Impacts!$D44/1000))</f>
        <v>8.3206406292439944E-2</v>
      </c>
      <c r="K44" s="90">
        <f>IF('Sorted Data'!K48="D","D",IF('Sorted Data'!K48="ND","ND",'Sorted Data'!K48*Impacts!$D44/1000))</f>
        <v>3.8963025985749751E-2</v>
      </c>
      <c r="L44" s="91">
        <f>IF('Sorted Data'!L48="D","D",IF('Sorted Data'!L48="ND","ND",'Sorted Data'!L48*Impacts!$D44/1000))</f>
        <v>7.3360309621966255E-2</v>
      </c>
    </row>
    <row r="45" spans="1:12" x14ac:dyDescent="0.25">
      <c r="A45" s="137"/>
      <c r="B45" s="74" t="str">
        <f>'Sorted Data'!B49</f>
        <v>Hg</v>
      </c>
      <c r="C45" s="74" t="str">
        <f>Impacts!B45</f>
        <v>Hg</v>
      </c>
      <c r="D45" s="74" t="s">
        <v>301</v>
      </c>
      <c r="E45" s="90" t="str">
        <f>IF('Sorted Data'!E49="D","D",IF('Sorted Data'!E49="ND","ND",'Sorted Data'!E49*Impacts!$D45/1000))</f>
        <v>D</v>
      </c>
      <c r="F45" s="90" t="str">
        <f>IF('Sorted Data'!F49="D","D",IF('Sorted Data'!F49="ND","ND",'Sorted Data'!F49*Impacts!$D45/1000))</f>
        <v>D</v>
      </c>
      <c r="G45" s="90" t="str">
        <f>IF('Sorted Data'!G49="D","D",IF('Sorted Data'!G49="ND","ND",'Sorted Data'!G49*Impacts!$D45/1000))</f>
        <v>ND</v>
      </c>
      <c r="H45" s="90" t="str">
        <f>IF('Sorted Data'!H49="D","D",IF('Sorted Data'!H49="ND","ND",'Sorted Data'!H49*Impacts!$D45/1000))</f>
        <v>ND</v>
      </c>
      <c r="I45" s="90" t="str">
        <f>IF('Sorted Data'!I49="D","D",IF('Sorted Data'!I49="ND","ND",'Sorted Data'!I49*Impacts!$D45/1000))</f>
        <v>D</v>
      </c>
      <c r="J45" s="90" t="str">
        <f>IF('Sorted Data'!J49="D","D",IF('Sorted Data'!J49="ND","ND",'Sorted Data'!J49*Impacts!$D45/1000))</f>
        <v>ND</v>
      </c>
      <c r="K45" s="90" t="str">
        <f>IF('Sorted Data'!K49="D","D",IF('Sorted Data'!K49="ND","ND",'Sorted Data'!K49*Impacts!$D45/1000))</f>
        <v>D</v>
      </c>
      <c r="L45" s="91" t="str">
        <f>IF('Sorted Data'!L49="D","D",IF('Sorted Data'!L49="ND","ND",'Sorted Data'!L49*Impacts!$D45/1000))</f>
        <v>D</v>
      </c>
    </row>
    <row r="46" spans="1:12" x14ac:dyDescent="0.25">
      <c r="A46" s="137"/>
      <c r="B46" s="74" t="str">
        <f>'Sorted Data'!B50</f>
        <v>Sb</v>
      </c>
      <c r="C46" s="74" t="str">
        <f>Impacts!B46</f>
        <v>Sb</v>
      </c>
      <c r="D46" s="74" t="s">
        <v>301</v>
      </c>
      <c r="E46" s="90">
        <f>IF('Sorted Data'!E50="D","D",IF('Sorted Data'!E50="ND","ND",'Sorted Data'!E50*Impacts!$D46/1000))</f>
        <v>1.1637979198722767E-2</v>
      </c>
      <c r="F46" s="90">
        <f>IF('Sorted Data'!F50="D","D",IF('Sorted Data'!F50="ND","ND",'Sorted Data'!F50*Impacts!$D46/1000))</f>
        <v>2.9654462909745102E-2</v>
      </c>
      <c r="G46" s="90">
        <f>IF('Sorted Data'!G50="D","D",IF('Sorted Data'!G50="ND","ND",'Sorted Data'!G50*Impacts!$D46/1000))</f>
        <v>5.7006476584342748E-2</v>
      </c>
      <c r="H46" s="90">
        <f>IF('Sorted Data'!H50="D","D",IF('Sorted Data'!H50="ND","ND",'Sorted Data'!H50*Impacts!$D46/1000))</f>
        <v>2.4686814018188851E-2</v>
      </c>
      <c r="I46" s="90">
        <f>IF('Sorted Data'!I50="D","D",IF('Sorted Data'!I50="ND","ND",'Sorted Data'!I50*Impacts!$D46/1000))</f>
        <v>2.0005169894838977E-2</v>
      </c>
      <c r="J46" s="90">
        <f>IF('Sorted Data'!J50="D","D",IF('Sorted Data'!J50="ND","ND",'Sorted Data'!J50*Impacts!$D46/1000))</f>
        <v>1.8892594032755502E-2</v>
      </c>
      <c r="K46" s="90">
        <f>IF('Sorted Data'!K50="D","D",IF('Sorted Data'!K50="ND","ND",'Sorted Data'!K50*Impacts!$D46/1000))</f>
        <v>6.8227098841967912E-4</v>
      </c>
      <c r="L46" s="91">
        <f>IF('Sorted Data'!L50="D","D",IF('Sorted Data'!L50="ND","ND",'Sorted Data'!L50*Impacts!$D46/1000))</f>
        <v>1.39616991894311E-2</v>
      </c>
    </row>
    <row r="47" spans="1:12" x14ac:dyDescent="0.25">
      <c r="A47" s="137"/>
      <c r="B47" s="74" t="str">
        <f>'Sorted Data'!B51</f>
        <v>Sc</v>
      </c>
      <c r="C47" s="74" t="str">
        <f>Impacts!B47</f>
        <v>Sc</v>
      </c>
      <c r="D47" s="74" t="s">
        <v>301</v>
      </c>
      <c r="E47" s="90" t="str">
        <f>IF('Sorted Data'!E51="D","D",IF('Sorted Data'!E51="ND","ND",'Sorted Data'!E51*Impacts!$D47/1000))</f>
        <v>ND</v>
      </c>
      <c r="F47" s="90" t="str">
        <f>IF('Sorted Data'!F51="D","D",IF('Sorted Data'!F51="ND","ND",'Sorted Data'!F51*Impacts!$D47/1000))</f>
        <v>ND</v>
      </c>
      <c r="G47" s="90">
        <f>IF('Sorted Data'!G51="D","D",IF('Sorted Data'!G51="ND","ND",'Sorted Data'!G51*Impacts!$D47/1000))</f>
        <v>5.7916889508952407E-2</v>
      </c>
      <c r="H47" s="90">
        <f>IF('Sorted Data'!H51="D","D",IF('Sorted Data'!H51="ND","ND",'Sorted Data'!H51*Impacts!$D47/1000))</f>
        <v>4.1229049993872724E-2</v>
      </c>
      <c r="I47" s="90">
        <f>IF('Sorted Data'!I51="D","D",IF('Sorted Data'!I51="ND","ND",'Sorted Data'!I51*Impacts!$D47/1000))</f>
        <v>7.5370063645055094E-2</v>
      </c>
      <c r="J47" s="90">
        <f>IF('Sorted Data'!J51="D","D",IF('Sorted Data'!J51="ND","ND",'Sorted Data'!J51*Impacts!$D47/1000))</f>
        <v>2.1737232048775618E-2</v>
      </c>
      <c r="K47" s="90">
        <f>IF('Sorted Data'!K51="D","D",IF('Sorted Data'!K51="ND","ND",'Sorted Data'!K51*Impacts!$D47/1000))</f>
        <v>6.4932071726503435E-2</v>
      </c>
      <c r="L47" s="91">
        <f>IF('Sorted Data'!L51="D","D",IF('Sorted Data'!L51="ND","ND",'Sorted Data'!L51*Impacts!$D47/1000))</f>
        <v>3.3728588993049417E-2</v>
      </c>
    </row>
    <row r="48" spans="1:12" x14ac:dyDescent="0.25">
      <c r="A48" s="137"/>
      <c r="B48" s="74" t="str">
        <f>'Sorted Data'!B52</f>
        <v>Sr</v>
      </c>
      <c r="C48" s="74" t="str">
        <f>Impacts!B48</f>
        <v>Sr</v>
      </c>
      <c r="D48" s="74" t="s">
        <v>301</v>
      </c>
      <c r="E48" s="90">
        <f>IF('Sorted Data'!E52="D","D",IF('Sorted Data'!E52="ND","ND",'Sorted Data'!E52*Impacts!$D48/1000))</f>
        <v>2.0604367804637372E-3</v>
      </c>
      <c r="F48" s="90">
        <f>IF('Sorted Data'!F52="D","D",IF('Sorted Data'!F52="ND","ND",'Sorted Data'!F52*Impacts!$D48/1000))</f>
        <v>9.8750584458552459E-3</v>
      </c>
      <c r="G48" s="90">
        <f>IF('Sorted Data'!G52="D","D",IF('Sorted Data'!G52="ND","ND",'Sorted Data'!G52*Impacts!$D48/1000))</f>
        <v>1.1034000422106007E-2</v>
      </c>
      <c r="H48" s="90">
        <f>IF('Sorted Data'!H52="D","D",IF('Sorted Data'!H52="ND","ND",'Sorted Data'!H52*Impacts!$D48/1000))</f>
        <v>1.2321744735870549E-2</v>
      </c>
      <c r="I48" s="90">
        <f>IF('Sorted Data'!I52="D","D",IF('Sorted Data'!I52="ND","ND",'Sorted Data'!I52*Impacts!$D48/1000))</f>
        <v>1.9505732524661853E-2</v>
      </c>
      <c r="J48" s="90">
        <f>IF('Sorted Data'!J52="D","D",IF('Sorted Data'!J52="ND","ND",'Sorted Data'!J52*Impacts!$D48/1000))</f>
        <v>1.5324526113172579E-2</v>
      </c>
      <c r="K48" s="90">
        <f>IF('Sorted Data'!K52="D","D",IF('Sorted Data'!K52="ND","ND",'Sorted Data'!K52*Impacts!$D48/1000))</f>
        <v>2.0196669603321296E-2</v>
      </c>
      <c r="L48" s="91">
        <f>IF('Sorted Data'!L52="D","D",IF('Sorted Data'!L52="ND","ND",'Sorted Data'!L52*Impacts!$D48/1000))</f>
        <v>2.6921403580778255E-2</v>
      </c>
    </row>
    <row r="49" spans="1:12" ht="15.75" thickBot="1" x14ac:dyDescent="0.3">
      <c r="A49" s="138"/>
      <c r="B49" s="75" t="str">
        <f>'Sorted Data'!B53</f>
        <v>Tl</v>
      </c>
      <c r="C49" s="75" t="str">
        <f>Impacts!B49</f>
        <v>Tl</v>
      </c>
      <c r="D49" s="75" t="s">
        <v>301</v>
      </c>
      <c r="E49" s="92" t="str">
        <f>IF('Sorted Data'!E53="D","D",IF('Sorted Data'!E53="ND","ND",'Sorted Data'!E53*Impacts!$D49/1000))</f>
        <v>ND</v>
      </c>
      <c r="F49" s="92" t="str">
        <f>IF('Sorted Data'!F53="D","D",IF('Sorted Data'!F53="ND","ND",'Sorted Data'!F53*Impacts!$D49/1000))</f>
        <v>ND</v>
      </c>
      <c r="G49" s="92" t="str">
        <f>IF('Sorted Data'!G53="D","D",IF('Sorted Data'!G53="ND","ND",'Sorted Data'!G53*Impacts!$D49/1000))</f>
        <v>ND</v>
      </c>
      <c r="H49" s="92" t="str">
        <f>IF('Sorted Data'!H53="D","D",IF('Sorted Data'!H53="ND","ND",'Sorted Data'!H53*Impacts!$D49/1000))</f>
        <v>ND</v>
      </c>
      <c r="I49" s="92" t="str">
        <f>IF('Sorted Data'!I53="D","D",IF('Sorted Data'!I53="ND","ND",'Sorted Data'!I53*Impacts!$D49/1000))</f>
        <v>ND</v>
      </c>
      <c r="J49" s="92" t="str">
        <f>IF('Sorted Data'!J53="D","D",IF('Sorted Data'!J53="ND","ND",'Sorted Data'!J53*Impacts!$D49/1000))</f>
        <v>D</v>
      </c>
      <c r="K49" s="92" t="str">
        <f>IF('Sorted Data'!K53="D","D",IF('Sorted Data'!K53="ND","ND",'Sorted Data'!K53*Impacts!$D49/1000))</f>
        <v>ND</v>
      </c>
      <c r="L49" s="93" t="str">
        <f>IF('Sorted Data'!L53="D","D",IF('Sorted Data'!L53="ND","ND",'Sorted Data'!L53*Impacts!$D49/1000))</f>
        <v>ND</v>
      </c>
    </row>
    <row r="50" spans="1:12" x14ac:dyDescent="0.25">
      <c r="A50" s="136" t="s">
        <v>150</v>
      </c>
      <c r="B50" s="81" t="str">
        <f>'Sorted Data'!B54</f>
        <v>Co</v>
      </c>
      <c r="C50" s="81" t="str">
        <f>Impacts!B50</f>
        <v>Co</v>
      </c>
      <c r="D50" s="81" t="s">
        <v>301</v>
      </c>
      <c r="E50" s="88">
        <f>IF('Sorted Data'!E54="D","D",IF('Sorted Data'!E54="ND","ND",'Sorted Data'!E54*Impacts!$D50/1000))</f>
        <v>7.0510021832098937E-2</v>
      </c>
      <c r="F50" s="88">
        <f>IF('Sorted Data'!F54="D","D",IF('Sorted Data'!F54="ND","ND",'Sorted Data'!F54*Impacts!$D50/1000))</f>
        <v>0.10334812409790303</v>
      </c>
      <c r="G50" s="88">
        <f>IF('Sorted Data'!G54="D","D",IF('Sorted Data'!G54="ND","ND",'Sorted Data'!G54*Impacts!$D50/1000))</f>
        <v>9.3577944040942343E-2</v>
      </c>
      <c r="H50" s="88">
        <f>IF('Sorted Data'!H54="D","D",IF('Sorted Data'!H54="ND","ND",'Sorted Data'!H54*Impacts!$D50/1000))</f>
        <v>8.7982616129138089E-2</v>
      </c>
      <c r="I50" s="88">
        <f>IF('Sorted Data'!I54="D","D",IF('Sorted Data'!I54="ND","ND",'Sorted Data'!I54*Impacts!$D50/1000))</f>
        <v>5.9088904896914957E-2</v>
      </c>
      <c r="J50" s="88">
        <f>IF('Sorted Data'!J54="D","D",IF('Sorted Data'!J54="ND","ND",'Sorted Data'!J54*Impacts!$D50/1000))</f>
        <v>3.8732910934509132E-2</v>
      </c>
      <c r="K50" s="88">
        <f>IF('Sorted Data'!K54="D","D",IF('Sorted Data'!K54="ND","ND",'Sorted Data'!K54*Impacts!$D50/1000))</f>
        <v>2.5867484009681637E-2</v>
      </c>
      <c r="L50" s="89">
        <f>IF('Sorted Data'!L54="D","D",IF('Sorted Data'!L54="ND","ND",'Sorted Data'!L54*Impacts!$D50/1000))</f>
        <v>5.3821185192054942E-2</v>
      </c>
    </row>
    <row r="51" spans="1:12" x14ac:dyDescent="0.25">
      <c r="A51" s="137"/>
      <c r="B51" s="74" t="str">
        <f>'Sorted Data'!B55</f>
        <v>Mo</v>
      </c>
      <c r="C51" s="74" t="str">
        <f>Impacts!B51</f>
        <v>Mo</v>
      </c>
      <c r="D51" s="74" t="s">
        <v>301</v>
      </c>
      <c r="E51" s="90">
        <f>IF('Sorted Data'!E55="D","D",IF('Sorted Data'!E55="ND","ND",'Sorted Data'!E55*Impacts!$D51/1000))</f>
        <v>3.7747742008147858E-2</v>
      </c>
      <c r="F51" s="90">
        <f>IF('Sorted Data'!F55="D","D",IF('Sorted Data'!F55="ND","ND",'Sorted Data'!F55*Impacts!$D51/1000))</f>
        <v>2.4300818364434443E-2</v>
      </c>
      <c r="G51" s="90">
        <f>IF('Sorted Data'!G55="D","D",IF('Sorted Data'!G55="ND","ND",'Sorted Data'!G55*Impacts!$D51/1000))</f>
        <v>1.5336581034379624E-2</v>
      </c>
      <c r="H51" s="90">
        <f>IF('Sorted Data'!H55="D","D",IF('Sorted Data'!H55="ND","ND",'Sorted Data'!H55*Impacts!$D51/1000))</f>
        <v>1.8585898682062556E-2</v>
      </c>
      <c r="I51" s="90">
        <f>IF('Sorted Data'!I55="D","D",IF('Sorted Data'!I55="ND","ND",'Sorted Data'!I55*Impacts!$D51/1000))</f>
        <v>1.3877097777311257E-2</v>
      </c>
      <c r="J51" s="90">
        <f>IF('Sorted Data'!J55="D","D",IF('Sorted Data'!J55="ND","ND",'Sorted Data'!J55*Impacts!$D51/1000))</f>
        <v>1.404771380814372E-2</v>
      </c>
      <c r="K51" s="90">
        <f>IF('Sorted Data'!K55="D","D",IF('Sorted Data'!K55="ND","ND",'Sorted Data'!K55*Impacts!$D51/1000))</f>
        <v>1.0316028727061824E-2</v>
      </c>
      <c r="L51" s="91">
        <f>IF('Sorted Data'!L55="D","D",IF('Sorted Data'!L55="ND","ND",'Sorted Data'!L55*Impacts!$D51/1000))</f>
        <v>1.9840178708581617E-2</v>
      </c>
    </row>
    <row r="52" spans="1:12" x14ac:dyDescent="0.25">
      <c r="A52" s="137"/>
      <c r="B52" s="74" t="str">
        <f>'Sorted Data'!B56</f>
        <v>Ni</v>
      </c>
      <c r="C52" s="74" t="str">
        <f>Impacts!B52</f>
        <v>Ni</v>
      </c>
      <c r="D52" s="74" t="s">
        <v>301</v>
      </c>
      <c r="E52" s="90">
        <f>IF('Sorted Data'!E56="D","D",IF('Sorted Data'!E56="ND","ND",'Sorted Data'!E56*Impacts!$D52/1000))</f>
        <v>2.5916087728232506</v>
      </c>
      <c r="F52" s="90">
        <f>IF('Sorted Data'!F56="D","D",IF('Sorted Data'!F56="ND","ND",'Sorted Data'!F56*Impacts!$D52/1000))</f>
        <v>3.0280687848240051</v>
      </c>
      <c r="G52" s="90">
        <f>IF('Sorted Data'!G56="D","D",IF('Sorted Data'!G56="ND","ND",'Sorted Data'!G56*Impacts!$D52/1000))</f>
        <v>3.9440471571135123</v>
      </c>
      <c r="H52" s="90">
        <f>IF('Sorted Data'!H56="D","D",IF('Sorted Data'!H56="ND","ND",'Sorted Data'!H56*Impacts!$D52/1000))</f>
        <v>3.9683480605921742</v>
      </c>
      <c r="I52" s="90">
        <f>IF('Sorted Data'!I56="D","D",IF('Sorted Data'!I56="ND","ND",'Sorted Data'!I56*Impacts!$D52/1000))</f>
        <v>5.2418018121517447</v>
      </c>
      <c r="J52" s="90">
        <f>IF('Sorted Data'!J56="D","D",IF('Sorted Data'!J56="ND","ND",'Sorted Data'!J56*Impacts!$D52/1000))</f>
        <v>4.7716916335918187</v>
      </c>
      <c r="K52" s="90">
        <f>IF('Sorted Data'!K56="D","D",IF('Sorted Data'!K56="ND","ND",'Sorted Data'!K56*Impacts!$D52/1000))</f>
        <v>5.1610610994022199</v>
      </c>
      <c r="L52" s="91">
        <f>IF('Sorted Data'!L56="D","D",IF('Sorted Data'!L56="ND","ND",'Sorted Data'!L56*Impacts!$D52/1000))</f>
        <v>5.1067633189648696</v>
      </c>
    </row>
    <row r="53" spans="1:12" x14ac:dyDescent="0.25">
      <c r="A53" s="137"/>
      <c r="B53" s="74" t="str">
        <f>'Sorted Data'!B57</f>
        <v>Re</v>
      </c>
      <c r="C53" s="74" t="str">
        <f>Impacts!B53</f>
        <v>Re</v>
      </c>
      <c r="D53" s="74" t="s">
        <v>301</v>
      </c>
      <c r="E53" s="90" t="str">
        <f>IF('Sorted Data'!E57="D","D",IF('Sorted Data'!E57="ND","ND",'Sorted Data'!E57*Impacts!$D53/1000))</f>
        <v>ND</v>
      </c>
      <c r="F53" s="90" t="str">
        <f>IF('Sorted Data'!F57="D","D",IF('Sorted Data'!F57="ND","ND",'Sorted Data'!F57*Impacts!$D53/1000))</f>
        <v>D</v>
      </c>
      <c r="G53" s="90" t="str">
        <f>IF('Sorted Data'!G57="D","D",IF('Sorted Data'!G57="ND","ND",'Sorted Data'!G57*Impacts!$D53/1000))</f>
        <v>ND</v>
      </c>
      <c r="H53" s="90" t="str">
        <f>IF('Sorted Data'!H57="D","D",IF('Sorted Data'!H57="ND","ND",'Sorted Data'!H57*Impacts!$D53/1000))</f>
        <v>ND</v>
      </c>
      <c r="I53" s="90" t="str">
        <f>IF('Sorted Data'!I57="D","D",IF('Sorted Data'!I57="ND","ND",'Sorted Data'!I57*Impacts!$D53/1000))</f>
        <v>ND</v>
      </c>
      <c r="J53" s="90" t="str">
        <f>IF('Sorted Data'!J57="D","D",IF('Sorted Data'!J57="ND","ND",'Sorted Data'!J57*Impacts!$D53/1000))</f>
        <v>D</v>
      </c>
      <c r="K53" s="90" t="str">
        <f>IF('Sorted Data'!K57="D","D",IF('Sorted Data'!K57="ND","ND",'Sorted Data'!K57*Impacts!$D53/1000))</f>
        <v>ND</v>
      </c>
      <c r="L53" s="91" t="str">
        <f>IF('Sorted Data'!L57="D","D",IF('Sorted Data'!L57="ND","ND",'Sorted Data'!L57*Impacts!$D53/1000))</f>
        <v>ND</v>
      </c>
    </row>
    <row r="54" spans="1:12" x14ac:dyDescent="0.25">
      <c r="A54" s="137"/>
      <c r="B54" s="74" t="str">
        <f>'Sorted Data'!B58</f>
        <v>Ta</v>
      </c>
      <c r="C54" s="74" t="str">
        <f>Impacts!B54</f>
        <v>Ta</v>
      </c>
      <c r="D54" s="74" t="s">
        <v>301</v>
      </c>
      <c r="E54" s="90">
        <f>IF('Sorted Data'!E58="D","D",IF('Sorted Data'!E58="ND","ND",'Sorted Data'!E58*Impacts!$D54/1000))</f>
        <v>4.6365069284980507</v>
      </c>
      <c r="F54" s="90">
        <f>IF('Sorted Data'!F58="D","D",IF('Sorted Data'!F58="ND","ND",'Sorted Data'!F58*Impacts!$D54/1000))</f>
        <v>5.1338376924495321</v>
      </c>
      <c r="G54" s="90">
        <f>IF('Sorted Data'!G58="D","D",IF('Sorted Data'!G58="ND","ND",'Sorted Data'!G58*Impacts!$D54/1000))</f>
        <v>2.7270183157552719</v>
      </c>
      <c r="H54" s="90">
        <f>IF('Sorted Data'!H58="D","D",IF('Sorted Data'!H58="ND","ND",'Sorted Data'!H58*Impacts!$D54/1000))</f>
        <v>3.0579104181564269</v>
      </c>
      <c r="I54" s="90">
        <f>IF('Sorted Data'!I58="D","D",IF('Sorted Data'!I58="ND","ND",'Sorted Data'!I58*Impacts!$D54/1000))</f>
        <v>3.8555799333136433</v>
      </c>
      <c r="J54" s="90">
        <f>IF('Sorted Data'!J58="D","D",IF('Sorted Data'!J58="ND","ND",'Sorted Data'!J58*Impacts!$D54/1000))</f>
        <v>6.5450963977895062</v>
      </c>
      <c r="K54" s="90">
        <f>IF('Sorted Data'!K58="D","D",IF('Sorted Data'!K58="ND","ND",'Sorted Data'!K58*Impacts!$D54/1000))</f>
        <v>5.3703084415733899</v>
      </c>
      <c r="L54" s="91">
        <f>IF('Sorted Data'!L58="D","D",IF('Sorted Data'!L58="ND","ND",'Sorted Data'!L58*Impacts!$D54/1000))</f>
        <v>6.7641723563878369</v>
      </c>
    </row>
    <row r="55" spans="1:12" ht="15.75" thickBot="1" x14ac:dyDescent="0.3">
      <c r="A55" s="138"/>
      <c r="B55" s="75" t="str">
        <f>'Sorted Data'!B59</f>
        <v>W</v>
      </c>
      <c r="C55" s="75" t="str">
        <f>Impacts!B55</f>
        <v>W</v>
      </c>
      <c r="D55" s="75" t="s">
        <v>301</v>
      </c>
      <c r="E55" s="92">
        <f>IF('Sorted Data'!E59="D","D",IF('Sorted Data'!E59="ND","ND",'Sorted Data'!E59*Impacts!$D55/1000))</f>
        <v>6.2802410299250544E-2</v>
      </c>
      <c r="F55" s="92">
        <f>IF('Sorted Data'!F59="D","D",IF('Sorted Data'!F59="ND","ND",'Sorted Data'!F59*Impacts!$D55/1000))</f>
        <v>5.5240993500060454E-2</v>
      </c>
      <c r="G55" s="92">
        <f>IF('Sorted Data'!G59="D","D",IF('Sorted Data'!G59="ND","ND",'Sorted Data'!G59*Impacts!$D55/1000))</f>
        <v>2.253352372454966E-2</v>
      </c>
      <c r="H55" s="92">
        <f>IF('Sorted Data'!H59="D","D",IF('Sorted Data'!H59="ND","ND",'Sorted Data'!H59*Impacts!$D55/1000))</f>
        <v>6.1745627034559249E-2</v>
      </c>
      <c r="I55" s="92">
        <f>IF('Sorted Data'!I59="D","D",IF('Sorted Data'!I59="ND","ND",'Sorted Data'!I59*Impacts!$D55/1000))</f>
        <v>3.3111509874042183E-2</v>
      </c>
      <c r="J55" s="92">
        <f>IF('Sorted Data'!J59="D","D",IF('Sorted Data'!J59="ND","ND",'Sorted Data'!J59*Impacts!$D55/1000))</f>
        <v>2.7246727453955309E-2</v>
      </c>
      <c r="K55" s="92">
        <f>IF('Sorted Data'!K59="D","D",IF('Sorted Data'!K59="ND","ND",'Sorted Data'!K59*Impacts!$D55/1000))</f>
        <v>4.1468499815134792E-2</v>
      </c>
      <c r="L55" s="93">
        <f>IF('Sorted Data'!L59="D","D",IF('Sorted Data'!L59="ND","ND",'Sorted Data'!L59*Impacts!$D55/1000))</f>
        <v>5.4974455731840718E-2</v>
      </c>
    </row>
    <row r="56" spans="1:12" x14ac:dyDescent="0.25">
      <c r="A56" s="136" t="s">
        <v>152</v>
      </c>
      <c r="B56" s="81" t="str">
        <f>'Sorted Data'!B60</f>
        <v>Cd</v>
      </c>
      <c r="C56" s="81" t="str">
        <f>Impacts!B56</f>
        <v>Cd</v>
      </c>
      <c r="D56" s="81" t="s">
        <v>301</v>
      </c>
      <c r="E56" s="88" t="str">
        <f>IF('Sorted Data'!E60="D","D",IF('Sorted Data'!E60="ND","ND",'Sorted Data'!E60*Impacts!$D56/1000))</f>
        <v>ND</v>
      </c>
      <c r="F56" s="88" t="str">
        <f>IF('Sorted Data'!F60="D","D",IF('Sorted Data'!F60="ND","ND",'Sorted Data'!F60*Impacts!$D56/1000))</f>
        <v>ND</v>
      </c>
      <c r="G56" s="88">
        <f>IF('Sorted Data'!G60="D","D",IF('Sorted Data'!G60="ND","ND",'Sorted Data'!G60*Impacts!$D56/1000))</f>
        <v>9.0781676457332041E-5</v>
      </c>
      <c r="H56" s="88">
        <f>IF('Sorted Data'!H60="D","D",IF('Sorted Data'!H60="ND","ND",'Sorted Data'!H60*Impacts!$D56/1000))</f>
        <v>3.8401072227891603E-5</v>
      </c>
      <c r="I56" s="88" t="str">
        <f>IF('Sorted Data'!I60="D","D",IF('Sorted Data'!I60="ND","ND",'Sorted Data'!I60*Impacts!$D56/1000))</f>
        <v>D</v>
      </c>
      <c r="J56" s="88" t="str">
        <f>IF('Sorted Data'!J60="D","D",IF('Sorted Data'!J60="ND","ND",'Sorted Data'!J60*Impacts!$D56/1000))</f>
        <v>D</v>
      </c>
      <c r="K56" s="88" t="str">
        <f>IF('Sorted Data'!K60="D","D",IF('Sorted Data'!K60="ND","ND",'Sorted Data'!K60*Impacts!$D56/1000))</f>
        <v>ND</v>
      </c>
      <c r="L56" s="89" t="str">
        <f>IF('Sorted Data'!L60="D","D",IF('Sorted Data'!L60="ND","ND",'Sorted Data'!L60*Impacts!$D56/1000))</f>
        <v>ND</v>
      </c>
    </row>
    <row r="57" spans="1:12" x14ac:dyDescent="0.25">
      <c r="A57" s="137"/>
      <c r="B57" s="74" t="str">
        <f>'Sorted Data'!B61</f>
        <v>Ge</v>
      </c>
      <c r="C57" s="74" t="str">
        <f>Impacts!B57</f>
        <v>Ge</v>
      </c>
      <c r="D57" s="74" t="s">
        <v>301</v>
      </c>
      <c r="E57" s="90">
        <f>IF('Sorted Data'!E61="D","D",IF('Sorted Data'!E61="ND","ND",'Sorted Data'!E61*Impacts!$D57/1000))</f>
        <v>0.9410316062555617</v>
      </c>
      <c r="F57" s="90">
        <f>IF('Sorted Data'!F61="D","D",IF('Sorted Data'!F61="ND","ND",'Sorted Data'!F61*Impacts!$D57/1000))</f>
        <v>0.84573978565609187</v>
      </c>
      <c r="G57" s="90">
        <f>IF('Sorted Data'!G61="D","D",IF('Sorted Data'!G61="ND","ND",'Sorted Data'!G61*Impacts!$D57/1000))</f>
        <v>0.57292576902876569</v>
      </c>
      <c r="H57" s="90">
        <f>IF('Sorted Data'!H61="D","D",IF('Sorted Data'!H61="ND","ND",'Sorted Data'!H61*Impacts!$D57/1000))</f>
        <v>0.64614265687783345</v>
      </c>
      <c r="I57" s="90">
        <f>IF('Sorted Data'!I61="D","D",IF('Sorted Data'!I61="ND","ND",'Sorted Data'!I61*Impacts!$D57/1000))</f>
        <v>0.73660684635216811</v>
      </c>
      <c r="J57" s="90">
        <f>IF('Sorted Data'!J61="D","D",IF('Sorted Data'!J61="ND","ND",'Sorted Data'!J61*Impacts!$D57/1000))</f>
        <v>1.1270708460560046</v>
      </c>
      <c r="K57" s="90">
        <f>IF('Sorted Data'!K61="D","D",IF('Sorted Data'!K61="ND","ND",'Sorted Data'!K61*Impacts!$D57/1000))</f>
        <v>0.51005984757103029</v>
      </c>
      <c r="L57" s="91">
        <f>IF('Sorted Data'!L61="D","D",IF('Sorted Data'!L61="ND","ND",'Sorted Data'!L61*Impacts!$D57/1000))</f>
        <v>0.54611492429156627</v>
      </c>
    </row>
    <row r="58" spans="1:12" x14ac:dyDescent="0.25">
      <c r="A58" s="137"/>
      <c r="B58" s="74" t="str">
        <f>'Sorted Data'!B62</f>
        <v>In</v>
      </c>
      <c r="C58" s="74" t="str">
        <f>Impacts!B58</f>
        <v>In</v>
      </c>
      <c r="D58" s="74" t="s">
        <v>301</v>
      </c>
      <c r="E58" s="90" t="str">
        <f>IF('Sorted Data'!E62="D","D",IF('Sorted Data'!E62="ND","ND",'Sorted Data'!E62*Impacts!$D58/1000))</f>
        <v>D</v>
      </c>
      <c r="F58" s="90">
        <f>IF('Sorted Data'!F62="D","D",IF('Sorted Data'!F62="ND","ND",'Sorted Data'!F62*Impacts!$D58/1000))</f>
        <v>3.9118224705469398E-2</v>
      </c>
      <c r="G58" s="90">
        <f>IF('Sorted Data'!G62="D","D",IF('Sorted Data'!G62="ND","ND",'Sorted Data'!G62*Impacts!$D58/1000))</f>
        <v>6.3834799845769966E-2</v>
      </c>
      <c r="H58" s="90">
        <f>IF('Sorted Data'!H62="D","D",IF('Sorted Data'!H62="ND","ND",'Sorted Data'!H62*Impacts!$D58/1000))</f>
        <v>3.3281262943425441E-2</v>
      </c>
      <c r="I58" s="90">
        <f>IF('Sorted Data'!I62="D","D",IF('Sorted Data'!I62="ND","ND",'Sorted Data'!I62*Impacts!$D58/1000))</f>
        <v>3.0587068221880787E-2</v>
      </c>
      <c r="J58" s="90">
        <f>IF('Sorted Data'!J62="D","D",IF('Sorted Data'!J62="ND","ND",'Sorted Data'!J62*Impacts!$D58/1000))</f>
        <v>2.2904479612889623E-2</v>
      </c>
      <c r="K58" s="90" t="str">
        <f>IF('Sorted Data'!K62="D","D",IF('Sorted Data'!K62="ND","ND",'Sorted Data'!K62*Impacts!$D58/1000))</f>
        <v>D</v>
      </c>
      <c r="L58" s="91">
        <f>IF('Sorted Data'!L62="D","D",IF('Sorted Data'!L62="ND","ND",'Sorted Data'!L62*Impacts!$D58/1000))</f>
        <v>1.8881379493769515E-2</v>
      </c>
    </row>
    <row r="59" spans="1:12" x14ac:dyDescent="0.25">
      <c r="A59" s="137"/>
      <c r="B59" s="74" t="str">
        <f>'Sorted Data'!B63</f>
        <v>Pb</v>
      </c>
      <c r="C59" s="74" t="str">
        <f>Impacts!B59</f>
        <v>Pb</v>
      </c>
      <c r="D59" s="74" t="s">
        <v>301</v>
      </c>
      <c r="E59" s="90">
        <f>IF('Sorted Data'!E63="D","D",IF('Sorted Data'!E63="ND","ND",'Sorted Data'!E63*Impacts!$D59/1000))</f>
        <v>7.7370373752112523E-3</v>
      </c>
      <c r="F59" s="90">
        <f>IF('Sorted Data'!F63="D","D",IF('Sorted Data'!F63="ND","ND",'Sorted Data'!F63*Impacts!$D59/1000))</f>
        <v>5.8881305397679518E-3</v>
      </c>
      <c r="G59" s="90">
        <f>IF('Sorted Data'!G63="D","D",IF('Sorted Data'!G63="ND","ND",'Sorted Data'!G63*Impacts!$D59/1000))</f>
        <v>3.6904429556172346E-3</v>
      </c>
      <c r="H59" s="90">
        <f>IF('Sorted Data'!H63="D","D",IF('Sorted Data'!H63="ND","ND",'Sorted Data'!H63*Impacts!$D59/1000))</f>
        <v>1.0058508760964337E-3</v>
      </c>
      <c r="I59" s="90">
        <f>IF('Sorted Data'!I63="D","D",IF('Sorted Data'!I63="ND","ND",'Sorted Data'!I63*Impacts!$D59/1000))</f>
        <v>5.5979700119408878E-4</v>
      </c>
      <c r="J59" s="90">
        <f>IF('Sorted Data'!J63="D","D",IF('Sorted Data'!J63="ND","ND",'Sorted Data'!J63*Impacts!$D59/1000))</f>
        <v>4.5618394715988718E-4</v>
      </c>
      <c r="K59" s="90">
        <f>IF('Sorted Data'!K63="D","D",IF('Sorted Data'!K63="ND","ND",'Sorted Data'!K63*Impacts!$D59/1000))</f>
        <v>2.3829345055358857E-4</v>
      </c>
      <c r="L59" s="91">
        <f>IF('Sorted Data'!L63="D","D",IF('Sorted Data'!L63="ND","ND",'Sorted Data'!L63*Impacts!$D59/1000))</f>
        <v>8.1660149807642139E-4</v>
      </c>
    </row>
    <row r="60" spans="1:12" x14ac:dyDescent="0.25">
      <c r="A60" s="137"/>
      <c r="B60" s="74" t="str">
        <f>'Sorted Data'!B64</f>
        <v>Sn</v>
      </c>
      <c r="C60" s="74" t="str">
        <f>Impacts!B60</f>
        <v>Sn</v>
      </c>
      <c r="D60" s="74" t="s">
        <v>301</v>
      </c>
      <c r="E60" s="90">
        <f>IF('Sorted Data'!E64="D","D",IF('Sorted Data'!E64="ND","ND",'Sorted Data'!E64*Impacts!$D60/1000))</f>
        <v>8.2721229504063825</v>
      </c>
      <c r="F60" s="90">
        <f>IF('Sorted Data'!F64="D","D",IF('Sorted Data'!F64="ND","ND",'Sorted Data'!F64*Impacts!$D60/1000))</f>
        <v>8.1042304546559656</v>
      </c>
      <c r="G60" s="90">
        <f>IF('Sorted Data'!G64="D","D",IF('Sorted Data'!G64="ND","ND",'Sorted Data'!G64*Impacts!$D60/1000))</f>
        <v>9.3577435326418623</v>
      </c>
      <c r="H60" s="90">
        <f>IF('Sorted Data'!H64="D","D",IF('Sorted Data'!H64="ND","ND",'Sorted Data'!H64*Impacts!$D60/1000))</f>
        <v>10.519391908769249</v>
      </c>
      <c r="I60" s="90">
        <f>IF('Sorted Data'!I64="D","D",IF('Sorted Data'!I64="ND","ND",'Sorted Data'!I64*Impacts!$D60/1000))</f>
        <v>8.7012510681933062</v>
      </c>
      <c r="J60" s="90">
        <f>IF('Sorted Data'!J64="D","D",IF('Sorted Data'!J64="ND","ND",'Sorted Data'!J64*Impacts!$D60/1000))</f>
        <v>10.003575018208547</v>
      </c>
      <c r="K60" s="90">
        <f>IF('Sorted Data'!K64="D","D",IF('Sorted Data'!K64="ND","ND",'Sorted Data'!K64*Impacts!$D60/1000))</f>
        <v>9.0861286356310007</v>
      </c>
      <c r="L60" s="91">
        <f>IF('Sorted Data'!L64="D","D",IF('Sorted Data'!L64="ND","ND",'Sorted Data'!L64*Impacts!$D60/1000))</f>
        <v>9.8248279419746751</v>
      </c>
    </row>
    <row r="61" spans="1:12" ht="15.75" thickBot="1" x14ac:dyDescent="0.3">
      <c r="A61" s="138"/>
      <c r="B61" s="75" t="str">
        <f>'Sorted Data'!B65</f>
        <v>Zn</v>
      </c>
      <c r="C61" s="75" t="str">
        <f>Impacts!B61</f>
        <v>Zn</v>
      </c>
      <c r="D61" s="75" t="s">
        <v>301</v>
      </c>
      <c r="E61" s="92">
        <f>IF('Sorted Data'!E65="D","D",IF('Sorted Data'!E65="ND","ND",'Sorted Data'!E65*Impacts!$D61/1000))</f>
        <v>0.28631366823378479</v>
      </c>
      <c r="F61" s="92">
        <f>IF('Sorted Data'!F65="D","D",IF('Sorted Data'!F65="ND","ND",'Sorted Data'!F65*Impacts!$D61/1000))</f>
        <v>0.32338947488798403</v>
      </c>
      <c r="G61" s="92">
        <f>IF('Sorted Data'!G65="D","D",IF('Sorted Data'!G65="ND","ND",'Sorted Data'!G65*Impacts!$D61/1000))</f>
        <v>0.71624982145579974</v>
      </c>
      <c r="H61" s="92">
        <f>IF('Sorted Data'!H65="D","D",IF('Sorted Data'!H65="ND","ND",'Sorted Data'!H65*Impacts!$D61/1000))</f>
        <v>0.70746570722011126</v>
      </c>
      <c r="I61" s="92">
        <f>IF('Sorted Data'!I65="D","D",IF('Sorted Data'!I65="ND","ND",'Sorted Data'!I65*Impacts!$D61/1000))</f>
        <v>1.4470181860237032</v>
      </c>
      <c r="J61" s="92">
        <f>IF('Sorted Data'!J65="D","D",IF('Sorted Data'!J65="ND","ND",'Sorted Data'!J65*Impacts!$D61/1000))</f>
        <v>1.5488018404037858</v>
      </c>
      <c r="K61" s="92">
        <f>IF('Sorted Data'!K65="D","D",IF('Sorted Data'!K65="ND","ND",'Sorted Data'!K65*Impacts!$D61/1000))</f>
        <v>1.7726069470106818</v>
      </c>
      <c r="L61" s="93">
        <f>IF('Sorted Data'!L65="D","D",IF('Sorted Data'!L65="ND","ND",'Sorted Data'!L65*Impacts!$D61/1000))</f>
        <v>1.4626523576286061</v>
      </c>
    </row>
    <row r="63" spans="1:12" ht="15.75" thickBot="1" x14ac:dyDescent="0.3"/>
    <row r="64" spans="1:12" ht="15.75" thickBot="1" x14ac:dyDescent="0.3">
      <c r="A64" s="67" t="s">
        <v>287</v>
      </c>
      <c r="B64" s="82" t="s">
        <v>291</v>
      </c>
      <c r="C64" s="82" t="s">
        <v>288</v>
      </c>
      <c r="D64" s="82" t="str">
        <f t="shared" ref="D64:L64" si="0">D2</f>
        <v>Unit</v>
      </c>
      <c r="E64" s="96" t="str">
        <f t="shared" si="0"/>
        <v>S1 PCBA</v>
      </c>
      <c r="F64" s="96" t="str">
        <f t="shared" si="0"/>
        <v>S2 PCBA</v>
      </c>
      <c r="G64" s="96" t="str">
        <f t="shared" si="0"/>
        <v>S3 PCBA</v>
      </c>
      <c r="H64" s="96" t="str">
        <f t="shared" si="0"/>
        <v>S4 PCBA</v>
      </c>
      <c r="I64" s="96" t="str">
        <f t="shared" si="0"/>
        <v>S5 PCBA</v>
      </c>
      <c r="J64" s="96" t="str">
        <f t="shared" si="0"/>
        <v>S6 PCBA</v>
      </c>
      <c r="K64" s="96" t="str">
        <f t="shared" si="0"/>
        <v>S7 PCBA</v>
      </c>
      <c r="L64" s="97" t="str">
        <f t="shared" si="0"/>
        <v>S8 PCBA</v>
      </c>
    </row>
    <row r="65" spans="1:12" x14ac:dyDescent="0.25">
      <c r="A65" s="71" t="str">
        <f>A3</f>
        <v>Copper group</v>
      </c>
      <c r="B65" s="73" t="s">
        <v>290</v>
      </c>
      <c r="C65" s="73" t="s">
        <v>286</v>
      </c>
      <c r="D65" s="73" t="s">
        <v>159</v>
      </c>
      <c r="E65" s="98">
        <f>SUM(E3:E7)/1000</f>
        <v>5.0494252832026673E-2</v>
      </c>
      <c r="F65" s="98">
        <f t="shared" ref="F65:L65" si="1">SUM(F3:F7)/1000</f>
        <v>0.18245997850056392</v>
      </c>
      <c r="G65" s="98">
        <f t="shared" si="1"/>
        <v>0.1972948222635672</v>
      </c>
      <c r="H65" s="98">
        <f t="shared" si="1"/>
        <v>0.18310049013767582</v>
      </c>
      <c r="I65" s="98">
        <f t="shared" si="1"/>
        <v>0.15051151073884012</v>
      </c>
      <c r="J65" s="98">
        <f t="shared" si="1"/>
        <v>0.14211847423475688</v>
      </c>
      <c r="K65" s="98">
        <f t="shared" si="1"/>
        <v>0.13740087916534213</v>
      </c>
      <c r="L65" s="98">
        <f t="shared" si="1"/>
        <v>0.13282633334845118</v>
      </c>
    </row>
    <row r="66" spans="1:12" x14ac:dyDescent="0.25">
      <c r="A66" s="69" t="str">
        <f>A8</f>
        <v>Iron &amp; Its principal alloying elements</v>
      </c>
      <c r="B66" s="74" t="s">
        <v>290</v>
      </c>
      <c r="C66" s="74" t="s">
        <v>286</v>
      </c>
      <c r="D66" s="74" t="s">
        <v>159</v>
      </c>
      <c r="E66" s="90">
        <f>SUM(E8:E12)/1000</f>
        <v>2.4335116097339892E-3</v>
      </c>
      <c r="F66" s="90">
        <f t="shared" ref="F66:L66" si="2">SUM(F8:F12)/1000</f>
        <v>3.46177257139311E-3</v>
      </c>
      <c r="G66" s="90">
        <f t="shared" si="2"/>
        <v>4.7058549801585643E-3</v>
      </c>
      <c r="H66" s="90">
        <f t="shared" si="2"/>
        <v>3.0837017381485422E-3</v>
      </c>
      <c r="I66" s="90">
        <f t="shared" si="2"/>
        <v>2.7101404288313174E-3</v>
      </c>
      <c r="J66" s="90">
        <f t="shared" si="2"/>
        <v>2.2220248057522578E-3</v>
      </c>
      <c r="K66" s="90">
        <f t="shared" si="2"/>
        <v>1.1104612431314658E-3</v>
      </c>
      <c r="L66" s="90">
        <f t="shared" si="2"/>
        <v>2.3573323627641657E-3</v>
      </c>
    </row>
    <row r="67" spans="1:12" x14ac:dyDescent="0.25">
      <c r="A67" s="69" t="str">
        <f>A13</f>
        <v>Light metals</v>
      </c>
      <c r="B67" s="74" t="s">
        <v>290</v>
      </c>
      <c r="C67" s="74" t="s">
        <v>286</v>
      </c>
      <c r="D67" s="74" t="s">
        <v>159</v>
      </c>
      <c r="E67" s="90">
        <f>SUM(E13:E19)/1000</f>
        <v>1.3733718074855101E-3</v>
      </c>
      <c r="F67" s="90">
        <f t="shared" ref="F67:L67" si="3">SUM(F13:F19)/1000</f>
        <v>1.0720429352051464E-3</v>
      </c>
      <c r="G67" s="90">
        <f t="shared" si="3"/>
        <v>1.2056323993309968E-3</v>
      </c>
      <c r="H67" s="90">
        <f t="shared" si="3"/>
        <v>1.1302294854058333E-3</v>
      </c>
      <c r="I67" s="90">
        <f t="shared" si="3"/>
        <v>1.3059394421158705E-3</v>
      </c>
      <c r="J67" s="90">
        <f t="shared" si="3"/>
        <v>9.29269156933593E-4</v>
      </c>
      <c r="K67" s="90">
        <f t="shared" si="3"/>
        <v>1.1304572142928112E-3</v>
      </c>
      <c r="L67" s="90">
        <f t="shared" si="3"/>
        <v>1.4178676652434016E-3</v>
      </c>
    </row>
    <row r="68" spans="1:12" x14ac:dyDescent="0.25">
      <c r="A68" s="69" t="str">
        <f>A20</f>
        <v>Nuclear energy metals</v>
      </c>
      <c r="B68" s="74" t="s">
        <v>290</v>
      </c>
      <c r="C68" s="74" t="s">
        <v>286</v>
      </c>
      <c r="D68" s="74" t="s">
        <v>159</v>
      </c>
      <c r="E68" s="90">
        <f>SUM(E20:E23)/1000</f>
        <v>1.9875921788504655E-4</v>
      </c>
      <c r="F68" s="90">
        <f t="shared" ref="F68:L68" si="4">SUM(F20:F23)/1000</f>
        <v>4.2448739174384855E-4</v>
      </c>
      <c r="G68" s="90">
        <f t="shared" si="4"/>
        <v>9.2464352702004572E-4</v>
      </c>
      <c r="H68" s="90">
        <f t="shared" si="4"/>
        <v>4.0264046883210878E-4</v>
      </c>
      <c r="I68" s="90">
        <f t="shared" si="4"/>
        <v>1.7942339266349285E-4</v>
      </c>
      <c r="J68" s="90">
        <f t="shared" si="4"/>
        <v>1.7825786163998974E-4</v>
      </c>
      <c r="K68" s="90">
        <f t="shared" si="4"/>
        <v>2.1716711062804193E-4</v>
      </c>
      <c r="L68" s="90">
        <f t="shared" si="4"/>
        <v>5.552950570966059E-4</v>
      </c>
    </row>
    <row r="69" spans="1:12" x14ac:dyDescent="0.25">
      <c r="A69" s="69" t="str">
        <f>A24</f>
        <v>Platinum- group metals</v>
      </c>
      <c r="B69" s="74" t="s">
        <v>290</v>
      </c>
      <c r="C69" s="74" t="s">
        <v>286</v>
      </c>
      <c r="D69" s="74" t="s">
        <v>159</v>
      </c>
      <c r="E69" s="90">
        <f>SUM(E24:E28)/1000</f>
        <v>0.24415463223190578</v>
      </c>
      <c r="F69" s="90">
        <f t="shared" ref="F69:L69" si="5">SUM(F24:F28)/1000</f>
        <v>0.38031689663324031</v>
      </c>
      <c r="G69" s="90">
        <f t="shared" si="5"/>
        <v>0.32360071156690573</v>
      </c>
      <c r="H69" s="90">
        <f t="shared" si="5"/>
        <v>0.22967145333724112</v>
      </c>
      <c r="I69" s="90">
        <f t="shared" si="5"/>
        <v>0.21519726175009801</v>
      </c>
      <c r="J69" s="90">
        <f t="shared" si="5"/>
        <v>0.17678274502159427</v>
      </c>
      <c r="K69" s="90">
        <f t="shared" si="5"/>
        <v>8.4206302988059895E-2</v>
      </c>
      <c r="L69" s="90">
        <f t="shared" si="5"/>
        <v>0.16682936161353809</v>
      </c>
    </row>
    <row r="70" spans="1:12" x14ac:dyDescent="0.25">
      <c r="A70" s="69" t="str">
        <f>A29</f>
        <v>Rare earth elements</v>
      </c>
      <c r="B70" s="74" t="s">
        <v>290</v>
      </c>
      <c r="C70" s="74" t="s">
        <v>286</v>
      </c>
      <c r="D70" s="74" t="s">
        <v>159</v>
      </c>
      <c r="E70" s="90">
        <f>SUM(E29:E42)/1000</f>
        <v>6.0452040612528209E-5</v>
      </c>
      <c r="F70" s="90">
        <f t="shared" ref="F70:L70" si="6">SUM(F29:F42)/1000</f>
        <v>1.3328627920668963E-4</v>
      </c>
      <c r="G70" s="90">
        <f t="shared" si="6"/>
        <v>1.0592437485036841E-4</v>
      </c>
      <c r="H70" s="90">
        <f t="shared" si="6"/>
        <v>1.0987209529581571E-4</v>
      </c>
      <c r="I70" s="90">
        <f t="shared" si="6"/>
        <v>1.2074349993458588E-4</v>
      </c>
      <c r="J70" s="90">
        <f t="shared" si="6"/>
        <v>8.0672939298302525E-5</v>
      </c>
      <c r="K70" s="90">
        <f t="shared" si="6"/>
        <v>7.836570071300414E-5</v>
      </c>
      <c r="L70" s="90">
        <f t="shared" si="6"/>
        <v>6.4027065824806491E-5</v>
      </c>
    </row>
    <row r="71" spans="1:12" x14ac:dyDescent="0.25">
      <c r="A71" s="69" t="str">
        <f>A43</f>
        <v>Specialty metals</v>
      </c>
      <c r="B71" s="74" t="s">
        <v>290</v>
      </c>
      <c r="C71" s="74" t="s">
        <v>286</v>
      </c>
      <c r="D71" s="74" t="s">
        <v>159</v>
      </c>
      <c r="E71" s="90">
        <f>SUM(E43:E49)/1000</f>
        <v>1.0112633627473831E-4</v>
      </c>
      <c r="F71" s="90">
        <f t="shared" ref="F71:L71" si="7">SUM(F43:F49)/1000</f>
        <v>1.109694489256443E-4</v>
      </c>
      <c r="G71" s="90">
        <f t="shared" si="7"/>
        <v>1.7636939832360859E-4</v>
      </c>
      <c r="H71" s="90">
        <f t="shared" si="7"/>
        <v>9.0865130245640477E-5</v>
      </c>
      <c r="I71" s="90">
        <f t="shared" si="7"/>
        <v>1.5355812505728756E-4</v>
      </c>
      <c r="J71" s="90">
        <f t="shared" si="7"/>
        <v>1.4301551755739622E-4</v>
      </c>
      <c r="K71" s="90">
        <f t="shared" si="7"/>
        <v>1.2962718813265618E-4</v>
      </c>
      <c r="L71" s="90">
        <f t="shared" si="7"/>
        <v>1.5253082198464962E-4</v>
      </c>
    </row>
    <row r="72" spans="1:12" x14ac:dyDescent="0.25">
      <c r="A72" s="69" t="str">
        <f>A50</f>
        <v>Superalloy metals</v>
      </c>
      <c r="B72" s="74" t="s">
        <v>290</v>
      </c>
      <c r="C72" s="74" t="s">
        <v>286</v>
      </c>
      <c r="D72" s="74" t="s">
        <v>159</v>
      </c>
      <c r="E72" s="90">
        <f>SUM(E50:E55)/1000</f>
        <v>7.3991758754607985E-3</v>
      </c>
      <c r="F72" s="90">
        <f t="shared" ref="F72:L72" si="8">SUM(F50:F55)/1000</f>
        <v>8.3447964132359349E-3</v>
      </c>
      <c r="G72" s="90">
        <f t="shared" si="8"/>
        <v>6.8025135216686558E-3</v>
      </c>
      <c r="H72" s="90">
        <f t="shared" si="8"/>
        <v>7.1945726205943604E-3</v>
      </c>
      <c r="I72" s="90">
        <f t="shared" si="8"/>
        <v>9.2034592580136562E-3</v>
      </c>
      <c r="J72" s="90">
        <f t="shared" si="8"/>
        <v>1.1396815383577933E-2</v>
      </c>
      <c r="K72" s="90">
        <f t="shared" si="8"/>
        <v>1.0609021553527487E-2</v>
      </c>
      <c r="L72" s="90">
        <f t="shared" si="8"/>
        <v>1.1999571494985184E-2</v>
      </c>
    </row>
    <row r="73" spans="1:12" ht="15.75" thickBot="1" x14ac:dyDescent="0.3">
      <c r="A73" s="70" t="str">
        <f>A56</f>
        <v>Zinc, tin, lead group</v>
      </c>
      <c r="B73" s="75" t="s">
        <v>290</v>
      </c>
      <c r="C73" s="75" t="s">
        <v>286</v>
      </c>
      <c r="D73" s="75" t="s">
        <v>159</v>
      </c>
      <c r="E73" s="92">
        <f>SUM(E56:E61)/1000</f>
        <v>9.5072052622709406E-3</v>
      </c>
      <c r="F73" s="92">
        <f t="shared" ref="F73:L73" si="9">SUM(F56:F61)/1000</f>
        <v>9.3183660704452796E-3</v>
      </c>
      <c r="G73" s="92">
        <f t="shared" si="9"/>
        <v>1.0714535147604273E-2</v>
      </c>
      <c r="H73" s="92">
        <f t="shared" si="9"/>
        <v>1.1907325787758943E-2</v>
      </c>
      <c r="I73" s="92">
        <f t="shared" si="9"/>
        <v>1.0916022965792253E-2</v>
      </c>
      <c r="J73" s="92">
        <f t="shared" si="9"/>
        <v>1.2702808368228386E-2</v>
      </c>
      <c r="K73" s="92">
        <f t="shared" si="9"/>
        <v>1.1369033723663265E-2</v>
      </c>
      <c r="L73" s="92">
        <f t="shared" si="9"/>
        <v>1.1853293204886694E-2</v>
      </c>
    </row>
    <row r="74" spans="1:12" ht="15.75" thickBot="1" x14ac:dyDescent="0.3">
      <c r="A74" s="72" t="s">
        <v>289</v>
      </c>
      <c r="B74" s="76" t="s">
        <v>290</v>
      </c>
      <c r="C74" s="76" t="s">
        <v>286</v>
      </c>
      <c r="D74" s="76" t="s">
        <v>159</v>
      </c>
      <c r="E74" s="99">
        <f>SUM(E65:E73)</f>
        <v>0.31572248721365598</v>
      </c>
      <c r="F74" s="99">
        <f t="shared" ref="F74:L74" si="10">SUM(F65:F73)</f>
        <v>0.58564259624395987</v>
      </c>
      <c r="G74" s="99">
        <f t="shared" si="10"/>
        <v>0.54553100717942937</v>
      </c>
      <c r="H74" s="99">
        <f t="shared" si="10"/>
        <v>0.43669115080119825</v>
      </c>
      <c r="I74" s="99">
        <f t="shared" si="10"/>
        <v>0.39029805960134656</v>
      </c>
      <c r="J74" s="99">
        <f t="shared" si="10"/>
        <v>0.34655408328933907</v>
      </c>
      <c r="K74" s="99">
        <f t="shared" si="10"/>
        <v>0.2462513158874908</v>
      </c>
      <c r="L74" s="99">
        <f t="shared" si="10"/>
        <v>0.32805561263477484</v>
      </c>
    </row>
    <row r="76" spans="1:12" ht="15.75" thickBot="1" x14ac:dyDescent="0.3"/>
    <row r="77" spans="1:12" ht="15.75" thickBot="1" x14ac:dyDescent="0.3">
      <c r="A77" s="67" t="s">
        <v>292</v>
      </c>
      <c r="B77" s="82" t="str">
        <f>B64</f>
        <v>Part</v>
      </c>
      <c r="C77" s="82" t="str">
        <f t="shared" ref="C77:L77" si="11">C64</f>
        <v>Impact categorie</v>
      </c>
      <c r="D77" s="82" t="str">
        <f t="shared" si="11"/>
        <v>Unit</v>
      </c>
      <c r="E77" s="96" t="str">
        <f t="shared" si="11"/>
        <v>S1 PCBA</v>
      </c>
      <c r="F77" s="96" t="str">
        <f t="shared" si="11"/>
        <v>S2 PCBA</v>
      </c>
      <c r="G77" s="96" t="str">
        <f t="shared" si="11"/>
        <v>S3 PCBA</v>
      </c>
      <c r="H77" s="96" t="str">
        <f t="shared" si="11"/>
        <v>S4 PCBA</v>
      </c>
      <c r="I77" s="96" t="str">
        <f t="shared" si="11"/>
        <v>S5 PCBA</v>
      </c>
      <c r="J77" s="96" t="str">
        <f t="shared" si="11"/>
        <v>S6 PCBA</v>
      </c>
      <c r="K77" s="96" t="str">
        <f t="shared" si="11"/>
        <v>S7 PCBA</v>
      </c>
      <c r="L77" s="97" t="str">
        <f t="shared" si="11"/>
        <v>S8 PCBA</v>
      </c>
    </row>
    <row r="78" spans="1:12" x14ac:dyDescent="0.25">
      <c r="A78" s="71" t="str">
        <f>A65</f>
        <v>Copper group</v>
      </c>
      <c r="B78" s="73" t="str">
        <f>B65</f>
        <v>PCBs</v>
      </c>
      <c r="C78" s="73" t="str">
        <f t="shared" ref="C78" si="12">C65</f>
        <v>Climate Change</v>
      </c>
      <c r="D78" s="73" t="s">
        <v>293</v>
      </c>
      <c r="E78" s="114">
        <f>E65/E$74*100</f>
        <v>15.993239277206175</v>
      </c>
      <c r="F78" s="114">
        <f t="shared" ref="F78:L78" si="13">F65/F$74*100</f>
        <v>31.155516977552118</v>
      </c>
      <c r="G78" s="114">
        <f t="shared" si="13"/>
        <v>36.165647720675828</v>
      </c>
      <c r="H78" s="114">
        <f t="shared" si="13"/>
        <v>41.929058970336577</v>
      </c>
      <c r="I78" s="114">
        <f t="shared" si="13"/>
        <v>38.563222910350547</v>
      </c>
      <c r="J78" s="114">
        <f t="shared" si="13"/>
        <v>41.009031804164813</v>
      </c>
      <c r="K78" s="114">
        <f t="shared" si="13"/>
        <v>55.797013173370779</v>
      </c>
      <c r="L78" s="115">
        <f t="shared" si="13"/>
        <v>40.4889684043684</v>
      </c>
    </row>
    <row r="79" spans="1:12" x14ac:dyDescent="0.25">
      <c r="A79" s="69" t="str">
        <f t="shared" ref="A79:B87" si="14">A66</f>
        <v>Iron &amp; Its principal alloying elements</v>
      </c>
      <c r="B79" s="74" t="str">
        <f t="shared" si="14"/>
        <v>PCBs</v>
      </c>
      <c r="C79" s="74" t="str">
        <f t="shared" ref="C79" si="15">C66</f>
        <v>Climate Change</v>
      </c>
      <c r="D79" s="74" t="s">
        <v>293</v>
      </c>
      <c r="E79" s="116">
        <f t="shared" ref="E79:L87" si="16">E66/E$74*100</f>
        <v>0.77077550959719299</v>
      </c>
      <c r="F79" s="116">
        <f t="shared" si="16"/>
        <v>0.59110669094005708</v>
      </c>
      <c r="G79" s="116">
        <f t="shared" si="16"/>
        <v>0.86261915788973154</v>
      </c>
      <c r="H79" s="116">
        <f t="shared" si="16"/>
        <v>0.70615164344202253</v>
      </c>
      <c r="I79" s="116">
        <f t="shared" si="16"/>
        <v>0.69437712080851122</v>
      </c>
      <c r="J79" s="116">
        <f t="shared" si="16"/>
        <v>0.6411769224190853</v>
      </c>
      <c r="K79" s="116">
        <f t="shared" si="16"/>
        <v>0.45094631845087146</v>
      </c>
      <c r="L79" s="117">
        <f t="shared" si="16"/>
        <v>0.71857705583247855</v>
      </c>
    </row>
    <row r="80" spans="1:12" x14ac:dyDescent="0.25">
      <c r="A80" s="69" t="str">
        <f t="shared" si="14"/>
        <v>Light metals</v>
      </c>
      <c r="B80" s="74" t="str">
        <f t="shared" si="14"/>
        <v>PCBs</v>
      </c>
      <c r="C80" s="74" t="str">
        <f t="shared" ref="C80" si="17">C67</f>
        <v>Climate Change</v>
      </c>
      <c r="D80" s="74" t="s">
        <v>293</v>
      </c>
      <c r="E80" s="116">
        <f t="shared" si="16"/>
        <v>0.43499334482187862</v>
      </c>
      <c r="F80" s="116">
        <f t="shared" si="16"/>
        <v>0.18305412585777281</v>
      </c>
      <c r="G80" s="116">
        <f t="shared" si="16"/>
        <v>0.22100162657380443</v>
      </c>
      <c r="H80" s="116">
        <f t="shared" si="16"/>
        <v>0.25881666787435437</v>
      </c>
      <c r="I80" s="116">
        <f t="shared" si="16"/>
        <v>0.3346005469383494</v>
      </c>
      <c r="J80" s="116">
        <f t="shared" si="16"/>
        <v>0.2681454935152916</v>
      </c>
      <c r="K80" s="116">
        <f t="shared" si="16"/>
        <v>0.45906646639374843</v>
      </c>
      <c r="L80" s="117">
        <f t="shared" si="16"/>
        <v>0.43220344680458717</v>
      </c>
    </row>
    <row r="81" spans="1:12" x14ac:dyDescent="0.25">
      <c r="A81" s="69" t="str">
        <f t="shared" si="14"/>
        <v>Nuclear energy metals</v>
      </c>
      <c r="B81" s="74" t="str">
        <f t="shared" si="14"/>
        <v>PCBs</v>
      </c>
      <c r="C81" s="74" t="str">
        <f t="shared" ref="C81" si="18">C68</f>
        <v>Climate Change</v>
      </c>
      <c r="D81" s="74" t="s">
        <v>293</v>
      </c>
      <c r="E81" s="116">
        <f t="shared" si="16"/>
        <v>6.2953772991957341E-2</v>
      </c>
      <c r="F81" s="116">
        <f t="shared" si="16"/>
        <v>7.2482328721700559E-2</v>
      </c>
      <c r="G81" s="116">
        <f t="shared" si="16"/>
        <v>0.16949422028286712</v>
      </c>
      <c r="H81" s="116">
        <f t="shared" si="16"/>
        <v>9.220257110623456E-2</v>
      </c>
      <c r="I81" s="116">
        <f t="shared" si="16"/>
        <v>4.5970864637850696E-2</v>
      </c>
      <c r="J81" s="116">
        <f t="shared" si="16"/>
        <v>5.1437241756912645E-2</v>
      </c>
      <c r="K81" s="116">
        <f t="shared" si="16"/>
        <v>8.8189218337928768E-2</v>
      </c>
      <c r="L81" s="117">
        <f t="shared" si="16"/>
        <v>0.16926857389719996</v>
      </c>
    </row>
    <row r="82" spans="1:12" x14ac:dyDescent="0.25">
      <c r="A82" s="69" t="str">
        <f t="shared" si="14"/>
        <v>Platinum- group metals</v>
      </c>
      <c r="B82" s="74" t="str">
        <f t="shared" si="14"/>
        <v>PCBs</v>
      </c>
      <c r="C82" s="74" t="str">
        <f t="shared" ref="C82" si="19">C69</f>
        <v>Climate Change</v>
      </c>
      <c r="D82" s="74" t="s">
        <v>293</v>
      </c>
      <c r="E82" s="116">
        <f t="shared" si="16"/>
        <v>77.332037507572664</v>
      </c>
      <c r="F82" s="116">
        <f t="shared" si="16"/>
        <v>64.940101535034614</v>
      </c>
      <c r="G82" s="116">
        <f t="shared" si="16"/>
        <v>59.318481865957608</v>
      </c>
      <c r="H82" s="116">
        <f t="shared" si="16"/>
        <v>52.593567081875229</v>
      </c>
      <c r="I82" s="116">
        <f t="shared" si="16"/>
        <v>55.136646584895189</v>
      </c>
      <c r="J82" s="116">
        <f t="shared" si="16"/>
        <v>51.011589112917136</v>
      </c>
      <c r="K82" s="116">
        <f t="shared" si="16"/>
        <v>34.195270260619729</v>
      </c>
      <c r="L82" s="117">
        <f t="shared" si="16"/>
        <v>50.853987917978301</v>
      </c>
    </row>
    <row r="83" spans="1:12" x14ac:dyDescent="0.25">
      <c r="A83" s="69" t="str">
        <f t="shared" si="14"/>
        <v>Rare earth elements</v>
      </c>
      <c r="B83" s="74" t="str">
        <f t="shared" si="14"/>
        <v>PCBs</v>
      </c>
      <c r="C83" s="74" t="str">
        <f t="shared" ref="C83" si="20">C70</f>
        <v>Climate Change</v>
      </c>
      <c r="D83" s="74" t="s">
        <v>293</v>
      </c>
      <c r="E83" s="116">
        <f>E70/E$74*100</f>
        <v>1.914720777288792E-2</v>
      </c>
      <c r="F83" s="116">
        <f t="shared" si="16"/>
        <v>2.2758979633914274E-2</v>
      </c>
      <c r="G83" s="116">
        <f t="shared" si="16"/>
        <v>1.9416746886310177E-2</v>
      </c>
      <c r="H83" s="116">
        <f t="shared" si="16"/>
        <v>2.5160137798586744E-2</v>
      </c>
      <c r="I83" s="116">
        <f t="shared" si="16"/>
        <v>3.093622859870588E-2</v>
      </c>
      <c r="J83" s="116">
        <f t="shared" si="16"/>
        <v>2.3278600134383192E-2</v>
      </c>
      <c r="K83" s="116">
        <f t="shared" si="16"/>
        <v>3.1823464752086229E-2</v>
      </c>
      <c r="L83" s="117">
        <f t="shared" si="16"/>
        <v>1.9517137753130895E-2</v>
      </c>
    </row>
    <row r="84" spans="1:12" x14ac:dyDescent="0.25">
      <c r="A84" s="69" t="str">
        <f t="shared" si="14"/>
        <v>Specialty metals</v>
      </c>
      <c r="B84" s="74" t="str">
        <f t="shared" si="14"/>
        <v>PCBs</v>
      </c>
      <c r="C84" s="74" t="str">
        <f t="shared" ref="C84" si="21">C71</f>
        <v>Climate Change</v>
      </c>
      <c r="D84" s="74" t="s">
        <v>293</v>
      </c>
      <c r="E84" s="116">
        <f t="shared" si="16"/>
        <v>3.2030134174859712E-2</v>
      </c>
      <c r="F84" s="116">
        <f t="shared" si="16"/>
        <v>1.8948322686456024E-2</v>
      </c>
      <c r="G84" s="116">
        <f t="shared" si="16"/>
        <v>3.2329857698739264E-2</v>
      </c>
      <c r="H84" s="116">
        <f t="shared" si="16"/>
        <v>2.0807641757551079E-2</v>
      </c>
      <c r="I84" s="116">
        <f t="shared" si="16"/>
        <v>3.934380950141874E-2</v>
      </c>
      <c r="J84" s="116">
        <f t="shared" si="16"/>
        <v>4.1267878364022077E-2</v>
      </c>
      <c r="K84" s="116">
        <f t="shared" si="16"/>
        <v>5.2640201196683653E-2</v>
      </c>
      <c r="L84" s="117">
        <f t="shared" si="16"/>
        <v>4.649541605449152E-2</v>
      </c>
    </row>
    <row r="85" spans="1:12" x14ac:dyDescent="0.25">
      <c r="A85" s="69" t="str">
        <f t="shared" si="14"/>
        <v>Superalloy metals</v>
      </c>
      <c r="B85" s="74" t="str">
        <f t="shared" si="14"/>
        <v>PCBs</v>
      </c>
      <c r="C85" s="74" t="str">
        <f t="shared" ref="C85" si="22">C72</f>
        <v>Climate Change</v>
      </c>
      <c r="D85" s="74" t="s">
        <v>293</v>
      </c>
      <c r="E85" s="116">
        <f t="shared" si="16"/>
        <v>2.343569487482728</v>
      </c>
      <c r="F85" s="116">
        <f t="shared" si="16"/>
        <v>1.4248957413199776</v>
      </c>
      <c r="G85" s="116">
        <f t="shared" si="16"/>
        <v>1.2469526813590004</v>
      </c>
      <c r="H85" s="116">
        <f t="shared" si="16"/>
        <v>1.6475196732048409</v>
      </c>
      <c r="I85" s="116">
        <f t="shared" si="16"/>
        <v>2.3580591887682303</v>
      </c>
      <c r="J85" s="116">
        <f t="shared" si="16"/>
        <v>3.2886109075398475</v>
      </c>
      <c r="K85" s="116">
        <f t="shared" si="16"/>
        <v>4.3082090811545628</v>
      </c>
      <c r="L85" s="117">
        <f t="shared" si="16"/>
        <v>3.6577857633987008</v>
      </c>
    </row>
    <row r="86" spans="1:12" ht="15.75" thickBot="1" x14ac:dyDescent="0.3">
      <c r="A86" s="70" t="str">
        <f t="shared" si="14"/>
        <v>Zinc, tin, lead group</v>
      </c>
      <c r="B86" s="75" t="str">
        <f t="shared" si="14"/>
        <v>PCBs</v>
      </c>
      <c r="C86" s="75" t="str">
        <f t="shared" ref="C86" si="23">C73</f>
        <v>Climate Change</v>
      </c>
      <c r="D86" s="75" t="s">
        <v>293</v>
      </c>
      <c r="E86" s="118">
        <f t="shared" si="16"/>
        <v>3.0112537583796546</v>
      </c>
      <c r="F86" s="118">
        <f t="shared" si="16"/>
        <v>1.5911352982533988</v>
      </c>
      <c r="G86" s="118">
        <f t="shared" si="16"/>
        <v>1.9640561226761177</v>
      </c>
      <c r="H86" s="118">
        <f t="shared" si="16"/>
        <v>2.7267156126045937</v>
      </c>
      <c r="I86" s="118">
        <f t="shared" si="16"/>
        <v>2.7968427455012104</v>
      </c>
      <c r="J86" s="118">
        <f t="shared" si="16"/>
        <v>3.6654620391884905</v>
      </c>
      <c r="K86" s="118">
        <f t="shared" si="16"/>
        <v>4.6168418157235909</v>
      </c>
      <c r="L86" s="119">
        <f t="shared" si="16"/>
        <v>3.6131962839126897</v>
      </c>
    </row>
    <row r="87" spans="1:12" ht="15.75" thickBot="1" x14ac:dyDescent="0.3">
      <c r="A87" s="72" t="str">
        <f t="shared" si="14"/>
        <v>Total Impact</v>
      </c>
      <c r="B87" s="76" t="str">
        <f t="shared" si="14"/>
        <v>PCBs</v>
      </c>
      <c r="C87" s="76" t="str">
        <f t="shared" ref="C87" si="24">C74</f>
        <v>Climate Change</v>
      </c>
      <c r="D87" s="76" t="s">
        <v>293</v>
      </c>
      <c r="E87" s="77">
        <f t="shared" si="16"/>
        <v>100</v>
      </c>
      <c r="F87" s="77">
        <f t="shared" si="16"/>
        <v>100</v>
      </c>
      <c r="G87" s="77">
        <f t="shared" si="16"/>
        <v>100</v>
      </c>
      <c r="H87" s="77">
        <f t="shared" si="16"/>
        <v>100</v>
      </c>
      <c r="I87" s="77">
        <f t="shared" si="16"/>
        <v>100</v>
      </c>
      <c r="J87" s="77">
        <f t="shared" si="16"/>
        <v>100</v>
      </c>
      <c r="K87" s="77">
        <f t="shared" si="16"/>
        <v>100</v>
      </c>
      <c r="L87" s="78">
        <f t="shared" si="16"/>
        <v>100</v>
      </c>
    </row>
    <row r="91" spans="1:12" s="79" customFormat="1" ht="15.75" customHeight="1" x14ac:dyDescent="0.25"/>
    <row r="92" spans="1:12" s="79" customFormat="1" x14ac:dyDescent="0.25"/>
    <row r="93" spans="1:12" s="79" customFormat="1" x14ac:dyDescent="0.25"/>
    <row r="94" spans="1:12" s="79" customFormat="1" x14ac:dyDescent="0.25"/>
    <row r="95" spans="1:12" s="79" customFormat="1" x14ac:dyDescent="0.25"/>
    <row r="96" spans="1:12" s="79" customFormat="1" x14ac:dyDescent="0.25"/>
    <row r="97" s="79" customFormat="1" x14ac:dyDescent="0.25"/>
    <row r="98" s="79" customFormat="1" x14ac:dyDescent="0.25"/>
    <row r="99" s="79" customFormat="1" x14ac:dyDescent="0.25"/>
    <row r="100" s="79" customFormat="1" x14ac:dyDescent="0.25"/>
    <row r="101" s="79" customFormat="1" x14ac:dyDescent="0.25"/>
    <row r="102" s="79" customFormat="1" x14ac:dyDescent="0.25"/>
    <row r="103" s="79" customFormat="1" x14ac:dyDescent="0.25"/>
    <row r="104" s="79" customFormat="1" x14ac:dyDescent="0.25"/>
    <row r="105" s="79" customFormat="1" x14ac:dyDescent="0.25"/>
    <row r="106" s="79" customFormat="1" x14ac:dyDescent="0.25"/>
    <row r="107" s="79" customFormat="1" x14ac:dyDescent="0.25"/>
    <row r="108" s="79" customFormat="1" x14ac:dyDescent="0.25"/>
    <row r="109" s="79" customFormat="1" x14ac:dyDescent="0.25"/>
    <row r="110" s="79" customFormat="1" x14ac:dyDescent="0.25"/>
    <row r="111" s="79" customFormat="1" x14ac:dyDescent="0.25"/>
    <row r="112" s="79" customFormat="1" x14ac:dyDescent="0.25"/>
    <row r="113" s="79" customFormat="1" x14ac:dyDescent="0.25"/>
    <row r="114" s="79" customFormat="1" x14ac:dyDescent="0.25"/>
    <row r="115" s="79" customFormat="1" x14ac:dyDescent="0.25"/>
    <row r="116" s="79" customFormat="1" x14ac:dyDescent="0.25"/>
    <row r="117" s="79" customFormat="1" x14ac:dyDescent="0.25"/>
    <row r="118" s="79" customFormat="1" x14ac:dyDescent="0.25"/>
    <row r="119" s="79" customFormat="1" x14ac:dyDescent="0.25"/>
    <row r="120" s="79" customFormat="1" x14ac:dyDescent="0.25"/>
    <row r="121" s="79" customFormat="1" x14ac:dyDescent="0.25"/>
    <row r="122" s="79" customFormat="1" x14ac:dyDescent="0.25"/>
    <row r="123" s="79" customFormat="1" x14ac:dyDescent="0.25"/>
    <row r="124" s="79" customFormat="1" x14ac:dyDescent="0.25"/>
    <row r="125" s="79" customFormat="1" x14ac:dyDescent="0.25"/>
    <row r="126" s="79" customFormat="1" x14ac:dyDescent="0.25"/>
    <row r="127" s="79" customFormat="1" x14ac:dyDescent="0.25"/>
    <row r="128" s="79" customFormat="1" x14ac:dyDescent="0.25"/>
    <row r="129" s="79" customFormat="1" x14ac:dyDescent="0.25"/>
    <row r="130" s="79" customFormat="1" x14ac:dyDescent="0.25"/>
    <row r="131" s="79" customFormat="1" x14ac:dyDescent="0.25"/>
    <row r="132" s="79" customFormat="1" x14ac:dyDescent="0.25"/>
    <row r="133" s="79" customFormat="1" x14ac:dyDescent="0.25"/>
    <row r="134" s="79" customFormat="1" x14ac:dyDescent="0.25"/>
    <row r="135" s="79" customFormat="1" x14ac:dyDescent="0.25"/>
    <row r="136" s="79" customFormat="1" x14ac:dyDescent="0.25"/>
    <row r="137" s="79" customFormat="1" x14ac:dyDescent="0.25"/>
    <row r="138" s="79" customFormat="1" x14ac:dyDescent="0.25"/>
    <row r="139" s="79" customFormat="1" x14ac:dyDescent="0.25"/>
    <row r="140" s="79" customFormat="1" x14ac:dyDescent="0.25"/>
    <row r="141" s="79" customFormat="1" x14ac:dyDescent="0.25"/>
    <row r="142" s="79" customFormat="1" x14ac:dyDescent="0.25"/>
    <row r="143" s="79" customFormat="1" x14ac:dyDescent="0.25"/>
    <row r="144" s="79" customFormat="1" x14ac:dyDescent="0.25"/>
    <row r="145" s="79" customFormat="1" x14ac:dyDescent="0.25"/>
    <row r="146" s="79" customFormat="1" x14ac:dyDescent="0.25"/>
    <row r="147" s="79" customFormat="1" x14ac:dyDescent="0.25"/>
    <row r="148" s="79" customFormat="1" x14ac:dyDescent="0.25"/>
    <row r="149" s="79" customFormat="1" x14ac:dyDescent="0.25"/>
    <row r="150" s="79" customFormat="1" x14ac:dyDescent="0.25"/>
    <row r="151" s="79" customFormat="1" x14ac:dyDescent="0.25"/>
    <row r="152" s="79" customFormat="1" x14ac:dyDescent="0.25"/>
    <row r="153" s="79" customFormat="1" x14ac:dyDescent="0.25"/>
    <row r="154" s="79" customFormat="1" x14ac:dyDescent="0.25"/>
    <row r="155" s="79" customFormat="1" x14ac:dyDescent="0.25"/>
    <row r="156" s="79" customFormat="1" x14ac:dyDescent="0.25"/>
    <row r="157" s="79" customFormat="1" x14ac:dyDescent="0.25"/>
    <row r="158" s="79" customFormat="1" x14ac:dyDescent="0.25"/>
    <row r="159" s="79" customFormat="1" x14ac:dyDescent="0.25"/>
    <row r="160" s="79" customFormat="1" x14ac:dyDescent="0.25"/>
    <row r="161" s="79" customFormat="1" x14ac:dyDescent="0.25"/>
    <row r="162" s="79" customFormat="1" x14ac:dyDescent="0.25"/>
    <row r="163" s="79" customFormat="1" x14ac:dyDescent="0.25"/>
    <row r="164" s="79" customFormat="1" x14ac:dyDescent="0.25"/>
    <row r="165" s="79" customFormat="1" x14ac:dyDescent="0.25"/>
    <row r="166" s="79" customFormat="1" x14ac:dyDescent="0.25"/>
    <row r="167" s="79" customFormat="1" x14ac:dyDescent="0.25"/>
    <row r="168" s="79" customFormat="1" x14ac:dyDescent="0.25"/>
    <row r="169" s="79" customFormat="1" x14ac:dyDescent="0.25"/>
    <row r="170" s="79" customFormat="1" x14ac:dyDescent="0.25"/>
    <row r="171" s="79" customFormat="1" x14ac:dyDescent="0.25"/>
    <row r="172" s="79" customFormat="1" x14ac:dyDescent="0.25"/>
    <row r="173" s="79" customFormat="1" x14ac:dyDescent="0.25"/>
    <row r="174" s="79" customFormat="1" x14ac:dyDescent="0.25"/>
    <row r="175" s="79" customFormat="1" x14ac:dyDescent="0.25"/>
    <row r="176" s="79" customFormat="1" x14ac:dyDescent="0.25"/>
    <row r="177" s="79" customFormat="1" x14ac:dyDescent="0.25"/>
    <row r="178" s="79" customFormat="1" x14ac:dyDescent="0.25"/>
    <row r="179" s="79" customFormat="1" x14ac:dyDescent="0.25"/>
    <row r="180" s="79" customFormat="1" x14ac:dyDescent="0.25"/>
    <row r="181" s="79" customFormat="1" x14ac:dyDescent="0.25"/>
    <row r="182" s="79" customFormat="1" x14ac:dyDescent="0.25"/>
    <row r="183" s="79" customFormat="1" x14ac:dyDescent="0.25"/>
    <row r="184" s="79" customFormat="1" x14ac:dyDescent="0.25"/>
    <row r="185" s="79" customFormat="1" x14ac:dyDescent="0.25"/>
    <row r="186" s="79" customFormat="1" x14ac:dyDescent="0.25"/>
    <row r="187" s="79" customFormat="1" x14ac:dyDescent="0.25"/>
    <row r="188" s="79" customFormat="1" x14ac:dyDescent="0.25"/>
    <row r="189" s="79" customFormat="1" x14ac:dyDescent="0.25"/>
    <row r="190" s="79" customFormat="1" x14ac:dyDescent="0.25"/>
    <row r="191" s="79" customFormat="1" x14ac:dyDescent="0.25"/>
    <row r="192" s="79" customFormat="1" x14ac:dyDescent="0.25"/>
    <row r="193" s="79" customFormat="1" x14ac:dyDescent="0.25"/>
    <row r="194" s="79" customFormat="1" x14ac:dyDescent="0.25"/>
    <row r="195" s="79" customFormat="1" x14ac:dyDescent="0.25"/>
    <row r="196" s="79" customFormat="1" x14ac:dyDescent="0.25"/>
    <row r="197" s="79" customFormat="1" x14ac:dyDescent="0.25"/>
    <row r="198" s="79" customFormat="1" x14ac:dyDescent="0.25"/>
    <row r="199" s="79" customFormat="1" x14ac:dyDescent="0.25"/>
    <row r="200" s="79" customFormat="1" x14ac:dyDescent="0.25"/>
    <row r="201" s="79" customFormat="1" x14ac:dyDescent="0.25"/>
    <row r="202" s="79" customFormat="1" x14ac:dyDescent="0.25"/>
    <row r="203" s="79" customFormat="1" x14ac:dyDescent="0.25"/>
    <row r="204" s="79" customFormat="1" x14ac:dyDescent="0.25"/>
    <row r="205" s="79" customFormat="1" x14ac:dyDescent="0.25"/>
    <row r="206" s="79" customFormat="1" x14ac:dyDescent="0.25"/>
    <row r="207" s="79" customFormat="1" x14ac:dyDescent="0.25"/>
  </sheetData>
  <mergeCells count="9">
    <mergeCell ref="A43:A49"/>
    <mergeCell ref="A50:A55"/>
    <mergeCell ref="A56:A61"/>
    <mergeCell ref="A3:A7"/>
    <mergeCell ref="A8:A12"/>
    <mergeCell ref="A13:A19"/>
    <mergeCell ref="A20:A23"/>
    <mergeCell ref="A24:A28"/>
    <mergeCell ref="A29:A42"/>
  </mergeCells>
  <phoneticPr fontId="7" type="noConversion"/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FC656-87CF-4FB8-9167-B1D21A41777B}">
  <dimension ref="A1:V207"/>
  <sheetViews>
    <sheetView zoomScale="70" zoomScaleNormal="70" workbookViewId="0">
      <selection activeCell="D163" sqref="D163"/>
    </sheetView>
  </sheetViews>
  <sheetFormatPr defaultRowHeight="15" x14ac:dyDescent="0.25"/>
  <cols>
    <col min="1" max="1" width="35.5703125" bestFit="1" customWidth="1"/>
    <col min="2" max="2" width="17.140625" style="79" bestFit="1" customWidth="1"/>
    <col min="3" max="3" width="31.7109375" style="79" customWidth="1"/>
    <col min="4" max="4" width="17.85546875" style="79" bestFit="1" customWidth="1"/>
    <col min="5" max="5" width="16.28515625" style="85" customWidth="1"/>
    <col min="6" max="6" width="17.42578125" style="85" customWidth="1"/>
    <col min="7" max="7" width="17.5703125" style="85" customWidth="1"/>
    <col min="8" max="8" width="18.85546875" style="85" customWidth="1"/>
    <col min="9" max="9" width="18.28515625" style="85" customWidth="1"/>
    <col min="10" max="10" width="16.85546875" style="85" customWidth="1"/>
    <col min="11" max="11" width="21.5703125" style="85" customWidth="1"/>
    <col min="12" max="12" width="20.28515625" style="85" customWidth="1"/>
    <col min="13" max="14" width="17.140625" customWidth="1"/>
  </cols>
  <sheetData>
    <row r="1" spans="1:12" ht="15.75" thickBot="1" x14ac:dyDescent="0.3">
      <c r="A1" s="56"/>
    </row>
    <row r="2" spans="1:12" ht="15.75" thickBot="1" x14ac:dyDescent="0.3">
      <c r="A2" s="56"/>
      <c r="B2" s="83" t="s">
        <v>283</v>
      </c>
      <c r="C2" s="80" t="s">
        <v>284</v>
      </c>
      <c r="D2" s="80" t="s">
        <v>285</v>
      </c>
      <c r="E2" s="86" t="str">
        <f>'Raw Data'!D1:F1</f>
        <v>S1 PCBA</v>
      </c>
      <c r="F2" s="86" t="str">
        <f>'Raw Data'!E1:G1</f>
        <v>S2 PCBA</v>
      </c>
      <c r="G2" s="86" t="str">
        <f>'Raw Data'!F1:H1</f>
        <v>S3 PCBA</v>
      </c>
      <c r="H2" s="86" t="str">
        <f>'Raw Data'!G1:I1</f>
        <v>S4 PCBA</v>
      </c>
      <c r="I2" s="86" t="str">
        <f>'Raw Data'!H1:J1</f>
        <v>S5 PCBA</v>
      </c>
      <c r="J2" s="86" t="str">
        <f>'Raw Data'!I1:K1</f>
        <v>S6 PCBA</v>
      </c>
      <c r="K2" s="86" t="str">
        <f>'Raw Data'!J1:L1</f>
        <v>S7 PCBA</v>
      </c>
      <c r="L2" s="87" t="str">
        <f>'Raw Data'!K1:M1</f>
        <v>S8 PCBA</v>
      </c>
    </row>
    <row r="3" spans="1:12" x14ac:dyDescent="0.25">
      <c r="A3" s="136" t="s">
        <v>146</v>
      </c>
      <c r="B3" s="81" t="str">
        <f>'Sorted Data'!B2</f>
        <v>Ag</v>
      </c>
      <c r="C3" s="81" t="str">
        <f>Impacts!B3</f>
        <v>Ag</v>
      </c>
      <c r="D3" s="81" t="s">
        <v>302</v>
      </c>
      <c r="E3" s="88">
        <f>IF('Sorted Data'!E2="D","D",IF('Sorted Data'!E2="ND","ND",'Sorted Data'!E2*Impacts!$F3/1000))</f>
        <v>0.16218880741787867</v>
      </c>
      <c r="F3" s="88">
        <f>IF('Sorted Data'!F2="D","D",IF('Sorted Data'!F2="ND","ND",'Sorted Data'!F2*Impacts!$F3/1000))</f>
        <v>6.6753934619536892</v>
      </c>
      <c r="G3" s="88">
        <f>IF('Sorted Data'!G2="D","D",IF('Sorted Data'!G2="ND","ND",'Sorted Data'!G2*Impacts!$F3/1000))</f>
        <v>6.4461782555993343</v>
      </c>
      <c r="H3" s="88">
        <f>IF('Sorted Data'!H2="D","D",IF('Sorted Data'!H2="ND","ND",'Sorted Data'!H2*Impacts!$F3/1000))</f>
        <v>5.6873843175958738</v>
      </c>
      <c r="I3" s="88">
        <f>IF('Sorted Data'!I2="D","D",IF('Sorted Data'!I2="ND","ND",'Sorted Data'!I2*Impacts!$F3/1000))</f>
        <v>5.2966691202746601</v>
      </c>
      <c r="J3" s="88">
        <f>IF('Sorted Data'!J2="D","D",IF('Sorted Data'!J2="ND","ND",'Sorted Data'!J2*Impacts!$F3/1000))</f>
        <v>6.4941934744180321</v>
      </c>
      <c r="K3" s="88">
        <f>IF('Sorted Data'!K2="D","D",IF('Sorted Data'!K2="ND","ND",'Sorted Data'!K2*Impacts!$F3/1000))</f>
        <v>5.8204936552922621</v>
      </c>
      <c r="L3" s="89">
        <f>IF('Sorted Data'!L2="D","D",IF('Sorted Data'!L2="ND","ND",'Sorted Data'!L2*Impacts!$F3/1000))</f>
        <v>7.9424808391783772</v>
      </c>
    </row>
    <row r="4" spans="1:12" x14ac:dyDescent="0.25">
      <c r="A4" s="137"/>
      <c r="B4" s="74" t="str">
        <f>'Sorted Data'!B3</f>
        <v>As</v>
      </c>
      <c r="C4" s="74" t="str">
        <f>Impacts!B4</f>
        <v>As</v>
      </c>
      <c r="D4" s="74" t="s">
        <v>302</v>
      </c>
      <c r="E4" s="90">
        <f>IF('Sorted Data'!E3="D","D",IF('Sorted Data'!E3="ND","ND",'Sorted Data'!E3*Impacts!$F4/1000))</f>
        <v>1.049604872170193E-2</v>
      </c>
      <c r="F4" s="90">
        <f>IF('Sorted Data'!F3="D","D",IF('Sorted Data'!F3="ND","ND",'Sorted Data'!F3*Impacts!$F4/1000))</f>
        <v>1.0086217027466881E-2</v>
      </c>
      <c r="G4" s="90">
        <f>IF('Sorted Data'!G3="D","D",IF('Sorted Data'!G3="ND","ND",'Sorted Data'!G3*Impacts!$F4/1000))</f>
        <v>9.9552469143873879E-3</v>
      </c>
      <c r="H4" s="90">
        <f>IF('Sorted Data'!H3="D","D",IF('Sorted Data'!H3="ND","ND",'Sorted Data'!H3*Impacts!$F4/1000))</f>
        <v>1.0159703784927011E-2</v>
      </c>
      <c r="I4" s="90">
        <f>IF('Sorted Data'!I3="D","D",IF('Sorted Data'!I3="ND","ND",'Sorted Data'!I3*Impacts!$F4/1000))</f>
        <v>1.1049668057686502E-2</v>
      </c>
      <c r="J4" s="90">
        <f>IF('Sorted Data'!J3="D","D",IF('Sorted Data'!J3="ND","ND",'Sorted Data'!J3*Impacts!$F4/1000))</f>
        <v>8.4061893810380671E-3</v>
      </c>
      <c r="K4" s="90">
        <f>IF('Sorted Data'!K3="D","D",IF('Sorted Data'!K3="ND","ND",'Sorted Data'!K3*Impacts!$F4/1000))</f>
        <v>7.8807735137908282E-3</v>
      </c>
      <c r="L4" s="91">
        <f>IF('Sorted Data'!L3="D","D",IF('Sorted Data'!L3="ND","ND",'Sorted Data'!L3*Impacts!$F4/1000))</f>
        <v>1.573372920557602E-2</v>
      </c>
    </row>
    <row r="5" spans="1:12" x14ac:dyDescent="0.25">
      <c r="A5" s="137"/>
      <c r="B5" s="74" t="str">
        <f>'Sorted Data'!B4</f>
        <v>Au</v>
      </c>
      <c r="C5" s="74" t="str">
        <f>Impacts!B5</f>
        <v>Au</v>
      </c>
      <c r="D5" s="74" t="s">
        <v>302</v>
      </c>
      <c r="E5" s="90">
        <f>IF('Sorted Data'!E4="D","D",IF('Sorted Data'!E4="ND","ND",'Sorted Data'!E4*Impacts!$F5/1000))</f>
        <v>196.01211754829851</v>
      </c>
      <c r="F5" s="90">
        <f>IF('Sorted Data'!F4="D","D",IF('Sorted Data'!F4="ND","ND",'Sorted Data'!F4*Impacts!$F5/1000))</f>
        <v>830.47095390271647</v>
      </c>
      <c r="G5" s="90">
        <f>IF('Sorted Data'!G4="D","D",IF('Sorted Data'!G4="ND","ND",'Sorted Data'!G4*Impacts!$F5/1000))</f>
        <v>892.54309320634729</v>
      </c>
      <c r="H5" s="90">
        <f>IF('Sorted Data'!H4="D","D",IF('Sorted Data'!H4="ND","ND",'Sorted Data'!H4*Impacts!$F5/1000))</f>
        <v>830.86009443565081</v>
      </c>
      <c r="I5" s="90">
        <f>IF('Sorted Data'!I4="D","D",IF('Sorted Data'!I4="ND","ND",'Sorted Data'!I4*Impacts!$F5/1000))</f>
        <v>653.81103352990829</v>
      </c>
      <c r="J5" s="90">
        <f>IF('Sorted Data'!J4="D","D",IF('Sorted Data'!J4="ND","ND",'Sorted Data'!J4*Impacts!$F5/1000))</f>
        <v>628.79678722975552</v>
      </c>
      <c r="K5" s="90">
        <f>IF('Sorted Data'!K4="D","D",IF('Sorted Data'!K4="ND","ND",'Sorted Data'!K4*Impacts!$F5/1000))</f>
        <v>598.96778767303704</v>
      </c>
      <c r="L5" s="91">
        <f>IF('Sorted Data'!L4="D","D",IF('Sorted Data'!L4="ND","ND",'Sorted Data'!L4*Impacts!$F5/1000))</f>
        <v>570.03561363016286</v>
      </c>
    </row>
    <row r="6" spans="1:12" x14ac:dyDescent="0.25">
      <c r="A6" s="137"/>
      <c r="B6" s="74" t="str">
        <f>'Sorted Data'!B5</f>
        <v>Cu</v>
      </c>
      <c r="C6" s="74" t="str">
        <f>Impacts!B6</f>
        <v>Cu</v>
      </c>
      <c r="D6" s="74" t="s">
        <v>302</v>
      </c>
      <c r="E6" s="90">
        <f>IF('Sorted Data'!E5="D","D",IF('Sorted Data'!E5="ND","ND",'Sorted Data'!E5*Impacts!$F6/1000))</f>
        <v>379.18234268357327</v>
      </c>
      <c r="F6" s="90">
        <f>IF('Sorted Data'!F5="D","D",IF('Sorted Data'!F5="ND","ND",'Sorted Data'!F5*Impacts!$F6/1000))</f>
        <v>469.77356310703891</v>
      </c>
      <c r="G6" s="90">
        <f>IF('Sorted Data'!G5="D","D",IF('Sorted Data'!G5="ND","ND",'Sorted Data'!G5*Impacts!$F6/1000))</f>
        <v>549.18854822546541</v>
      </c>
      <c r="H6" s="90">
        <f>IF('Sorted Data'!H5="D","D",IF('Sorted Data'!H5="ND","ND",'Sorted Data'!H5*Impacts!$F6/1000))</f>
        <v>491.91723920556279</v>
      </c>
      <c r="I6" s="90">
        <f>IF('Sorted Data'!I5="D","D",IF('Sorted Data'!I5="ND","ND",'Sorted Data'!I5*Impacts!$F6/1000))</f>
        <v>614.92234771544327</v>
      </c>
      <c r="J6" s="90">
        <f>IF('Sorted Data'!J5="D","D",IF('Sorted Data'!J5="ND","ND",'Sorted Data'!J5*Impacts!$F6/1000))</f>
        <v>494.3390076542168</v>
      </c>
      <c r="K6" s="90">
        <f>IF('Sorted Data'!K5="D","D",IF('Sorted Data'!K5="ND","ND",'Sorted Data'!K5*Impacts!$F6/1000))</f>
        <v>543.95877032237047</v>
      </c>
      <c r="L6" s="91">
        <f>IF('Sorted Data'!L5="D","D",IF('Sorted Data'!L5="ND","ND",'Sorted Data'!L5*Impacts!$F6/1000))</f>
        <v>586.22619568222353</v>
      </c>
    </row>
    <row r="7" spans="1:12" ht="15.75" thickBot="1" x14ac:dyDescent="0.3">
      <c r="A7" s="138"/>
      <c r="B7" s="75" t="str">
        <f>'Sorted Data'!B6</f>
        <v>Se</v>
      </c>
      <c r="C7" s="75" t="str">
        <f>Impacts!B7</f>
        <v>Se</v>
      </c>
      <c r="D7" s="75" t="s">
        <v>302</v>
      </c>
      <c r="E7" s="92" t="str">
        <f>IF('Sorted Data'!E6="D","D",IF('Sorted Data'!E6="ND","ND",'Sorted Data'!E6*Impacts!$F7/1000))</f>
        <v>ND</v>
      </c>
      <c r="F7" s="92" t="str">
        <f>IF('Sorted Data'!F6="D","D",IF('Sorted Data'!F6="ND","ND",'Sorted Data'!F6*Impacts!$F7/1000))</f>
        <v>ND</v>
      </c>
      <c r="G7" s="92" t="str">
        <f>IF('Sorted Data'!G6="D","D",IF('Sorted Data'!G6="ND","ND",'Sorted Data'!G6*Impacts!$F7/1000))</f>
        <v>ND</v>
      </c>
      <c r="H7" s="92" t="str">
        <f>IF('Sorted Data'!H6="D","D",IF('Sorted Data'!H6="ND","ND",'Sorted Data'!H6*Impacts!$F7/1000))</f>
        <v>ND</v>
      </c>
      <c r="I7" s="92" t="str">
        <f>IF('Sorted Data'!I6="D","D",IF('Sorted Data'!I6="ND","ND",'Sorted Data'!I6*Impacts!$F7/1000))</f>
        <v>ND</v>
      </c>
      <c r="J7" s="92" t="str">
        <f>IF('Sorted Data'!J6="D","D",IF('Sorted Data'!J6="ND","ND",'Sorted Data'!J6*Impacts!$F7/1000))</f>
        <v>ND</v>
      </c>
      <c r="K7" s="92" t="str">
        <f>IF('Sorted Data'!K6="D","D",IF('Sorted Data'!K6="ND","ND",'Sorted Data'!K6*Impacts!$F7/1000))</f>
        <v>ND</v>
      </c>
      <c r="L7" s="93" t="str">
        <f>IF('Sorted Data'!L6="D","D",IF('Sorted Data'!L6="ND","ND",'Sorted Data'!L6*Impacts!$F7/1000))</f>
        <v>ND</v>
      </c>
    </row>
    <row r="8" spans="1:12" x14ac:dyDescent="0.25">
      <c r="A8" s="136" t="s">
        <v>177</v>
      </c>
      <c r="B8" s="81" t="str">
        <f>'Sorted Data'!B7</f>
        <v>Cr</v>
      </c>
      <c r="C8" s="81" t="str">
        <f>Impacts!B8</f>
        <v>Cr</v>
      </c>
      <c r="D8" s="81" t="s">
        <v>302</v>
      </c>
      <c r="E8" s="88">
        <f>IF('Sorted Data'!E7="D","D",IF('Sorted Data'!E7="ND","ND",'Sorted Data'!E7*Impacts!$F8/1000))</f>
        <v>24.52136623949</v>
      </c>
      <c r="F8" s="88">
        <f>IF('Sorted Data'!F7="D","D",IF('Sorted Data'!F7="ND","ND",'Sorted Data'!F7*Impacts!$F8/1000))</f>
        <v>32.242142190482838</v>
      </c>
      <c r="G8" s="88">
        <f>IF('Sorted Data'!G7="D","D",IF('Sorted Data'!G7="ND","ND",'Sorted Data'!G7*Impacts!$F8/1000))</f>
        <v>42.628863105133789</v>
      </c>
      <c r="H8" s="88">
        <f>IF('Sorted Data'!H7="D","D",IF('Sorted Data'!H7="ND","ND",'Sorted Data'!H7*Impacts!$F8/1000))</f>
        <v>25.920057844228953</v>
      </c>
      <c r="I8" s="88">
        <f>IF('Sorted Data'!I7="D","D",IF('Sorted Data'!I7="ND","ND",'Sorted Data'!I7*Impacts!$F8/1000))</f>
        <v>21.587181740049413</v>
      </c>
      <c r="J8" s="88">
        <f>IF('Sorted Data'!J7="D","D",IF('Sorted Data'!J7="ND","ND",'Sorted Data'!J7*Impacts!$F8/1000))</f>
        <v>16.446050112208972</v>
      </c>
      <c r="K8" s="88">
        <f>IF('Sorted Data'!K7="D","D",IF('Sorted Data'!K7="ND","ND",'Sorted Data'!K7*Impacts!$F8/1000))</f>
        <v>6.392988155970559</v>
      </c>
      <c r="L8" s="89">
        <f>IF('Sorted Data'!L7="D","D",IF('Sorted Data'!L7="ND","ND",'Sorted Data'!L7*Impacts!$F8/1000))</f>
        <v>18.736785915640173</v>
      </c>
    </row>
    <row r="9" spans="1:12" x14ac:dyDescent="0.25">
      <c r="A9" s="137"/>
      <c r="B9" s="74" t="str">
        <f>'Sorted Data'!B8</f>
        <v>Fe</v>
      </c>
      <c r="C9" s="74" t="str">
        <f>Impacts!B9</f>
        <v>Fe</v>
      </c>
      <c r="D9" s="74" t="s">
        <v>302</v>
      </c>
      <c r="E9" s="90">
        <f>IF('Sorted Data'!E8="D","D",IF('Sorted Data'!E8="ND","ND",'Sorted Data'!E8*Impacts!$F9/1000))</f>
        <v>1.0167756153719301</v>
      </c>
      <c r="F9" s="90">
        <f>IF('Sorted Data'!F8="D","D",IF('Sorted Data'!F8="ND","ND",'Sorted Data'!F8*Impacts!$F9/1000))</f>
        <v>1.6019343828835857</v>
      </c>
      <c r="G9" s="90">
        <f>IF('Sorted Data'!G8="D","D",IF('Sorted Data'!G8="ND","ND",'Sorted Data'!G8*Impacts!$F9/1000))</f>
        <v>2.2137353702569076</v>
      </c>
      <c r="H9" s="90">
        <f>IF('Sorted Data'!H8="D","D",IF('Sorted Data'!H8="ND","ND",'Sorted Data'!H8*Impacts!$F9/1000))</f>
        <v>1.4838405166055075</v>
      </c>
      <c r="I9" s="90">
        <f>IF('Sorted Data'!I8="D","D",IF('Sorted Data'!I8="ND","ND",'Sorted Data'!I8*Impacts!$F9/1000))</f>
        <v>1.3139264290322166</v>
      </c>
      <c r="J9" s="90">
        <f>IF('Sorted Data'!J8="D","D",IF('Sorted Data'!J8="ND","ND",'Sorted Data'!J8*Impacts!$F9/1000))</f>
        <v>1.0750262963719848</v>
      </c>
      <c r="K9" s="90">
        <f>IF('Sorted Data'!K8="D","D",IF('Sorted Data'!K8="ND","ND",'Sorted Data'!K8*Impacts!$F9/1000))</f>
        <v>0.54817516690858392</v>
      </c>
      <c r="L9" s="91">
        <f>IF('Sorted Data'!L8="D","D",IF('Sorted Data'!L8="ND","ND",'Sorted Data'!L8*Impacts!$F9/1000))</f>
        <v>1.1242756239960854</v>
      </c>
    </row>
    <row r="10" spans="1:12" x14ac:dyDescent="0.25">
      <c r="A10" s="137"/>
      <c r="B10" s="74" t="str">
        <f>'Sorted Data'!B9</f>
        <v>Mn</v>
      </c>
      <c r="C10" s="74" t="str">
        <f>Impacts!B10</f>
        <v>Mn</v>
      </c>
      <c r="D10" s="74" t="s">
        <v>302</v>
      </c>
      <c r="E10" s="90">
        <f>IF('Sorted Data'!E9="D","D",IF('Sorted Data'!E9="ND","ND",'Sorted Data'!E9*Impacts!$F10/1000))</f>
        <v>1.3466845216282166</v>
      </c>
      <c r="F10" s="90">
        <f>IF('Sorted Data'!F9="D","D",IF('Sorted Data'!F9="ND","ND",'Sorted Data'!F9*Impacts!$F10/1000))</f>
        <v>2.0264598288257805</v>
      </c>
      <c r="G10" s="90">
        <f>IF('Sorted Data'!G9="D","D",IF('Sorted Data'!G9="ND","ND",'Sorted Data'!G9*Impacts!$F10/1000))</f>
        <v>2.1842958894224775</v>
      </c>
      <c r="H10" s="90">
        <f>IF('Sorted Data'!H9="D","D",IF('Sorted Data'!H9="ND","ND",'Sorted Data'!H9*Impacts!$F10/1000))</f>
        <v>1.6524464698638706</v>
      </c>
      <c r="I10" s="90">
        <f>IF('Sorted Data'!I9="D","D",IF('Sorted Data'!I9="ND","ND",'Sorted Data'!I9*Impacts!$F10/1000))</f>
        <v>1.8808756682718499</v>
      </c>
      <c r="J10" s="90">
        <f>IF('Sorted Data'!J9="D","D",IF('Sorted Data'!J9="ND","ND",'Sorted Data'!J9*Impacts!$F10/1000))</f>
        <v>1.1533043774917087</v>
      </c>
      <c r="K10" s="90">
        <f>IF('Sorted Data'!K9="D","D",IF('Sorted Data'!K9="ND","ND",'Sorted Data'!K9*Impacts!$F10/1000))</f>
        <v>0.87860690827724552</v>
      </c>
      <c r="L10" s="91">
        <f>IF('Sorted Data'!L9="D","D",IF('Sorted Data'!L9="ND","ND",'Sorted Data'!L9*Impacts!$F10/1000))</f>
        <v>1.6947894986993388</v>
      </c>
    </row>
    <row r="11" spans="1:12" x14ac:dyDescent="0.25">
      <c r="A11" s="137"/>
      <c r="B11" s="74" t="str">
        <f>'Sorted Data'!B10</f>
        <v>Nb</v>
      </c>
      <c r="C11" s="74" t="str">
        <f>Impacts!B11</f>
        <v>Nb</v>
      </c>
      <c r="D11" s="74" t="s">
        <v>302</v>
      </c>
      <c r="E11" s="90">
        <f>IF('Sorted Data'!E10="D","D",IF('Sorted Data'!E10="ND","ND",'Sorted Data'!E10*Impacts!$F11/1000))</f>
        <v>0.26429334154414064</v>
      </c>
      <c r="F11" s="90" t="str">
        <f>IF('Sorted Data'!F10="D","D",IF('Sorted Data'!F10="ND","ND",'Sorted Data'!F10*Impacts!$F11/1000))</f>
        <v>D</v>
      </c>
      <c r="G11" s="90">
        <f>IF('Sorted Data'!G10="D","D",IF('Sorted Data'!G10="ND","ND",'Sorted Data'!G10*Impacts!$F11/1000))</f>
        <v>7.2595653123317761E-4</v>
      </c>
      <c r="H11" s="90">
        <f>IF('Sorted Data'!H10="D","D",IF('Sorted Data'!H10="ND","ND",'Sorted Data'!H10*Impacts!$F11/1000))</f>
        <v>6.3548094146620784E-2</v>
      </c>
      <c r="I11" s="90">
        <f>IF('Sorted Data'!I10="D","D",IF('Sorted Data'!I10="ND","ND",'Sorted Data'!I10*Impacts!$F11/1000))</f>
        <v>0.17126111963338839</v>
      </c>
      <c r="J11" s="90">
        <f>IF('Sorted Data'!J10="D","D",IF('Sorted Data'!J10="ND","ND",'Sorted Data'!J10*Impacts!$F11/1000))</f>
        <v>0.77939857887982122</v>
      </c>
      <c r="K11" s="90">
        <f>IF('Sorted Data'!K10="D","D",IF('Sorted Data'!K10="ND","ND",'Sorted Data'!K10*Impacts!$F11/1000))</f>
        <v>0.81064832146784804</v>
      </c>
      <c r="L11" s="91">
        <f>IF('Sorted Data'!L10="D","D",IF('Sorted Data'!L10="ND","ND",'Sorted Data'!L10*Impacts!$F11/1000))</f>
        <v>0.55099565091512304</v>
      </c>
    </row>
    <row r="12" spans="1:12" ht="15.75" thickBot="1" x14ac:dyDescent="0.3">
      <c r="A12" s="137"/>
      <c r="B12" s="84" t="str">
        <f>'Sorted Data'!B11</f>
        <v>V</v>
      </c>
      <c r="C12" s="84" t="str">
        <f>Impacts!B12</f>
        <v>V</v>
      </c>
      <c r="D12" s="84" t="s">
        <v>302</v>
      </c>
      <c r="E12" s="94">
        <f>IF('Sorted Data'!E11="D","D",IF('Sorted Data'!E11="ND","ND",'Sorted Data'!E11*Impacts!$F12/1000))</f>
        <v>3.6701445961638503E-6</v>
      </c>
      <c r="F12" s="94">
        <f>IF('Sorted Data'!F11="D","D",IF('Sorted Data'!F11="ND","ND",'Sorted Data'!F11*Impacts!$F12/1000))</f>
        <v>1.1750043270125313E-6</v>
      </c>
      <c r="G12" s="94">
        <f>IF('Sorted Data'!G11="D","D",IF('Sorted Data'!G11="ND","ND",'Sorted Data'!G11*Impacts!$F12/1000))</f>
        <v>1.2193165768469117E-6</v>
      </c>
      <c r="H12" s="94">
        <f>IF('Sorted Data'!H11="D","D",IF('Sorted Data'!H11="ND","ND",'Sorted Data'!H11*Impacts!$F12/1000))</f>
        <v>8.0883384156562174E-7</v>
      </c>
      <c r="I12" s="94">
        <f>IF('Sorted Data'!I11="D","D",IF('Sorted Data'!I11="ND","ND",'Sorted Data'!I11*Impacts!$F12/1000))</f>
        <v>8.6954293853414279E-7</v>
      </c>
      <c r="J12" s="94">
        <f>IF('Sorted Data'!J11="D","D",IF('Sorted Data'!J11="ND","ND",'Sorted Data'!J11*Impacts!$F12/1000))</f>
        <v>6.0734311177763077E-7</v>
      </c>
      <c r="K12" s="94">
        <f>IF('Sorted Data'!K11="D","D",IF('Sorted Data'!K11="ND","ND",'Sorted Data'!K11*Impacts!$F12/1000))</f>
        <v>3.1642277339705318E-7</v>
      </c>
      <c r="L12" s="95">
        <f>IF('Sorted Data'!L11="D","D",IF('Sorted Data'!L11="ND","ND",'Sorted Data'!L11*Impacts!$F12/1000))</f>
        <v>6.9912332076857705E-7</v>
      </c>
    </row>
    <row r="13" spans="1:12" x14ac:dyDescent="0.25">
      <c r="A13" s="136" t="s">
        <v>147</v>
      </c>
      <c r="B13" s="81" t="str">
        <f>'Sorted Data'!B12</f>
        <v>Al</v>
      </c>
      <c r="C13" s="81" t="str">
        <f>Impacts!B13</f>
        <v>Al</v>
      </c>
      <c r="D13" s="81" t="s">
        <v>302</v>
      </c>
      <c r="E13" s="88">
        <f>IF('Sorted Data'!E12="D","D",IF('Sorted Data'!E12="ND","ND",'Sorted Data'!E12*Impacts!$F13/1000))</f>
        <v>16.890813404178569</v>
      </c>
      <c r="F13" s="88">
        <f>IF('Sorted Data'!F12="D","D",IF('Sorted Data'!F12="ND","ND",'Sorted Data'!F12*Impacts!$F13/1000))</f>
        <v>11.691139805882615</v>
      </c>
      <c r="G13" s="88">
        <f>IF('Sorted Data'!G12="D","D",IF('Sorted Data'!G12="ND","ND",'Sorted Data'!G12*Impacts!$F13/1000))</f>
        <v>10.245292259267615</v>
      </c>
      <c r="H13" s="88">
        <f>IF('Sorted Data'!H12="D","D",IF('Sorted Data'!H12="ND","ND",'Sorted Data'!H12*Impacts!$F13/1000))</f>
        <v>5.4860089448237623</v>
      </c>
      <c r="I13" s="88">
        <f>IF('Sorted Data'!I12="D","D",IF('Sorted Data'!I12="ND","ND",'Sorted Data'!I12*Impacts!$F13/1000))</f>
        <v>8.1756693276783849</v>
      </c>
      <c r="J13" s="88">
        <f>IF('Sorted Data'!J12="D","D",IF('Sorted Data'!J12="ND","ND",'Sorted Data'!J12*Impacts!$F13/1000))</f>
        <v>6.2372724400068744</v>
      </c>
      <c r="K13" s="88">
        <f>IF('Sorted Data'!K12="D","D",IF('Sorted Data'!K12="ND","ND",'Sorted Data'!K12*Impacts!$F13/1000))</f>
        <v>5.3765058239104659</v>
      </c>
      <c r="L13" s="89">
        <f>IF('Sorted Data'!L12="D","D",IF('Sorted Data'!L12="ND","ND",'Sorted Data'!L12*Impacts!$F13/1000))</f>
        <v>6.5834340413430272</v>
      </c>
    </row>
    <row r="14" spans="1:12" x14ac:dyDescent="0.25">
      <c r="A14" s="137"/>
      <c r="B14" s="74" t="str">
        <f>'Sorted Data'!B13</f>
        <v>B</v>
      </c>
      <c r="C14" s="74" t="str">
        <f>Impacts!B14</f>
        <v>B</v>
      </c>
      <c r="D14" s="74" t="s">
        <v>302</v>
      </c>
      <c r="E14" s="90">
        <f>IF('Sorted Data'!E13="D","D",IF('Sorted Data'!E13="ND","ND",'Sorted Data'!E13*Impacts!$F14/1000))</f>
        <v>8.3627121707183685E-2</v>
      </c>
      <c r="F14" s="90">
        <f>IF('Sorted Data'!F13="D","D",IF('Sorted Data'!F13="ND","ND",'Sorted Data'!F13*Impacts!$F14/1000))</f>
        <v>0.1031807951176059</v>
      </c>
      <c r="G14" s="90">
        <f>IF('Sorted Data'!G13="D","D",IF('Sorted Data'!G13="ND","ND",'Sorted Data'!G13*Impacts!$F14/1000))</f>
        <v>9.2837616778337559E-2</v>
      </c>
      <c r="H14" s="90">
        <f>IF('Sorted Data'!H13="D","D",IF('Sorted Data'!H13="ND","ND",'Sorted Data'!H13*Impacts!$F14/1000))</f>
        <v>0.10785040910625708</v>
      </c>
      <c r="I14" s="90">
        <f>IF('Sorted Data'!I13="D","D",IF('Sorted Data'!I13="ND","ND",'Sorted Data'!I13*Impacts!$F14/1000))</f>
        <v>0.13826183702489245</v>
      </c>
      <c r="J14" s="90">
        <f>IF('Sorted Data'!J13="D","D",IF('Sorted Data'!J13="ND","ND",'Sorted Data'!J13*Impacts!$F14/1000))</f>
        <v>9.2719034783891929E-2</v>
      </c>
      <c r="K14" s="90">
        <f>IF('Sorted Data'!K13="D","D",IF('Sorted Data'!K13="ND","ND",'Sorted Data'!K13*Impacts!$F14/1000))</f>
        <v>9.2239103996849536E-2</v>
      </c>
      <c r="L14" s="91">
        <f>IF('Sorted Data'!L13="D","D",IF('Sorted Data'!L13="ND","ND",'Sorted Data'!L13*Impacts!$F14/1000))</f>
        <v>0.11974428458885233</v>
      </c>
    </row>
    <row r="15" spans="1:12" x14ac:dyDescent="0.25">
      <c r="A15" s="137"/>
      <c r="B15" s="74" t="str">
        <f>'Sorted Data'!B14</f>
        <v>Be</v>
      </c>
      <c r="C15" s="74" t="str">
        <f>Impacts!B15</f>
        <v>Be</v>
      </c>
      <c r="D15" s="74" t="s">
        <v>302</v>
      </c>
      <c r="E15" s="90">
        <f>IF('Sorted Data'!E14="D","D",IF('Sorted Data'!E14="ND","ND",'Sorted Data'!E14*Impacts!$F15/1000))</f>
        <v>0.20816427124093406</v>
      </c>
      <c r="F15" s="90" t="str">
        <f>IF('Sorted Data'!F14="D","D",IF('Sorted Data'!F14="ND","ND",'Sorted Data'!F14*Impacts!$F15/1000))</f>
        <v>ND</v>
      </c>
      <c r="G15" s="90">
        <f>IF('Sorted Data'!G14="D","D",IF('Sorted Data'!G14="ND","ND",'Sorted Data'!G14*Impacts!$F15/1000))</f>
        <v>4.0955098852811572E-3</v>
      </c>
      <c r="H15" s="90">
        <f>IF('Sorted Data'!H14="D","D",IF('Sorted Data'!H14="ND","ND",'Sorted Data'!H14*Impacts!$F15/1000))</f>
        <v>2.060296150223598E-3</v>
      </c>
      <c r="I15" s="90" t="str">
        <f>IF('Sorted Data'!I14="D","D",IF('Sorted Data'!I14="ND","ND",'Sorted Data'!I14*Impacts!$F15/1000))</f>
        <v>ND</v>
      </c>
      <c r="J15" s="90">
        <f>IF('Sorted Data'!J14="D","D",IF('Sorted Data'!J14="ND","ND",'Sorted Data'!J14*Impacts!$F15/1000))</f>
        <v>4.3823433263058027E-4</v>
      </c>
      <c r="K15" s="90">
        <f>IF('Sorted Data'!K14="D","D",IF('Sorted Data'!K14="ND","ND",'Sorted Data'!K14*Impacts!$F15/1000))</f>
        <v>5.5263090178583321E-4</v>
      </c>
      <c r="L15" s="91">
        <f>IF('Sorted Data'!L14="D","D",IF('Sorted Data'!L14="ND","ND",'Sorted Data'!L14*Impacts!$F15/1000))</f>
        <v>1.8267062747841368E-3</v>
      </c>
    </row>
    <row r="16" spans="1:12" x14ac:dyDescent="0.25">
      <c r="A16" s="137"/>
      <c r="B16" s="74" t="str">
        <f>'Sorted Data'!B15</f>
        <v>Ga</v>
      </c>
      <c r="C16" s="74" t="str">
        <f>Impacts!B16</f>
        <v>Ga</v>
      </c>
      <c r="D16" s="74" t="s">
        <v>302</v>
      </c>
      <c r="E16" s="90">
        <f>IF('Sorted Data'!E15="D","D",IF('Sorted Data'!E15="ND","ND",'Sorted Data'!E15*Impacts!$F16/1000))</f>
        <v>0.27431334841454125</v>
      </c>
      <c r="F16" s="90">
        <f>IF('Sorted Data'!F15="D","D",IF('Sorted Data'!F15="ND","ND",'Sorted Data'!F15*Impacts!$F16/1000))</f>
        <v>0.31784244031875197</v>
      </c>
      <c r="G16" s="90">
        <f>IF('Sorted Data'!G15="D","D",IF('Sorted Data'!G15="ND","ND",'Sorted Data'!G15*Impacts!$F16/1000))</f>
        <v>0.58961016792926924</v>
      </c>
      <c r="H16" s="90">
        <f>IF('Sorted Data'!H15="D","D",IF('Sorted Data'!H15="ND","ND",'Sorted Data'!H15*Impacts!$F16/1000))</f>
        <v>0.45487033200911936</v>
      </c>
      <c r="I16" s="90">
        <f>IF('Sorted Data'!I15="D","D",IF('Sorted Data'!I15="ND","ND",'Sorted Data'!I15*Impacts!$F16/1000))</f>
        <v>0.37186869387614596</v>
      </c>
      <c r="J16" s="90">
        <f>IF('Sorted Data'!J15="D","D",IF('Sorted Data'!J15="ND","ND",'Sorted Data'!J15*Impacts!$F16/1000))</f>
        <v>0.36408612647963901</v>
      </c>
      <c r="K16" s="90">
        <f>IF('Sorted Data'!K15="D","D",IF('Sorted Data'!K15="ND","ND",'Sorted Data'!K15*Impacts!$F16/1000))</f>
        <v>0.23268812722445864</v>
      </c>
      <c r="L16" s="91">
        <f>IF('Sorted Data'!L15="D","D",IF('Sorted Data'!L15="ND","ND",'Sorted Data'!L15*Impacts!$F16/1000))</f>
        <v>0.95113777063303984</v>
      </c>
    </row>
    <row r="17" spans="1:12" x14ac:dyDescent="0.25">
      <c r="A17" s="137"/>
      <c r="B17" s="74" t="str">
        <f>'Sorted Data'!B16</f>
        <v>Li</v>
      </c>
      <c r="C17" s="74" t="str">
        <f>Impacts!B17</f>
        <v>Li</v>
      </c>
      <c r="D17" s="74" t="s">
        <v>302</v>
      </c>
      <c r="E17" s="90">
        <f>IF('Sorted Data'!E16="D","D",IF('Sorted Data'!E16="ND","ND",'Sorted Data'!E16*Impacts!$F17/1000))</f>
        <v>1.9189050882813596E-2</v>
      </c>
      <c r="F17" s="90">
        <f>IF('Sorted Data'!F16="D","D",IF('Sorted Data'!F16="ND","ND",'Sorted Data'!F16*Impacts!$F17/1000))</f>
        <v>1.200943383288507E-2</v>
      </c>
      <c r="G17" s="90">
        <f>IF('Sorted Data'!G16="D","D",IF('Sorted Data'!G16="ND","ND",'Sorted Data'!G16*Impacts!$F17/1000))</f>
        <v>4.9001639684053732E-3</v>
      </c>
      <c r="H17" s="90">
        <f>IF('Sorted Data'!H16="D","D",IF('Sorted Data'!H16="ND","ND",'Sorted Data'!H16*Impacts!$F17/1000))</f>
        <v>7.2591199787025483E-3</v>
      </c>
      <c r="I17" s="90">
        <f>IF('Sorted Data'!I16="D","D",IF('Sorted Data'!I16="ND","ND",'Sorted Data'!I16*Impacts!$F17/1000))</f>
        <v>2.0453241472018168E-2</v>
      </c>
      <c r="J17" s="90">
        <f>IF('Sorted Data'!J16="D","D",IF('Sorted Data'!J16="ND","ND",'Sorted Data'!J16*Impacts!$F17/1000))</f>
        <v>2.4189118554418503E-2</v>
      </c>
      <c r="K17" s="90">
        <f>IF('Sorted Data'!K16="D","D",IF('Sorted Data'!K16="ND","ND",'Sorted Data'!K16*Impacts!$F17/1000))</f>
        <v>2.5304447486019149E-2</v>
      </c>
      <c r="L17" s="91">
        <f>IF('Sorted Data'!L16="D","D",IF('Sorted Data'!L16="ND","ND",'Sorted Data'!L16*Impacts!$F17/1000))</f>
        <v>2.3590839956561079E-2</v>
      </c>
    </row>
    <row r="18" spans="1:12" x14ac:dyDescent="0.25">
      <c r="A18" s="137"/>
      <c r="B18" s="74" t="str">
        <f>'Sorted Data'!B17</f>
        <v>Mg</v>
      </c>
      <c r="C18" s="74" t="str">
        <f>Impacts!B18</f>
        <v>Mg updated</v>
      </c>
      <c r="D18" s="74" t="s">
        <v>302</v>
      </c>
      <c r="E18" s="90">
        <f>IF('Sorted Data'!E17="D","D",IF('Sorted Data'!E17="ND","ND",'Sorted Data'!E17*Impacts!$F18/1000))</f>
        <v>1.2146999999999998E-2</v>
      </c>
      <c r="F18" s="90">
        <f>IF('Sorted Data'!F17="D","D",IF('Sorted Data'!F17="ND","ND",'Sorted Data'!F17*Impacts!$F18/1000))</f>
        <v>2.7280000000000002E-2</v>
      </c>
      <c r="G18" s="90">
        <f>IF('Sorted Data'!G17="D","D",IF('Sorted Data'!G17="ND","ND",'Sorted Data'!G17*Impacts!$F18/1000))</f>
        <v>4.6849999999999996E-2</v>
      </c>
      <c r="H18" s="90">
        <f>IF('Sorted Data'!H17="D","D",IF('Sorted Data'!H17="ND","ND",'Sorted Data'!H17*Impacts!$F18/1000))</f>
        <v>4.4965000000000005E-2</v>
      </c>
      <c r="I18" s="90">
        <f>IF('Sorted Data'!I17="D","D",IF('Sorted Data'!I17="ND","ND",'Sorted Data'!I17*Impacts!$F18/1000))</f>
        <v>4.2278999999999997E-2</v>
      </c>
      <c r="J18" s="90">
        <f>IF('Sorted Data'!J17="D","D",IF('Sorted Data'!J17="ND","ND",'Sorted Data'!J17*Impacts!$F18/1000))</f>
        <v>2.0898E-2</v>
      </c>
      <c r="K18" s="90">
        <f>IF('Sorted Data'!K17="D","D",IF('Sorted Data'!K17="ND","ND",'Sorted Data'!K17*Impacts!$F18/1000))</f>
        <v>3.8511999999999998E-2</v>
      </c>
      <c r="L18" s="91">
        <f>IF('Sorted Data'!L17="D","D",IF('Sorted Data'!L17="ND","ND",'Sorted Data'!L17*Impacts!$F18/1000))</f>
        <v>3.4951999999999997E-2</v>
      </c>
    </row>
    <row r="19" spans="1:12" ht="15.75" thickBot="1" x14ac:dyDescent="0.3">
      <c r="A19" s="138"/>
      <c r="B19" s="75" t="str">
        <f>'Sorted Data'!B18</f>
        <v>Ti</v>
      </c>
      <c r="C19" s="75" t="str">
        <f>Impacts!B19</f>
        <v>Ti</v>
      </c>
      <c r="D19" s="75" t="s">
        <v>302</v>
      </c>
      <c r="E19" s="92">
        <f>IF('Sorted Data'!E18="D","D",IF('Sorted Data'!E18="ND","ND",'Sorted Data'!E18*Impacts!$F19/1000))</f>
        <v>0.69373841694682703</v>
      </c>
      <c r="F19" s="92">
        <f>IF('Sorted Data'!F18="D","D",IF('Sorted Data'!F18="ND","ND",'Sorted Data'!F18*Impacts!$F19/1000))</f>
        <v>0.60711986990197297</v>
      </c>
      <c r="G19" s="92">
        <f>IF('Sorted Data'!G18="D","D",IF('Sorted Data'!G18="ND","ND",'Sorted Data'!G18*Impacts!$F19/1000))</f>
        <v>0.65368575427779141</v>
      </c>
      <c r="H19" s="92">
        <f>IF('Sorted Data'!H18="D","D",IF('Sorted Data'!H18="ND","ND",'Sorted Data'!H18*Impacts!$F19/1000))</f>
        <v>0.94656938640734667</v>
      </c>
      <c r="I19" s="92">
        <f>IF('Sorted Data'!I18="D","D",IF('Sorted Data'!I18="ND","ND",'Sorted Data'!I18*Impacts!$F19/1000))</f>
        <v>1.1162041301818004</v>
      </c>
      <c r="J19" s="92">
        <f>IF('Sorted Data'!J18="D","D",IF('Sorted Data'!J18="ND","ND",'Sorted Data'!J18*Impacts!$F19/1000))</f>
        <v>0.68538363299376248</v>
      </c>
      <c r="K19" s="92">
        <f>IF('Sorted Data'!K18="D","D",IF('Sorted Data'!K18="ND","ND",'Sorted Data'!K18*Impacts!$F19/1000))</f>
        <v>1.1665075419162114</v>
      </c>
      <c r="L19" s="93">
        <f>IF('Sorted Data'!L18="D","D",IF('Sorted Data'!L18="ND","ND",'Sorted Data'!L18*Impacts!$F19/1000))</f>
        <v>0.88354975526894264</v>
      </c>
    </row>
    <row r="20" spans="1:12" x14ac:dyDescent="0.25">
      <c r="A20" s="136" t="s">
        <v>144</v>
      </c>
      <c r="B20" s="81" t="str">
        <f>'Sorted Data'!B24</f>
        <v>Hf</v>
      </c>
      <c r="C20" s="81" t="str">
        <f>Impacts!B20</f>
        <v>Hf</v>
      </c>
      <c r="D20" s="81" t="s">
        <v>302</v>
      </c>
      <c r="E20" s="88">
        <f>IF('Sorted Data'!E24="D","D",IF('Sorted Data'!E24="ND","ND",'Sorted Data'!E24*Impacts!$F20/1000))</f>
        <v>1.5205616488939024</v>
      </c>
      <c r="F20" s="88">
        <f>IF('Sorted Data'!F24="D","D",IF('Sorted Data'!F24="ND","ND",'Sorted Data'!F24*Impacts!$F20/1000))</f>
        <v>2.1860721581705902</v>
      </c>
      <c r="G20" s="88">
        <f>IF('Sorted Data'!G24="D","D",IF('Sorted Data'!G24="ND","ND",'Sorted Data'!G24*Impacts!$F20/1000))</f>
        <v>3.6274074447037785</v>
      </c>
      <c r="H20" s="88">
        <f>IF('Sorted Data'!H24="D","D",IF('Sorted Data'!H24="ND","ND",'Sorted Data'!H24*Impacts!$F20/1000))</f>
        <v>1.9251591411682472</v>
      </c>
      <c r="I20" s="88">
        <f>IF('Sorted Data'!I24="D","D",IF('Sorted Data'!I24="ND","ND",'Sorted Data'!I24*Impacts!$F20/1000))</f>
        <v>1.1231900695567902</v>
      </c>
      <c r="J20" s="88">
        <f>IF('Sorted Data'!J24="D","D",IF('Sorted Data'!J24="ND","ND",'Sorted Data'!J24*Impacts!$F20/1000))</f>
        <v>1.0264277542141735</v>
      </c>
      <c r="K20" s="88">
        <f>IF('Sorted Data'!K24="D","D",IF('Sorted Data'!K24="ND","ND",'Sorted Data'!K24*Impacts!$F20/1000))</f>
        <v>1.1175534512857668</v>
      </c>
      <c r="L20" s="89">
        <f>IF('Sorted Data'!L24="D","D",IF('Sorted Data'!L24="ND","ND",'Sorted Data'!L24*Impacts!$F20/1000))</f>
        <v>2.3934531235267618</v>
      </c>
    </row>
    <row r="21" spans="1:12" x14ac:dyDescent="0.25">
      <c r="A21" s="137"/>
      <c r="B21" s="74" t="str">
        <f>'Sorted Data'!B25</f>
        <v>Th</v>
      </c>
      <c r="C21" s="74" t="str">
        <f>Impacts!B21</f>
        <v>Th</v>
      </c>
      <c r="D21" s="74" t="s">
        <v>302</v>
      </c>
      <c r="E21" s="90" t="str">
        <f>IF('Sorted Data'!E25="D","D",IF('Sorted Data'!E25="ND","ND",'Sorted Data'!E25*Impacts!$F21/1000))</f>
        <v>ND</v>
      </c>
      <c r="F21" s="90">
        <f>IF('Sorted Data'!F25="D","D",IF('Sorted Data'!F25="ND","ND",'Sorted Data'!F25*Impacts!$F21/1000))</f>
        <v>0.24551908388360077</v>
      </c>
      <c r="G21" s="90">
        <f>IF('Sorted Data'!G25="D","D",IF('Sorted Data'!G25="ND","ND",'Sorted Data'!G25*Impacts!$F21/1000))</f>
        <v>1.2641406855250004</v>
      </c>
      <c r="H21" s="90">
        <f>IF('Sorted Data'!H25="D","D",IF('Sorted Data'!H25="ND","ND",'Sorted Data'!H25*Impacts!$F21/1000))</f>
        <v>0.40698763338305988</v>
      </c>
      <c r="I21" s="90" t="str">
        <f>IF('Sorted Data'!I25="D","D",IF('Sorted Data'!I25="ND","ND",'Sorted Data'!I25*Impacts!$F21/1000))</f>
        <v>ND</v>
      </c>
      <c r="J21" s="90" t="str">
        <f>IF('Sorted Data'!J25="D","D",IF('Sorted Data'!J25="ND","ND",'Sorted Data'!J25*Impacts!$F21/1000))</f>
        <v>ND</v>
      </c>
      <c r="K21" s="90">
        <f>IF('Sorted Data'!K25="D","D",IF('Sorted Data'!K25="ND","ND",'Sorted Data'!K25*Impacts!$F21/1000))</f>
        <v>0.13417974822220238</v>
      </c>
      <c r="L21" s="91">
        <f>IF('Sorted Data'!L25="D","D",IF('Sorted Data'!L25="ND","ND",'Sorted Data'!L25*Impacts!$F21/1000))</f>
        <v>0.64368106328833685</v>
      </c>
    </row>
    <row r="22" spans="1:12" x14ac:dyDescent="0.25">
      <c r="A22" s="137"/>
      <c r="B22" s="74" t="str">
        <f>'Sorted Data'!B26</f>
        <v>U</v>
      </c>
      <c r="C22" s="74" t="str">
        <f>Impacts!B22</f>
        <v>U</v>
      </c>
      <c r="D22" s="74" t="s">
        <v>302</v>
      </c>
      <c r="E22" s="90" t="str">
        <f>IF('Sorted Data'!E26="D","D",IF('Sorted Data'!E26="ND","ND",'Sorted Data'!E26*Impacts!$F22/1000))</f>
        <v>D</v>
      </c>
      <c r="F22" s="90">
        <f>IF('Sorted Data'!F26="D","D",IF('Sorted Data'!F26="ND","ND",'Sorted Data'!F26*Impacts!$F22/1000))</f>
        <v>0.11120122110487439</v>
      </c>
      <c r="G22" s="90">
        <f>IF('Sorted Data'!G26="D","D",IF('Sorted Data'!G26="ND","ND",'Sorted Data'!G26*Impacts!$F22/1000))</f>
        <v>4.0876707273226842E-2</v>
      </c>
      <c r="H22" s="90" t="str">
        <f>IF('Sorted Data'!H26="D","D",IF('Sorted Data'!H26="ND","ND",'Sorted Data'!H26*Impacts!$F22/1000))</f>
        <v>D</v>
      </c>
      <c r="I22" s="90">
        <f>IF('Sorted Data'!I26="D","D",IF('Sorted Data'!I26="ND","ND",'Sorted Data'!I26*Impacts!$F22/1000))</f>
        <v>4.1426897848522867E-2</v>
      </c>
      <c r="J22" s="90">
        <f>IF('Sorted Data'!J26="D","D",IF('Sorted Data'!J26="ND","ND",'Sorted Data'!J26*Impacts!$F22/1000))</f>
        <v>4.9048913459192954E-2</v>
      </c>
      <c r="K22" s="90" t="str">
        <f>IF('Sorted Data'!K26="D","D",IF('Sorted Data'!K26="ND","ND",'Sorted Data'!K26*Impacts!$F22/1000))</f>
        <v>ND</v>
      </c>
      <c r="L22" s="91" t="str">
        <f>IF('Sorted Data'!L26="D","D",IF('Sorted Data'!L26="ND","ND",'Sorted Data'!L26*Impacts!$F22/1000))</f>
        <v>D</v>
      </c>
    </row>
    <row r="23" spans="1:12" ht="15.75" thickBot="1" x14ac:dyDescent="0.3">
      <c r="A23" s="138"/>
      <c r="B23" s="75" t="str">
        <f>'Sorted Data'!B27</f>
        <v>Zr</v>
      </c>
      <c r="C23" s="75" t="str">
        <f>Impacts!B23</f>
        <v>Zr</v>
      </c>
      <c r="D23" s="75" t="s">
        <v>302</v>
      </c>
      <c r="E23" s="92">
        <f>IF('Sorted Data'!E27="D","D",IF('Sorted Data'!E27="ND","ND",'Sorted Data'!E27*Impacts!$F23/1000))</f>
        <v>2.0321721152080061E-2</v>
      </c>
      <c r="F23" s="92">
        <f>IF('Sorted Data'!F27="D","D",IF('Sorted Data'!F27="ND","ND",'Sorted Data'!F27*Impacts!$F23/1000))</f>
        <v>3.6991195387493313E-2</v>
      </c>
      <c r="G23" s="92">
        <f>IF('Sorted Data'!G27="D","D",IF('Sorted Data'!G27="ND","ND",'Sorted Data'!G27*Impacts!$F23/1000))</f>
        <v>4.8279844134571745E-2</v>
      </c>
      <c r="H23" s="92">
        <f>IF('Sorted Data'!H27="D","D",IF('Sorted Data'!H27="ND","ND",'Sorted Data'!H27*Impacts!$F23/1000))</f>
        <v>7.9317384909721275E-2</v>
      </c>
      <c r="I23" s="92">
        <f>IF('Sorted Data'!I27="D","D",IF('Sorted Data'!I27="ND","ND",'Sorted Data'!I27*Impacts!$F23/1000))</f>
        <v>7.0858036509296479E-2</v>
      </c>
      <c r="J23" s="92">
        <f>IF('Sorted Data'!J27="D","D",IF('Sorted Data'!J27="ND","ND",'Sorted Data'!J27*Impacts!$F23/1000))</f>
        <v>0.10383048939192853</v>
      </c>
      <c r="K23" s="92">
        <f>IF('Sorted Data'!K27="D","D",IF('Sorted Data'!K27="ND","ND",'Sorted Data'!K27*Impacts!$F23/1000))</f>
        <v>0.12581457265439697</v>
      </c>
      <c r="L23" s="93">
        <f>IF('Sorted Data'!L27="D","D",IF('Sorted Data'!L27="ND","ND",'Sorted Data'!L27*Impacts!$F23/1000))</f>
        <v>0.13261116626120314</v>
      </c>
    </row>
    <row r="24" spans="1:12" x14ac:dyDescent="0.25">
      <c r="A24" s="136" t="s">
        <v>210</v>
      </c>
      <c r="B24" s="81" t="str">
        <f>'Sorted Data'!B28</f>
        <v>Ir</v>
      </c>
      <c r="C24" s="81" t="str">
        <f>Impacts!B24</f>
        <v>Ir</v>
      </c>
      <c r="D24" s="81" t="s">
        <v>302</v>
      </c>
      <c r="E24" s="88">
        <f>IF('Sorted Data'!E28="D","D",IF('Sorted Data'!E28="ND","ND",'Sorted Data'!E28*Impacts!$F24/1000))</f>
        <v>26.333129854408419</v>
      </c>
      <c r="F24" s="88">
        <f>IF('Sorted Data'!F28="D","D",IF('Sorted Data'!F28="ND","ND",'Sorted Data'!F28*Impacts!$F24/1000))</f>
        <v>56.180654095204169</v>
      </c>
      <c r="G24" s="88">
        <f>IF('Sorted Data'!G28="D","D",IF('Sorted Data'!G28="ND","ND",'Sorted Data'!G28*Impacts!$F24/1000))</f>
        <v>37.520453196518737</v>
      </c>
      <c r="H24" s="88">
        <f>IF('Sorted Data'!H28="D","D",IF('Sorted Data'!H28="ND","ND",'Sorted Data'!H28*Impacts!$F24/1000))</f>
        <v>44.244959234837914</v>
      </c>
      <c r="I24" s="88">
        <f>IF('Sorted Data'!I28="D","D",IF('Sorted Data'!I28="ND","ND",'Sorted Data'!I28*Impacts!$F24/1000))</f>
        <v>52.387404861658233</v>
      </c>
      <c r="J24" s="88">
        <f>IF('Sorted Data'!J28="D","D",IF('Sorted Data'!J28="ND","ND",'Sorted Data'!J28*Impacts!$F24/1000))</f>
        <v>51.015002851870513</v>
      </c>
      <c r="K24" s="88">
        <f>IF('Sorted Data'!K28="D","D",IF('Sorted Data'!K28="ND","ND",'Sorted Data'!K28*Impacts!$F24/1000))</f>
        <v>2.1433550279714066</v>
      </c>
      <c r="L24" s="89">
        <f>IF('Sorted Data'!L28="D","D",IF('Sorted Data'!L28="ND","ND",'Sorted Data'!L28*Impacts!$F24/1000))</f>
        <v>18.134724639879522</v>
      </c>
    </row>
    <row r="25" spans="1:12" x14ac:dyDescent="0.25">
      <c r="A25" s="137"/>
      <c r="B25" s="74" t="str">
        <f>'Sorted Data'!B29</f>
        <v>Pd</v>
      </c>
      <c r="C25" s="74" t="str">
        <f>Impacts!B25</f>
        <v>Pd</v>
      </c>
      <c r="D25" s="74" t="s">
        <v>302</v>
      </c>
      <c r="E25" s="90">
        <f>IF('Sorted Data'!E29="D","D",IF('Sorted Data'!E29="ND","ND",'Sorted Data'!E29*Impacts!$F25/1000))</f>
        <v>18.398877862961378</v>
      </c>
      <c r="F25" s="90">
        <f>IF('Sorted Data'!F29="D","D",IF('Sorted Data'!F29="ND","ND",'Sorted Data'!F29*Impacts!$F25/1000))</f>
        <v>20.302004547827089</v>
      </c>
      <c r="G25" s="90">
        <f>IF('Sorted Data'!G29="D","D",IF('Sorted Data'!G29="ND","ND",'Sorted Data'!G29*Impacts!$F25/1000))</f>
        <v>21.555220352174587</v>
      </c>
      <c r="H25" s="90">
        <f>IF('Sorted Data'!H29="D","D",IF('Sorted Data'!H29="ND","ND",'Sorted Data'!H29*Impacts!$F25/1000))</f>
        <v>16.838448340689578</v>
      </c>
      <c r="I25" s="90">
        <f>IF('Sorted Data'!I29="D","D",IF('Sorted Data'!I29="ND","ND",'Sorted Data'!I29*Impacts!$F25/1000))</f>
        <v>23.015080904707428</v>
      </c>
      <c r="J25" s="90">
        <f>IF('Sorted Data'!J29="D","D",IF('Sorted Data'!J29="ND","ND",'Sorted Data'!J29*Impacts!$F25/1000))</f>
        <v>28.093559137621654</v>
      </c>
      <c r="K25" s="90">
        <f>IF('Sorted Data'!K29="D","D",IF('Sorted Data'!K29="ND","ND",'Sorted Data'!K29*Impacts!$F25/1000))</f>
        <v>27.380273330756623</v>
      </c>
      <c r="L25" s="91">
        <f>IF('Sorted Data'!L29="D","D",IF('Sorted Data'!L29="ND","ND",'Sorted Data'!L29*Impacts!$F25/1000))</f>
        <v>30.924629437283464</v>
      </c>
    </row>
    <row r="26" spans="1:12" x14ac:dyDescent="0.25">
      <c r="A26" s="137"/>
      <c r="B26" s="74" t="str">
        <f>'Sorted Data'!B30</f>
        <v>Pt</v>
      </c>
      <c r="C26" s="74" t="str">
        <f>Impacts!B26</f>
        <v>Pt</v>
      </c>
      <c r="D26" s="74" t="s">
        <v>302</v>
      </c>
      <c r="E26" s="90">
        <f>IF('Sorted Data'!E30="D","D",IF('Sorted Data'!E30="ND","ND",'Sorted Data'!E30*Impacts!$F26/1000))</f>
        <v>1283.7631735186053</v>
      </c>
      <c r="F26" s="90">
        <f>IF('Sorted Data'!F30="D","D",IF('Sorted Data'!F30="ND","ND",'Sorted Data'!F30*Impacts!$F26/1000))</f>
        <v>1991.5971434284802</v>
      </c>
      <c r="G26" s="90">
        <f>IF('Sorted Data'!G30="D","D",IF('Sorted Data'!G30="ND","ND",'Sorted Data'!G30*Impacts!$F26/1000))</f>
        <v>1700.6189022043563</v>
      </c>
      <c r="H26" s="90">
        <f>IF('Sorted Data'!H30="D","D",IF('Sorted Data'!H30="ND","ND",'Sorted Data'!H30*Impacts!$F26/1000))</f>
        <v>1187.9969323374401</v>
      </c>
      <c r="I26" s="90">
        <f>IF('Sorted Data'!I30="D","D",IF('Sorted Data'!I30="ND","ND",'Sorted Data'!I30*Impacts!$F26/1000))</f>
        <v>1095.6565458709501</v>
      </c>
      <c r="J26" s="90">
        <f>IF('Sorted Data'!J30="D","D",IF('Sorted Data'!J30="ND","ND",'Sorted Data'!J30*Impacts!$F26/1000))</f>
        <v>881.56795324127233</v>
      </c>
      <c r="K26" s="90">
        <f>IF('Sorted Data'!K30="D","D",IF('Sorted Data'!K30="ND","ND",'Sorted Data'!K30*Impacts!$F26/1000))</f>
        <v>424.50337187885685</v>
      </c>
      <c r="L26" s="91">
        <f>IF('Sorted Data'!L30="D","D",IF('Sorted Data'!L30="ND","ND",'Sorted Data'!L30*Impacts!$F26/1000))</f>
        <v>854.81584734102387</v>
      </c>
    </row>
    <row r="27" spans="1:12" x14ac:dyDescent="0.25">
      <c r="A27" s="137"/>
      <c r="B27" s="74" t="str">
        <f>'Sorted Data'!B31</f>
        <v>Rh</v>
      </c>
      <c r="C27" s="74" t="str">
        <f>Impacts!B27</f>
        <v>Rh</v>
      </c>
      <c r="D27" s="74" t="s">
        <v>302</v>
      </c>
      <c r="E27" s="90" t="str">
        <f>IF('Sorted Data'!E31="D","D",IF('Sorted Data'!E31="ND","ND",'Sorted Data'!E31*Impacts!$F27/1000))</f>
        <v>ND</v>
      </c>
      <c r="F27" s="90" t="str">
        <f>IF('Sorted Data'!F31="D","D",IF('Sorted Data'!F31="ND","ND",'Sorted Data'!F31*Impacts!$F27/1000))</f>
        <v>ND</v>
      </c>
      <c r="G27" s="90" t="str">
        <f>IF('Sorted Data'!G31="D","D",IF('Sorted Data'!G31="ND","ND",'Sorted Data'!G31*Impacts!$F27/1000))</f>
        <v>ND</v>
      </c>
      <c r="H27" s="90" t="str">
        <f>IF('Sorted Data'!H31="D","D",IF('Sorted Data'!H31="ND","ND",'Sorted Data'!H31*Impacts!$F27/1000))</f>
        <v>ND</v>
      </c>
      <c r="I27" s="90" t="str">
        <f>IF('Sorted Data'!I31="D","D",IF('Sorted Data'!I31="ND","ND",'Sorted Data'!I31*Impacts!$F27/1000))</f>
        <v>ND</v>
      </c>
      <c r="J27" s="90" t="str">
        <f>IF('Sorted Data'!J31="D","D",IF('Sorted Data'!J31="ND","ND",'Sorted Data'!J31*Impacts!$F27/1000))</f>
        <v>ND</v>
      </c>
      <c r="K27" s="90" t="str">
        <f>IF('Sorted Data'!K31="D","D",IF('Sorted Data'!K31="ND","ND",'Sorted Data'!K31*Impacts!$F27/1000))</f>
        <v>ND</v>
      </c>
      <c r="L27" s="91" t="str">
        <f>IF('Sorted Data'!L31="D","D",IF('Sorted Data'!L31="ND","ND",'Sorted Data'!L31*Impacts!$F27/1000))</f>
        <v>ND</v>
      </c>
    </row>
    <row r="28" spans="1:12" ht="15.75" thickBot="1" x14ac:dyDescent="0.3">
      <c r="A28" s="138"/>
      <c r="B28" s="75" t="str">
        <f>'Sorted Data'!B32</f>
        <v>Ru</v>
      </c>
      <c r="C28" s="75" t="str">
        <f>Impacts!B28</f>
        <v>Ru</v>
      </c>
      <c r="D28" s="75" t="s">
        <v>302</v>
      </c>
      <c r="E28" s="92">
        <f>IF('Sorted Data'!E32="D","D",IF('Sorted Data'!E32="ND","ND",'Sorted Data'!E32*Impacts!$F28/1000))</f>
        <v>2.3236178773869933</v>
      </c>
      <c r="F28" s="92">
        <f>IF('Sorted Data'!F32="D","D",IF('Sorted Data'!F32="ND","ND",'Sorted Data'!F32*Impacts!$F28/1000))</f>
        <v>6.9639961866865399</v>
      </c>
      <c r="G28" s="92">
        <f>IF('Sorted Data'!G32="D","D",IF('Sorted Data'!G32="ND","ND",'Sorted Data'!G32*Impacts!$F28/1000))</f>
        <v>4.8211711069892633</v>
      </c>
      <c r="H28" s="92">
        <f>IF('Sorted Data'!H32="D","D",IF('Sorted Data'!H32="ND","ND",'Sorted Data'!H32*Impacts!$F28/1000))</f>
        <v>3.3997031541011702</v>
      </c>
      <c r="I28" s="92">
        <f>IF('Sorted Data'!I32="D","D",IF('Sorted Data'!I32="ND","ND",'Sorted Data'!I32*Impacts!$F28/1000))</f>
        <v>1.3407724554104752</v>
      </c>
      <c r="J28" s="92">
        <f>IF('Sorted Data'!J32="D","D",IF('Sorted Data'!J32="ND","ND",'Sorted Data'!J32*Impacts!$F28/1000))</f>
        <v>0.9393236410823026</v>
      </c>
      <c r="K28" s="92">
        <f>IF('Sorted Data'!K32="D","D",IF('Sorted Data'!K32="ND","ND",'Sorted Data'!K32*Impacts!$F28/1000))</f>
        <v>0.94213272565824846</v>
      </c>
      <c r="L28" s="93">
        <f>IF('Sorted Data'!L32="D","D",IF('Sorted Data'!L32="ND","ND",'Sorted Data'!L32*Impacts!$F28/1000))</f>
        <v>2.1277018881635783</v>
      </c>
    </row>
    <row r="29" spans="1:12" x14ac:dyDescent="0.25">
      <c r="A29" s="136" t="s">
        <v>145</v>
      </c>
      <c r="B29" s="81" t="str">
        <f>'Sorted Data'!B33</f>
        <v>Ce</v>
      </c>
      <c r="C29" s="81" t="str">
        <f>Impacts!B29</f>
        <v>Ce</v>
      </c>
      <c r="D29" s="81" t="s">
        <v>302</v>
      </c>
      <c r="E29" s="88" t="str">
        <f>IF('Sorted Data'!E33="D","D",IF('Sorted Data'!E33="ND","ND",'Sorted Data'!E33*Impacts!$F29/1000))</f>
        <v>D</v>
      </c>
      <c r="F29" s="88" t="str">
        <f>IF('Sorted Data'!F33="D","D",IF('Sorted Data'!F33="ND","ND",'Sorted Data'!F33*Impacts!$F29/1000))</f>
        <v>D</v>
      </c>
      <c r="G29" s="88" t="str">
        <f>IF('Sorted Data'!G33="D","D",IF('Sorted Data'!G33="ND","ND",'Sorted Data'!G33*Impacts!$F29/1000))</f>
        <v>ND</v>
      </c>
      <c r="H29" s="88" t="str">
        <f>IF('Sorted Data'!H33="D","D",IF('Sorted Data'!H33="ND","ND",'Sorted Data'!H33*Impacts!$F29/1000))</f>
        <v>ND</v>
      </c>
      <c r="I29" s="88" t="str">
        <f>IF('Sorted Data'!I33="D","D",IF('Sorted Data'!I33="ND","ND",'Sorted Data'!I33*Impacts!$F29/1000))</f>
        <v>ND</v>
      </c>
      <c r="J29" s="88" t="str">
        <f>IF('Sorted Data'!J33="D","D",IF('Sorted Data'!J33="ND","ND",'Sorted Data'!J33*Impacts!$F29/1000))</f>
        <v>ND</v>
      </c>
      <c r="K29" s="88" t="str">
        <f>IF('Sorted Data'!K33="D","D",IF('Sorted Data'!K33="ND","ND",'Sorted Data'!K33*Impacts!$F29/1000))</f>
        <v>ND</v>
      </c>
      <c r="L29" s="89" t="str">
        <f>IF('Sorted Data'!L33="D","D",IF('Sorted Data'!L33="ND","ND",'Sorted Data'!L33*Impacts!$F29/1000))</f>
        <v>D</v>
      </c>
    </row>
    <row r="30" spans="1:12" x14ac:dyDescent="0.25">
      <c r="A30" s="137"/>
      <c r="B30" s="74" t="str">
        <f>'Sorted Data'!B34</f>
        <v>Dy</v>
      </c>
      <c r="C30" s="74" t="str">
        <f>Impacts!B30</f>
        <v>Dy</v>
      </c>
      <c r="D30" s="74" t="s">
        <v>302</v>
      </c>
      <c r="E30" s="90" t="str">
        <f>IF('Sorted Data'!E34="D","D",IF('Sorted Data'!E34="ND","ND",'Sorted Data'!E34*Impacts!$F30/1000))</f>
        <v>D</v>
      </c>
      <c r="F30" s="90">
        <f>IF('Sorted Data'!F34="D","D",IF('Sorted Data'!F34="ND","ND",'Sorted Data'!F34*Impacts!$F30/1000))</f>
        <v>1.6227090725128419E-2</v>
      </c>
      <c r="G30" s="90">
        <f>IF('Sorted Data'!G34="D","D",IF('Sorted Data'!G34="ND","ND",'Sorted Data'!G34*Impacts!$F30/1000))</f>
        <v>2.3730034941387125E-2</v>
      </c>
      <c r="H30" s="90">
        <f>IF('Sorted Data'!H34="D","D",IF('Sorted Data'!H34="ND","ND",'Sorted Data'!H34*Impacts!$F30/1000))</f>
        <v>7.8136150689922648E-2</v>
      </c>
      <c r="I30" s="90">
        <f>IF('Sorted Data'!I34="D","D",IF('Sorted Data'!I34="ND","ND",'Sorted Data'!I34*Impacts!$F30/1000))</f>
        <v>6.8952793979946525E-2</v>
      </c>
      <c r="J30" s="90">
        <f>IF('Sorted Data'!J34="D","D",IF('Sorted Data'!J34="ND","ND",'Sorted Data'!J34*Impacts!$F30/1000))</f>
        <v>6.2689824646157549E-2</v>
      </c>
      <c r="K30" s="90">
        <f>IF('Sorted Data'!K34="D","D",IF('Sorted Data'!K34="ND","ND",'Sorted Data'!K34*Impacts!$F30/1000))</f>
        <v>5.3621812392509391E-2</v>
      </c>
      <c r="L30" s="91">
        <f>IF('Sorted Data'!L34="D","D",IF('Sorted Data'!L34="ND","ND",'Sorted Data'!L34*Impacts!$F30/1000))</f>
        <v>1.7613468913992469E-2</v>
      </c>
    </row>
    <row r="31" spans="1:12" x14ac:dyDescent="0.25">
      <c r="A31" s="137"/>
      <c r="B31" s="74" t="str">
        <f>'Sorted Data'!B35</f>
        <v>Er</v>
      </c>
      <c r="C31" s="74" t="str">
        <f>Impacts!B31</f>
        <v>Er</v>
      </c>
      <c r="D31" s="74" t="s">
        <v>302</v>
      </c>
      <c r="E31" s="90" t="str">
        <f>IF('Sorted Data'!E35="D","D",IF('Sorted Data'!E35="ND","ND",'Sorted Data'!E35*Impacts!$F31/1000))</f>
        <v>ND</v>
      </c>
      <c r="F31" s="90" t="str">
        <f>IF('Sorted Data'!F35="D","D",IF('Sorted Data'!F35="ND","ND",'Sorted Data'!F35*Impacts!$F31/1000))</f>
        <v>ND</v>
      </c>
      <c r="G31" s="90" t="str">
        <f>IF('Sorted Data'!G35="D","D",IF('Sorted Data'!G35="ND","ND",'Sorted Data'!G35*Impacts!$F31/1000))</f>
        <v>ND</v>
      </c>
      <c r="H31" s="90" t="str">
        <f>IF('Sorted Data'!H35="D","D",IF('Sorted Data'!H35="ND","ND",'Sorted Data'!H35*Impacts!$F31/1000))</f>
        <v>ND</v>
      </c>
      <c r="I31" s="90" t="str">
        <f>IF('Sorted Data'!I35="D","D",IF('Sorted Data'!I35="ND","ND",'Sorted Data'!I35*Impacts!$F31/1000))</f>
        <v>ND</v>
      </c>
      <c r="J31" s="90" t="str">
        <f>IF('Sorted Data'!J35="D","D",IF('Sorted Data'!J35="ND","ND",'Sorted Data'!J35*Impacts!$F31/1000))</f>
        <v>ND</v>
      </c>
      <c r="K31" s="90" t="str">
        <f>IF('Sorted Data'!K35="D","D",IF('Sorted Data'!K35="ND","ND",'Sorted Data'!K35*Impacts!$F31/1000))</f>
        <v>ND</v>
      </c>
      <c r="L31" s="91" t="str">
        <f>IF('Sorted Data'!L35="D","D",IF('Sorted Data'!L35="ND","ND",'Sorted Data'!L35*Impacts!$F31/1000))</f>
        <v>ND</v>
      </c>
    </row>
    <row r="32" spans="1:12" x14ac:dyDescent="0.25">
      <c r="A32" s="137"/>
      <c r="B32" s="74" t="str">
        <f>'Sorted Data'!B36</f>
        <v>Eu</v>
      </c>
      <c r="C32" s="74" t="str">
        <f>Impacts!B32</f>
        <v>Eu</v>
      </c>
      <c r="D32" s="74" t="s">
        <v>302</v>
      </c>
      <c r="E32" s="90" t="str">
        <f>IF('Sorted Data'!E36="D","D",IF('Sorted Data'!E36="ND","ND",'Sorted Data'!E36*Impacts!$F32/1000))</f>
        <v>D</v>
      </c>
      <c r="F32" s="90" t="str">
        <f>IF('Sorted Data'!F36="D","D",IF('Sorted Data'!F36="ND","ND",'Sorted Data'!F36*Impacts!$F32/1000))</f>
        <v>ND</v>
      </c>
      <c r="G32" s="90">
        <f>IF('Sorted Data'!G36="D","D",IF('Sorted Data'!G36="ND","ND",'Sorted Data'!G36*Impacts!$F32/1000))</f>
        <v>6.743609731830082E-3</v>
      </c>
      <c r="H32" s="90">
        <f>IF('Sorted Data'!H36="D","D",IF('Sorted Data'!H36="ND","ND",'Sorted Data'!H36*Impacts!$F32/1000))</f>
        <v>4.2427922714087943E-3</v>
      </c>
      <c r="I32" s="90">
        <f>IF('Sorted Data'!I36="D","D",IF('Sorted Data'!I36="ND","ND",'Sorted Data'!I36*Impacts!$F32/1000))</f>
        <v>6.0341563175406558E-3</v>
      </c>
      <c r="J32" s="90">
        <f>IF('Sorted Data'!J36="D","D",IF('Sorted Data'!J36="ND","ND",'Sorted Data'!J36*Impacts!$F32/1000))</f>
        <v>4.6897793916876778E-3</v>
      </c>
      <c r="K32" s="90">
        <f>IF('Sorted Data'!K36="D","D",IF('Sorted Data'!K36="ND","ND",'Sorted Data'!K36*Impacts!$F32/1000))</f>
        <v>8.8131583119315828E-4</v>
      </c>
      <c r="L32" s="91">
        <f>IF('Sorted Data'!L36="D","D",IF('Sorted Data'!L36="ND","ND",'Sorted Data'!L36*Impacts!$F32/1000))</f>
        <v>1.7695066465486481E-3</v>
      </c>
    </row>
    <row r="33" spans="1:12" x14ac:dyDescent="0.25">
      <c r="A33" s="137"/>
      <c r="B33" s="74" t="str">
        <f>'Sorted Data'!B37</f>
        <v>Gd</v>
      </c>
      <c r="C33" s="74" t="str">
        <f>Impacts!B33</f>
        <v>Gd</v>
      </c>
      <c r="D33" s="74" t="s">
        <v>302</v>
      </c>
      <c r="E33" s="90">
        <f>IF('Sorted Data'!E37="D","D",IF('Sorted Data'!E37="ND","ND",'Sorted Data'!E37*Impacts!$F33/1000))</f>
        <v>2.0887655771666055E-2</v>
      </c>
      <c r="F33" s="90">
        <f>IF('Sorted Data'!F37="D","D",IF('Sorted Data'!F37="ND","ND",'Sorted Data'!F37*Impacts!$F33/1000))</f>
        <v>2.2908295874077993E-2</v>
      </c>
      <c r="G33" s="90">
        <f>IF('Sorted Data'!G37="D","D",IF('Sorted Data'!G37="ND","ND",'Sorted Data'!G37*Impacts!$F33/1000))</f>
        <v>2.1749908146643359E-2</v>
      </c>
      <c r="H33" s="90">
        <f>IF('Sorted Data'!H37="D","D",IF('Sorted Data'!H37="ND","ND",'Sorted Data'!H37*Impacts!$F33/1000))</f>
        <v>3.9712281137527471E-3</v>
      </c>
      <c r="I33" s="90">
        <f>IF('Sorted Data'!I37="D","D",IF('Sorted Data'!I37="ND","ND",'Sorted Data'!I37*Impacts!$F33/1000))</f>
        <v>7.3075731232968271E-3</v>
      </c>
      <c r="J33" s="90">
        <f>IF('Sorted Data'!J37="D","D",IF('Sorted Data'!J37="ND","ND",'Sorted Data'!J37*Impacts!$F33/1000))</f>
        <v>1.7981956139579468E-3</v>
      </c>
      <c r="K33" s="90">
        <f>IF('Sorted Data'!K37="D","D",IF('Sorted Data'!K37="ND","ND",'Sorted Data'!K37*Impacts!$F33/1000))</f>
        <v>6.1789707037156003E-3</v>
      </c>
      <c r="L33" s="91" t="str">
        <f>IF('Sorted Data'!L37="D","D",IF('Sorted Data'!L37="ND","ND",'Sorted Data'!L37*Impacts!$F33/1000))</f>
        <v>D</v>
      </c>
    </row>
    <row r="34" spans="1:12" x14ac:dyDescent="0.25">
      <c r="A34" s="137"/>
      <c r="B34" s="74" t="str">
        <f>'Sorted Data'!B38</f>
        <v>Ho</v>
      </c>
      <c r="C34" s="74" t="str">
        <f>Impacts!B34</f>
        <v>Ho</v>
      </c>
      <c r="D34" s="74" t="s">
        <v>302</v>
      </c>
      <c r="E34" s="90" t="str">
        <f>IF('Sorted Data'!E38="D","D",IF('Sorted Data'!E38="ND","ND",'Sorted Data'!E38*Impacts!$F34/1000))</f>
        <v>ND</v>
      </c>
      <c r="F34" s="90" t="str">
        <f>IF('Sorted Data'!F38="D","D",IF('Sorted Data'!F38="ND","ND",'Sorted Data'!F38*Impacts!$F34/1000))</f>
        <v>ND</v>
      </c>
      <c r="G34" s="90" t="str">
        <f>IF('Sorted Data'!G38="D","D",IF('Sorted Data'!G38="ND","ND",'Sorted Data'!G38*Impacts!$F34/1000))</f>
        <v>ND</v>
      </c>
      <c r="H34" s="90" t="str">
        <f>IF('Sorted Data'!H38="D","D",IF('Sorted Data'!H38="ND","ND",'Sorted Data'!H38*Impacts!$F34/1000))</f>
        <v>ND</v>
      </c>
      <c r="I34" s="90" t="str">
        <f>IF('Sorted Data'!I38="D","D",IF('Sorted Data'!I38="ND","ND",'Sorted Data'!I38*Impacts!$F34/1000))</f>
        <v>ND</v>
      </c>
      <c r="J34" s="90" t="str">
        <f>IF('Sorted Data'!J38="D","D",IF('Sorted Data'!J38="ND","ND",'Sorted Data'!J38*Impacts!$F34/1000))</f>
        <v>ND</v>
      </c>
      <c r="K34" s="90" t="str">
        <f>IF('Sorted Data'!K38="D","D",IF('Sorted Data'!K38="ND","ND",'Sorted Data'!K38*Impacts!$F34/1000))</f>
        <v>ND</v>
      </c>
      <c r="L34" s="91" t="str">
        <f>IF('Sorted Data'!L38="D","D",IF('Sorted Data'!L38="ND","ND",'Sorted Data'!L38*Impacts!$F34/1000))</f>
        <v>ND</v>
      </c>
    </row>
    <row r="35" spans="1:12" x14ac:dyDescent="0.25">
      <c r="A35" s="137"/>
      <c r="B35" s="74" t="str">
        <f>'Sorted Data'!B39</f>
        <v>La</v>
      </c>
      <c r="C35" s="74" t="str">
        <f>Impacts!B35</f>
        <v>La</v>
      </c>
      <c r="D35" s="74" t="s">
        <v>302</v>
      </c>
      <c r="E35" s="90" t="str">
        <f>IF('Sorted Data'!E39="D","D",IF('Sorted Data'!E39="ND","ND",'Sorted Data'!E39*Impacts!$F35/1000))</f>
        <v>ND</v>
      </c>
      <c r="F35" s="90" t="str">
        <f>IF('Sorted Data'!F39="D","D",IF('Sorted Data'!F39="ND","ND",'Sorted Data'!F39*Impacts!$F35/1000))</f>
        <v>D</v>
      </c>
      <c r="G35" s="90">
        <f>IF('Sorted Data'!G39="D","D",IF('Sorted Data'!G39="ND","ND",'Sorted Data'!G39*Impacts!$F35/1000))</f>
        <v>5.9093813753587077E-4</v>
      </c>
      <c r="H35" s="90" t="str">
        <f>IF('Sorted Data'!H39="D","D",IF('Sorted Data'!H39="ND","ND",'Sorted Data'!H39*Impacts!$F35/1000))</f>
        <v>ND</v>
      </c>
      <c r="I35" s="90" t="str">
        <f>IF('Sorted Data'!I39="D","D",IF('Sorted Data'!I39="ND","ND",'Sorted Data'!I39*Impacts!$F35/1000))</f>
        <v>D</v>
      </c>
      <c r="J35" s="90" t="str">
        <f>IF('Sorted Data'!J39="D","D",IF('Sorted Data'!J39="ND","ND",'Sorted Data'!J39*Impacts!$F35/1000))</f>
        <v>ND</v>
      </c>
      <c r="K35" s="90" t="str">
        <f>IF('Sorted Data'!K39="D","D",IF('Sorted Data'!K39="ND","ND",'Sorted Data'!K39*Impacts!$F35/1000))</f>
        <v>ND</v>
      </c>
      <c r="L35" s="91" t="str">
        <f>IF('Sorted Data'!L39="D","D",IF('Sorted Data'!L39="ND","ND",'Sorted Data'!L39*Impacts!$F35/1000))</f>
        <v>D</v>
      </c>
    </row>
    <row r="36" spans="1:12" x14ac:dyDescent="0.25">
      <c r="A36" s="137"/>
      <c r="B36" s="74" t="str">
        <f>'Sorted Data'!B40</f>
        <v>Lu</v>
      </c>
      <c r="C36" s="74" t="str">
        <f>Impacts!B36</f>
        <v>Lu</v>
      </c>
      <c r="D36" s="74" t="s">
        <v>302</v>
      </c>
      <c r="E36" s="90">
        <f>IF('Sorted Data'!E40="D","D",IF('Sorted Data'!E40="ND","ND",'Sorted Data'!E40*Impacts!$F36/1000))</f>
        <v>7.4090253989938779E-2</v>
      </c>
      <c r="F36" s="90">
        <f>IF('Sorted Data'!F40="D","D",IF('Sorted Data'!F40="ND","ND",'Sorted Data'!F40*Impacts!$F36/1000))</f>
        <v>9.9747288051278402E-2</v>
      </c>
      <c r="G36" s="90">
        <f>IF('Sorted Data'!G40="D","D",IF('Sorted Data'!G40="ND","ND",'Sorted Data'!G40*Impacts!$F36/1000))</f>
        <v>0.10912984112143502</v>
      </c>
      <c r="H36" s="90">
        <f>IF('Sorted Data'!H40="D","D",IF('Sorted Data'!H40="ND","ND",'Sorted Data'!H40*Impacts!$F36/1000))</f>
        <v>0.10028327167589307</v>
      </c>
      <c r="I36" s="90">
        <f>IF('Sorted Data'!I40="D","D",IF('Sorted Data'!I40="ND","ND",'Sorted Data'!I40*Impacts!$F36/1000))</f>
        <v>0.11296426958645715</v>
      </c>
      <c r="J36" s="90">
        <f>IF('Sorted Data'!J40="D","D",IF('Sorted Data'!J40="ND","ND",'Sorted Data'!J40*Impacts!$F36/1000))</f>
        <v>7.114711256903386E-2</v>
      </c>
      <c r="K36" s="90">
        <f>IF('Sorted Data'!K40="D","D",IF('Sorted Data'!K40="ND","ND",'Sorted Data'!K40*Impacts!$F36/1000))</f>
        <v>6.8366752542879286E-2</v>
      </c>
      <c r="L36" s="91">
        <f>IF('Sorted Data'!L40="D","D",IF('Sorted Data'!L40="ND","ND",'Sorted Data'!L40*Impacts!$F36/1000))</f>
        <v>7.6277181310765607E-2</v>
      </c>
    </row>
    <row r="37" spans="1:12" x14ac:dyDescent="0.25">
      <c r="A37" s="137"/>
      <c r="B37" s="74" t="str">
        <f>'Sorted Data'!B41</f>
        <v>Nd</v>
      </c>
      <c r="C37" s="74" t="str">
        <f>Impacts!B37</f>
        <v>Nd</v>
      </c>
      <c r="D37" s="74" t="s">
        <v>302</v>
      </c>
      <c r="E37" s="90" t="str">
        <f>IF('Sorted Data'!E41="D","D",IF('Sorted Data'!E41="ND","ND",'Sorted Data'!E41*Impacts!$F37/1000))</f>
        <v>ND</v>
      </c>
      <c r="F37" s="90" t="str">
        <f>IF('Sorted Data'!F41="D","D",IF('Sorted Data'!F41="ND","ND",'Sorted Data'!F41*Impacts!$F37/1000))</f>
        <v>D</v>
      </c>
      <c r="G37" s="90" t="str">
        <f>IF('Sorted Data'!G41="D","D",IF('Sorted Data'!G41="ND","ND",'Sorted Data'!G41*Impacts!$F37/1000))</f>
        <v>D</v>
      </c>
      <c r="H37" s="90" t="str">
        <f>IF('Sorted Data'!H41="D","D",IF('Sorted Data'!H41="ND","ND",'Sorted Data'!H41*Impacts!$F37/1000))</f>
        <v>D</v>
      </c>
      <c r="I37" s="90">
        <f>IF('Sorted Data'!I41="D","D",IF('Sorted Data'!I41="ND","ND",'Sorted Data'!I41*Impacts!$F37/1000))</f>
        <v>1.895453036850359E-3</v>
      </c>
      <c r="J37" s="90" t="str">
        <f>IF('Sorted Data'!J41="D","D",IF('Sorted Data'!J41="ND","ND",'Sorted Data'!J41*Impacts!$F37/1000))</f>
        <v>D</v>
      </c>
      <c r="K37" s="90">
        <f>IF('Sorted Data'!K41="D","D",IF('Sorted Data'!K41="ND","ND",'Sorted Data'!K41*Impacts!$F37/1000))</f>
        <v>6.4931335750428453E-4</v>
      </c>
      <c r="L37" s="91">
        <f>IF('Sorted Data'!L41="D","D",IF('Sorted Data'!L41="ND","ND",'Sorted Data'!L41*Impacts!$F37/1000))</f>
        <v>9.8227785702840065E-4</v>
      </c>
    </row>
    <row r="38" spans="1:12" x14ac:dyDescent="0.25">
      <c r="A38" s="137"/>
      <c r="B38" s="74" t="str">
        <f>'Sorted Data'!B42</f>
        <v>Pr</v>
      </c>
      <c r="C38" s="74" t="str">
        <f>Impacts!B38</f>
        <v>Pr</v>
      </c>
      <c r="D38" s="74" t="s">
        <v>302</v>
      </c>
      <c r="E38" s="90" t="str">
        <f>IF('Sorted Data'!E42="D","D",IF('Sorted Data'!E42="ND","ND",'Sorted Data'!E42*Impacts!$F38/1000))</f>
        <v>ND</v>
      </c>
      <c r="F38" s="90" t="str">
        <f>IF('Sorted Data'!F42="D","D",IF('Sorted Data'!F42="ND","ND",'Sorted Data'!F42*Impacts!$F38/1000))</f>
        <v>ND</v>
      </c>
      <c r="G38" s="90" t="str">
        <f>IF('Sorted Data'!G42="D","D",IF('Sorted Data'!G42="ND","ND",'Sorted Data'!G42*Impacts!$F38/1000))</f>
        <v>ND</v>
      </c>
      <c r="H38" s="90" t="str">
        <f>IF('Sorted Data'!H42="D","D",IF('Sorted Data'!H42="ND","ND",'Sorted Data'!H42*Impacts!$F38/1000))</f>
        <v>ND</v>
      </c>
      <c r="I38" s="90" t="str">
        <f>IF('Sorted Data'!I42="D","D",IF('Sorted Data'!I42="ND","ND",'Sorted Data'!I42*Impacts!$F38/1000))</f>
        <v>ND</v>
      </c>
      <c r="J38" s="90" t="str">
        <f>IF('Sorted Data'!J42="D","D",IF('Sorted Data'!J42="ND","ND",'Sorted Data'!J42*Impacts!$F38/1000))</f>
        <v>ND</v>
      </c>
      <c r="K38" s="90" t="str">
        <f>IF('Sorted Data'!K42="D","D",IF('Sorted Data'!K42="ND","ND",'Sorted Data'!K42*Impacts!$F38/1000))</f>
        <v>ND</v>
      </c>
      <c r="L38" s="91" t="str">
        <f>IF('Sorted Data'!L42="D","D",IF('Sorted Data'!L42="ND","ND",'Sorted Data'!L42*Impacts!$F38/1000))</f>
        <v>ND</v>
      </c>
    </row>
    <row r="39" spans="1:12" x14ac:dyDescent="0.25">
      <c r="A39" s="137"/>
      <c r="B39" s="74" t="str">
        <f>'Sorted Data'!B43</f>
        <v>Sm</v>
      </c>
      <c r="C39" s="74" t="str">
        <f>Impacts!B39</f>
        <v>Sm</v>
      </c>
      <c r="D39" s="74" t="s">
        <v>302</v>
      </c>
      <c r="E39" s="90">
        <f>IF('Sorted Data'!E43="D","D",IF('Sorted Data'!E43="ND","ND",'Sorted Data'!E43*Impacts!$F39/1000))</f>
        <v>1.9930335352009637E-2</v>
      </c>
      <c r="F39" s="90">
        <f>IF('Sorted Data'!F43="D","D",IF('Sorted Data'!F43="ND","ND",'Sorted Data'!F43*Impacts!$F39/1000))</f>
        <v>2.911201989575881E-2</v>
      </c>
      <c r="G39" s="90">
        <f>IF('Sorted Data'!G43="D","D",IF('Sorted Data'!G43="ND","ND",'Sorted Data'!G43*Impacts!$F39/1000))</f>
        <v>4.4668843038504234E-2</v>
      </c>
      <c r="H39" s="90">
        <f>IF('Sorted Data'!H43="D","D",IF('Sorted Data'!H43="ND","ND",'Sorted Data'!H43*Impacts!$F39/1000))</f>
        <v>2.9711016971517481E-2</v>
      </c>
      <c r="I39" s="90">
        <f>IF('Sorted Data'!I43="D","D",IF('Sorted Data'!I43="ND","ND",'Sorted Data'!I43*Impacts!$F39/1000))</f>
        <v>2.5148774040371736E-2</v>
      </c>
      <c r="J39" s="90">
        <f>IF('Sorted Data'!J43="D","D",IF('Sorted Data'!J43="ND","ND",'Sorted Data'!J43*Impacts!$F39/1000))</f>
        <v>1.8772593325694305E-2</v>
      </c>
      <c r="K39" s="90">
        <f>IF('Sorted Data'!K43="D","D",IF('Sorted Data'!K43="ND","ND",'Sorted Data'!K43*Impacts!$F39/1000))</f>
        <v>4.2505658966518903E-3</v>
      </c>
      <c r="L39" s="91">
        <f>IF('Sorted Data'!L43="D","D",IF('Sorted Data'!L43="ND","ND",'Sorted Data'!L43*Impacts!$F39/1000))</f>
        <v>1.7590692857528099E-2</v>
      </c>
    </row>
    <row r="40" spans="1:12" x14ac:dyDescent="0.25">
      <c r="A40" s="137"/>
      <c r="B40" s="74" t="str">
        <f>'Sorted Data'!B44</f>
        <v>Tb</v>
      </c>
      <c r="C40" s="74" t="str">
        <f>Impacts!B40</f>
        <v>Tb</v>
      </c>
      <c r="D40" s="74" t="s">
        <v>302</v>
      </c>
      <c r="E40" s="90" t="str">
        <f>IF('Sorted Data'!E44="D","D",IF('Sorted Data'!E44="ND","ND",'Sorted Data'!E44*Impacts!$F40/1000))</f>
        <v>ND</v>
      </c>
      <c r="F40" s="90" t="str">
        <f>IF('Sorted Data'!F44="D","D",IF('Sorted Data'!F44="ND","ND",'Sorted Data'!F44*Impacts!$F40/1000))</f>
        <v>ND</v>
      </c>
      <c r="G40" s="90" t="str">
        <f>IF('Sorted Data'!G44="D","D",IF('Sorted Data'!G44="ND","ND",'Sorted Data'!G44*Impacts!$F40/1000))</f>
        <v>ND</v>
      </c>
      <c r="H40" s="90" t="str">
        <f>IF('Sorted Data'!H44="D","D",IF('Sorted Data'!H44="ND","ND",'Sorted Data'!H44*Impacts!$F40/1000))</f>
        <v>ND</v>
      </c>
      <c r="I40" s="90" t="str">
        <f>IF('Sorted Data'!I44="D","D",IF('Sorted Data'!I44="ND","ND",'Sorted Data'!I44*Impacts!$F40/1000))</f>
        <v>ND</v>
      </c>
      <c r="J40" s="90" t="str">
        <f>IF('Sorted Data'!J44="D","D",IF('Sorted Data'!J44="ND","ND",'Sorted Data'!J44*Impacts!$F40/1000))</f>
        <v>D</v>
      </c>
      <c r="K40" s="90" t="str">
        <f>IF('Sorted Data'!K44="D","D",IF('Sorted Data'!K44="ND","ND",'Sorted Data'!K44*Impacts!$F40/1000))</f>
        <v>ND</v>
      </c>
      <c r="L40" s="91" t="str">
        <f>IF('Sorted Data'!L44="D","D",IF('Sorted Data'!L44="ND","ND",'Sorted Data'!L44*Impacts!$F40/1000))</f>
        <v>ND</v>
      </c>
    </row>
    <row r="41" spans="1:12" x14ac:dyDescent="0.25">
      <c r="A41" s="137"/>
      <c r="B41" s="74" t="str">
        <f>'Sorted Data'!B45</f>
        <v>Tm</v>
      </c>
      <c r="C41" s="74" t="str">
        <f>Impacts!B41</f>
        <v>Tm</v>
      </c>
      <c r="D41" s="74" t="s">
        <v>302</v>
      </c>
      <c r="E41" s="90" t="str">
        <f>IF('Sorted Data'!E45="D","D",IF('Sorted Data'!E45="ND","ND",'Sorted Data'!E45*Impacts!$F41/1000))</f>
        <v>D</v>
      </c>
      <c r="F41" s="90">
        <f>IF('Sorted Data'!F45="D","D",IF('Sorted Data'!F45="ND","ND",'Sorted Data'!F45*Impacts!$F41/1000))</f>
        <v>9.0223681821189117E-2</v>
      </c>
      <c r="G41" s="90" t="str">
        <f>IF('Sorted Data'!G45="D","D",IF('Sorted Data'!G45="ND","ND",'Sorted Data'!G45*Impacts!$F41/1000))</f>
        <v>ND</v>
      </c>
      <c r="H41" s="90" t="str">
        <f>IF('Sorted Data'!H45="D","D",IF('Sorted Data'!H45="ND","ND",'Sorted Data'!H45*Impacts!$F41/1000))</f>
        <v>D</v>
      </c>
      <c r="I41" s="90">
        <f>IF('Sorted Data'!I45="D","D",IF('Sorted Data'!I45="ND","ND",'Sorted Data'!I45*Impacts!$F41/1000))</f>
        <v>1.6001396973481026E-2</v>
      </c>
      <c r="J41" s="90" t="str">
        <f>IF('Sorted Data'!J45="D","D",IF('Sorted Data'!J45="ND","ND",'Sorted Data'!J45*Impacts!$F41/1000))</f>
        <v>ND</v>
      </c>
      <c r="K41" s="90">
        <f>IF('Sorted Data'!K45="D","D",IF('Sorted Data'!K45="ND","ND",'Sorted Data'!K45*Impacts!$F41/1000))</f>
        <v>2.2276321303395078E-2</v>
      </c>
      <c r="L41" s="91">
        <f>IF('Sorted Data'!L45="D","D",IF('Sorted Data'!L45="ND","ND",'Sorted Data'!L45*Impacts!$F41/1000))</f>
        <v>1.2173684459877824E-2</v>
      </c>
    </row>
    <row r="42" spans="1:12" ht="15.75" thickBot="1" x14ac:dyDescent="0.3">
      <c r="A42" s="138"/>
      <c r="B42" s="75" t="str">
        <f>'Sorted Data'!B46</f>
        <v>Yb</v>
      </c>
      <c r="C42" s="75" t="str">
        <f>Impacts!B42</f>
        <v>Yb</v>
      </c>
      <c r="D42" s="75" t="s">
        <v>302</v>
      </c>
      <c r="E42" s="92">
        <f>IF('Sorted Data'!E46="D","D",IF('Sorted Data'!E46="ND","ND",'Sorted Data'!E46*Impacts!$F42/1000))</f>
        <v>6.3577186647406922E-3</v>
      </c>
      <c r="F42" s="92">
        <f>IF('Sorted Data'!F46="D","D",IF('Sorted Data'!F46="ND","ND",'Sorted Data'!F46*Impacts!$F42/1000))</f>
        <v>8.9511006410995953E-3</v>
      </c>
      <c r="G42" s="92">
        <f>IF('Sorted Data'!G46="D","D",IF('Sorted Data'!G46="ND","ND",'Sorted Data'!G46*Impacts!$F42/1000))</f>
        <v>5.8966908043061525E-3</v>
      </c>
      <c r="H42" s="92">
        <f>IF('Sorted Data'!H46="D","D",IF('Sorted Data'!H46="ND","ND",'Sorted Data'!H46*Impacts!$F42/1000))</f>
        <v>3.9567779963309915E-3</v>
      </c>
      <c r="I42" s="92">
        <f>IF('Sorted Data'!I46="D","D",IF('Sorted Data'!I46="ND","ND",'Sorted Data'!I46*Impacts!$F42/1000))</f>
        <v>3.5339744412011456E-3</v>
      </c>
      <c r="J42" s="92">
        <f>IF('Sorted Data'!J46="D","D",IF('Sorted Data'!J46="ND","ND",'Sorted Data'!J46*Impacts!$F42/1000))</f>
        <v>2.5859894507243714E-3</v>
      </c>
      <c r="K42" s="92">
        <f>IF('Sorted Data'!K46="D","D",IF('Sorted Data'!K46="ND","ND",'Sorted Data'!K46*Impacts!$F42/1000))</f>
        <v>5.0108740738618468E-4</v>
      </c>
      <c r="L42" s="93">
        <f>IF('Sorted Data'!L46="D","D",IF('Sorted Data'!L46="ND","ND",'Sorted Data'!L46*Impacts!$F42/1000))</f>
        <v>1.9687853314832716E-3</v>
      </c>
    </row>
    <row r="43" spans="1:12" x14ac:dyDescent="0.25">
      <c r="A43" s="136" t="s">
        <v>172</v>
      </c>
      <c r="B43" s="81" t="str">
        <f>'Sorted Data'!B47</f>
        <v>Ba</v>
      </c>
      <c r="C43" s="81" t="str">
        <f>Impacts!B43</f>
        <v>Ba</v>
      </c>
      <c r="D43" s="81" t="s">
        <v>302</v>
      </c>
      <c r="E43" s="88">
        <f>IF('Sorted Data'!E47="D","D",IF('Sorted Data'!E47="ND","ND",'Sorted Data'!E47*Impacts!$F43/1000))</f>
        <v>1.033710052310821E-2</v>
      </c>
      <c r="F43" s="88">
        <f>IF('Sorted Data'!F47="D","D",IF('Sorted Data'!F47="ND","ND",'Sorted Data'!F47*Impacts!$F43/1000))</f>
        <v>4.083725907432189E-2</v>
      </c>
      <c r="G43" s="88">
        <f>IF('Sorted Data'!G47="D","D",IF('Sorted Data'!G47="ND","ND",'Sorted Data'!G47*Impacts!$F43/1000))</f>
        <v>4.8561506214704134E-2</v>
      </c>
      <c r="H43" s="88">
        <f>IF('Sorted Data'!H47="D","D",IF('Sorted Data'!H47="ND","ND",'Sorted Data'!H47*Impacts!$F43/1000))</f>
        <v>3.9185321950947871E-2</v>
      </c>
      <c r="I43" s="88">
        <f>IF('Sorted Data'!I47="D","D",IF('Sorted Data'!I47="ND","ND",'Sorted Data'!I47*Impacts!$F43/1000))</f>
        <v>6.7870360530527737E-2</v>
      </c>
      <c r="J43" s="88">
        <f>IF('Sorted Data'!J47="D","D",IF('Sorted Data'!J47="ND","ND",'Sorted Data'!J47*Impacts!$F43/1000))</f>
        <v>3.0432308449362292E-2</v>
      </c>
      <c r="K43" s="88">
        <f>IF('Sorted Data'!K47="D","D",IF('Sorted Data'!K47="ND","ND",'Sorted Data'!K47*Impacts!$F43/1000))</f>
        <v>3.8314340752594704E-2</v>
      </c>
      <c r="L43" s="89">
        <f>IF('Sorted Data'!L47="D","D",IF('Sorted Data'!L47="ND","ND",'Sorted Data'!L47*Impacts!$F43/1000))</f>
        <v>3.5990688942825817E-2</v>
      </c>
    </row>
    <row r="44" spans="1:12" x14ac:dyDescent="0.25">
      <c r="A44" s="137"/>
      <c r="B44" s="74" t="str">
        <f>'Sorted Data'!B48</f>
        <v>Bi</v>
      </c>
      <c r="C44" s="74" t="str">
        <f>Impacts!B44</f>
        <v>Bi</v>
      </c>
      <c r="D44" s="74" t="s">
        <v>302</v>
      </c>
      <c r="E44" s="90">
        <f>IF('Sorted Data'!E48="D","D",IF('Sorted Data'!E48="ND","ND",'Sorted Data'!E48*Impacts!$F44/1000))</f>
        <v>0.43789095370826153</v>
      </c>
      <c r="F44" s="90">
        <f>IF('Sorted Data'!F48="D","D",IF('Sorted Data'!F48="ND","ND",'Sorted Data'!F48*Impacts!$F44/1000))</f>
        <v>0.33695190552862631</v>
      </c>
      <c r="G44" s="90">
        <f>IF('Sorted Data'!G48="D","D",IF('Sorted Data'!G48="ND","ND",'Sorted Data'!G48*Impacts!$F44/1000))</f>
        <v>0.22505546281870292</v>
      </c>
      <c r="H44" s="90">
        <f>IF('Sorted Data'!H48="D","D",IF('Sorted Data'!H48="ND","ND",'Sorted Data'!H48*Impacts!$F44/1000))</f>
        <v>3.8969732460618432E-2</v>
      </c>
      <c r="I44" s="90">
        <f>IF('Sorted Data'!I48="D","D",IF('Sorted Data'!I48="ND","ND",'Sorted Data'!I48*Impacts!$F44/1000))</f>
        <v>0.15295040673999039</v>
      </c>
      <c r="J44" s="90">
        <f>IF('Sorted Data'!J48="D","D",IF('Sorted Data'!J48="ND","ND",'Sorted Data'!J48*Impacts!$F44/1000))</f>
        <v>0.42308342182596592</v>
      </c>
      <c r="K44" s="90">
        <f>IF('Sorted Data'!K48="D","D",IF('Sorted Data'!K48="ND","ND",'Sorted Data'!K48*Impacts!$F44/1000))</f>
        <v>0.19811708128347333</v>
      </c>
      <c r="L44" s="91">
        <f>IF('Sorted Data'!L48="D","D",IF('Sorted Data'!L48="ND","ND",'Sorted Data'!L48*Impacts!$F44/1000))</f>
        <v>0.37301852350152337</v>
      </c>
    </row>
    <row r="45" spans="1:12" x14ac:dyDescent="0.25">
      <c r="A45" s="137"/>
      <c r="B45" s="74" t="str">
        <f>'Sorted Data'!B49</f>
        <v>Hg</v>
      </c>
      <c r="C45" s="74" t="str">
        <f>Impacts!B45</f>
        <v>Hg</v>
      </c>
      <c r="D45" s="74" t="s">
        <v>302</v>
      </c>
      <c r="E45" s="90" t="str">
        <f>IF('Sorted Data'!E49="D","D",IF('Sorted Data'!E49="ND","ND",'Sorted Data'!E49*Impacts!$F45/1000))</f>
        <v>D</v>
      </c>
      <c r="F45" s="90" t="str">
        <f>IF('Sorted Data'!F49="D","D",IF('Sorted Data'!F49="ND","ND",'Sorted Data'!F49*Impacts!$F45/1000))</f>
        <v>D</v>
      </c>
      <c r="G45" s="90" t="str">
        <f>IF('Sorted Data'!G49="D","D",IF('Sorted Data'!G49="ND","ND",'Sorted Data'!G49*Impacts!$F45/1000))</f>
        <v>ND</v>
      </c>
      <c r="H45" s="90" t="str">
        <f>IF('Sorted Data'!H49="D","D",IF('Sorted Data'!H49="ND","ND",'Sorted Data'!H49*Impacts!$F45/1000))</f>
        <v>ND</v>
      </c>
      <c r="I45" s="90" t="str">
        <f>IF('Sorted Data'!I49="D","D",IF('Sorted Data'!I49="ND","ND",'Sorted Data'!I49*Impacts!$F45/1000))</f>
        <v>D</v>
      </c>
      <c r="J45" s="90" t="str">
        <f>IF('Sorted Data'!J49="D","D",IF('Sorted Data'!J49="ND","ND",'Sorted Data'!J49*Impacts!$F45/1000))</f>
        <v>ND</v>
      </c>
      <c r="K45" s="90" t="str">
        <f>IF('Sorted Data'!K49="D","D",IF('Sorted Data'!K49="ND","ND",'Sorted Data'!K49*Impacts!$F45/1000))</f>
        <v>D</v>
      </c>
      <c r="L45" s="91" t="str">
        <f>IF('Sorted Data'!L49="D","D",IF('Sorted Data'!L49="ND","ND",'Sorted Data'!L49*Impacts!$F45/1000))</f>
        <v>D</v>
      </c>
    </row>
    <row r="46" spans="1:12" x14ac:dyDescent="0.25">
      <c r="A46" s="137"/>
      <c r="B46" s="74" t="str">
        <f>'Sorted Data'!B50</f>
        <v>Sb</v>
      </c>
      <c r="C46" s="74" t="str">
        <f>Impacts!B46</f>
        <v>Sb</v>
      </c>
      <c r="D46" s="74" t="s">
        <v>302</v>
      </c>
      <c r="E46" s="90">
        <f>IF('Sorted Data'!E50="D","D",IF('Sorted Data'!E50="ND","ND",'Sorted Data'!E50*Impacts!$F46/1000))</f>
        <v>4.3866229287493508E-2</v>
      </c>
      <c r="F46" s="90">
        <f>IF('Sorted Data'!F50="D","D",IF('Sorted Data'!F50="ND","ND",'Sorted Data'!F50*Impacts!$F46/1000))</f>
        <v>0.11177451404442386</v>
      </c>
      <c r="G46" s="90">
        <f>IF('Sorted Data'!G50="D","D",IF('Sorted Data'!G50="ND","ND",'Sorted Data'!G50*Impacts!$F46/1000))</f>
        <v>0.21487056558713802</v>
      </c>
      <c r="H46" s="90">
        <f>IF('Sorted Data'!H50="D","D",IF('Sorted Data'!H50="ND","ND",'Sorted Data'!H50*Impacts!$F46/1000))</f>
        <v>9.3050298991634903E-2</v>
      </c>
      <c r="I46" s="90">
        <f>IF('Sorted Data'!I50="D","D",IF('Sorted Data'!I50="ND","ND",'Sorted Data'!I50*Impacts!$F46/1000))</f>
        <v>7.5404101911316149E-2</v>
      </c>
      <c r="J46" s="90">
        <f>IF('Sorted Data'!J50="D","D",IF('Sorted Data'!J50="ND","ND",'Sorted Data'!J50*Impacts!$F46/1000))</f>
        <v>7.1210546738847649E-2</v>
      </c>
      <c r="K46" s="90">
        <f>IF('Sorted Data'!K50="D","D",IF('Sorted Data'!K50="ND","ND",'Sorted Data'!K50*Impacts!$F46/1000))</f>
        <v>2.5716368025049444E-3</v>
      </c>
      <c r="L46" s="91">
        <f>IF('Sorted Data'!L50="D","D",IF('Sorted Data'!L50="ND","ND",'Sorted Data'!L50*Impacts!$F46/1000))</f>
        <v>5.2624866175547985E-2</v>
      </c>
    </row>
    <row r="47" spans="1:12" x14ac:dyDescent="0.25">
      <c r="A47" s="137"/>
      <c r="B47" s="74" t="str">
        <f>'Sorted Data'!B51</f>
        <v>Sc</v>
      </c>
      <c r="C47" s="74" t="str">
        <f>Impacts!B47</f>
        <v>Sc</v>
      </c>
      <c r="D47" s="74" t="s">
        <v>302</v>
      </c>
      <c r="E47" s="90" t="str">
        <f>IF('Sorted Data'!E51="D","D",IF('Sorted Data'!E51="ND","ND",'Sorted Data'!E51*Impacts!$F47/1000))</f>
        <v>ND</v>
      </c>
      <c r="F47" s="90" t="str">
        <f>IF('Sorted Data'!F51="D","D",IF('Sorted Data'!F51="ND","ND",'Sorted Data'!F51*Impacts!$F47/1000))</f>
        <v>ND</v>
      </c>
      <c r="G47" s="90">
        <f>IF('Sorted Data'!G51="D","D",IF('Sorted Data'!G51="ND","ND",'Sorted Data'!G51*Impacts!$F47/1000))</f>
        <v>0.44707774357787822</v>
      </c>
      <c r="H47" s="90">
        <f>IF('Sorted Data'!H51="D","D",IF('Sorted Data'!H51="ND","ND",'Sorted Data'!H51*Impacts!$F47/1000))</f>
        <v>0.31825933328603501</v>
      </c>
      <c r="I47" s="90">
        <f>IF('Sorted Data'!I51="D","D",IF('Sorted Data'!I51="ND","ND",'Sorted Data'!I51*Impacts!$F47/1000))</f>
        <v>0.58180400006709199</v>
      </c>
      <c r="J47" s="90">
        <f>IF('Sorted Data'!J51="D","D",IF('Sorted Data'!J51="ND","ND",'Sorted Data'!J51*Impacts!$F47/1000))</f>
        <v>0.16779617721861878</v>
      </c>
      <c r="K47" s="90">
        <f>IF('Sorted Data'!K51="D","D",IF('Sorted Data'!K51="ND","ND",'Sorted Data'!K51*Impacts!$F47/1000))</f>
        <v>0.50123002736248268</v>
      </c>
      <c r="L47" s="91">
        <f>IF('Sorted Data'!L51="D","D",IF('Sorted Data'!L51="ND","ND",'Sorted Data'!L51*Impacts!$F47/1000))</f>
        <v>0.26036103784108328</v>
      </c>
    </row>
    <row r="48" spans="1:12" x14ac:dyDescent="0.25">
      <c r="A48" s="137"/>
      <c r="B48" s="74" t="str">
        <f>'Sorted Data'!B52</f>
        <v>Sr</v>
      </c>
      <c r="C48" s="74" t="str">
        <f>Impacts!B48</f>
        <v>Sr</v>
      </c>
      <c r="D48" s="74" t="s">
        <v>302</v>
      </c>
      <c r="E48" s="90">
        <f>IF('Sorted Data'!E52="D","D",IF('Sorted Data'!E52="ND","ND",'Sorted Data'!E52*Impacts!$F48/1000))</f>
        <v>7.0827514328440973E-3</v>
      </c>
      <c r="F48" s="90">
        <f>IF('Sorted Data'!F52="D","D",IF('Sorted Data'!F52="ND","ND",'Sorted Data'!F52*Impacts!$F48/1000))</f>
        <v>3.3945513407627401E-2</v>
      </c>
      <c r="G48" s="90">
        <f>IF('Sorted Data'!G52="D","D",IF('Sorted Data'!G52="ND","ND",'Sorted Data'!G52*Impacts!$F48/1000))</f>
        <v>3.7929376450989392E-2</v>
      </c>
      <c r="H48" s="90">
        <f>IF('Sorted Data'!H52="D","D",IF('Sorted Data'!H52="ND","ND",'Sorted Data'!H52*Impacts!$F48/1000))</f>
        <v>4.235599752955501E-2</v>
      </c>
      <c r="I48" s="90">
        <f>IF('Sorted Data'!I52="D","D",IF('Sorted Data'!I52="ND","ND",'Sorted Data'!I52*Impacts!$F48/1000))</f>
        <v>6.7050955553525096E-2</v>
      </c>
      <c r="J48" s="90">
        <f>IF('Sorted Data'!J52="D","D",IF('Sorted Data'!J52="ND","ND",'Sorted Data'!J52*Impacts!$F48/1000))</f>
        <v>5.2678058514030741E-2</v>
      </c>
      <c r="K48" s="90">
        <f>IF('Sorted Data'!K52="D","D",IF('Sorted Data'!K52="ND","ND",'Sorted Data'!K52*Impacts!$F48/1000))</f>
        <v>6.9426051761416946E-2</v>
      </c>
      <c r="L48" s="91">
        <f>IF('Sorted Data'!L52="D","D",IF('Sorted Data'!L52="ND","ND",'Sorted Data'!L52*Impacts!$F48/1000))</f>
        <v>9.2542324808925241E-2</v>
      </c>
    </row>
    <row r="49" spans="1:12" ht="15.75" thickBot="1" x14ac:dyDescent="0.3">
      <c r="A49" s="138"/>
      <c r="B49" s="75" t="str">
        <f>'Sorted Data'!B53</f>
        <v>Tl</v>
      </c>
      <c r="C49" s="75" t="str">
        <f>Impacts!B49</f>
        <v>Tl</v>
      </c>
      <c r="D49" s="75" t="s">
        <v>302</v>
      </c>
      <c r="E49" s="92" t="str">
        <f>IF('Sorted Data'!E53="D","D",IF('Sorted Data'!E53="ND","ND",'Sorted Data'!E53*Impacts!$F49/1000))</f>
        <v>ND</v>
      </c>
      <c r="F49" s="92" t="str">
        <f>IF('Sorted Data'!F53="D","D",IF('Sorted Data'!F53="ND","ND",'Sorted Data'!F53*Impacts!$F49/1000))</f>
        <v>ND</v>
      </c>
      <c r="G49" s="92" t="str">
        <f>IF('Sorted Data'!G53="D","D",IF('Sorted Data'!G53="ND","ND",'Sorted Data'!G53*Impacts!$F49/1000))</f>
        <v>ND</v>
      </c>
      <c r="H49" s="92" t="str">
        <f>IF('Sorted Data'!H53="D","D",IF('Sorted Data'!H53="ND","ND",'Sorted Data'!H53*Impacts!$F49/1000))</f>
        <v>ND</v>
      </c>
      <c r="I49" s="92" t="str">
        <f>IF('Sorted Data'!I53="D","D",IF('Sorted Data'!I53="ND","ND",'Sorted Data'!I53*Impacts!$F49/1000))</f>
        <v>ND</v>
      </c>
      <c r="J49" s="92" t="str">
        <f>IF('Sorted Data'!J53="D","D",IF('Sorted Data'!J53="ND","ND",'Sorted Data'!J53*Impacts!$F49/1000))</f>
        <v>D</v>
      </c>
      <c r="K49" s="92" t="str">
        <f>IF('Sorted Data'!K53="D","D",IF('Sorted Data'!K53="ND","ND",'Sorted Data'!K53*Impacts!$F49/1000))</f>
        <v>ND</v>
      </c>
      <c r="L49" s="93" t="str">
        <f>IF('Sorted Data'!L53="D","D",IF('Sorted Data'!L53="ND","ND",'Sorted Data'!L53*Impacts!$F49/1000))</f>
        <v>ND</v>
      </c>
    </row>
    <row r="50" spans="1:12" x14ac:dyDescent="0.25">
      <c r="A50" s="136" t="s">
        <v>150</v>
      </c>
      <c r="B50" s="81" t="str">
        <f>'Sorted Data'!B54</f>
        <v>Co</v>
      </c>
      <c r="C50" s="81" t="str">
        <f>Impacts!B50</f>
        <v>Co</v>
      </c>
      <c r="D50" s="81" t="s">
        <v>302</v>
      </c>
      <c r="E50" s="88">
        <f>IF('Sorted Data'!E54="D","D",IF('Sorted Data'!E54="ND","ND",'Sorted Data'!E54*Impacts!$F50/1000))</f>
        <v>0.30582660071753759</v>
      </c>
      <c r="F50" s="88">
        <f>IF('Sorted Data'!F54="D","D",IF('Sorted Data'!F54="ND","ND",'Sorted Data'!F54*Impacts!$F50/1000))</f>
        <v>0.44825692379813364</v>
      </c>
      <c r="G50" s="88">
        <f>IF('Sorted Data'!G54="D","D",IF('Sorted Data'!G54="ND","ND",'Sorted Data'!G54*Impacts!$F50/1000))</f>
        <v>0.40588023921372574</v>
      </c>
      <c r="H50" s="88">
        <f>IF('Sorted Data'!H54="D","D",IF('Sorted Data'!H54="ND","ND",'Sorted Data'!H54*Impacts!$F50/1000))</f>
        <v>0.38161134706614108</v>
      </c>
      <c r="I50" s="88">
        <f>IF('Sorted Data'!I54="D","D",IF('Sorted Data'!I54="ND","ND",'Sorted Data'!I54*Impacts!$F50/1000))</f>
        <v>0.25628922605890819</v>
      </c>
      <c r="J50" s="88">
        <f>IF('Sorted Data'!J54="D","D",IF('Sorted Data'!J54="ND","ND",'Sorted Data'!J54*Impacts!$F50/1000))</f>
        <v>0.16799816790871433</v>
      </c>
      <c r="K50" s="88">
        <f>IF('Sorted Data'!K54="D","D",IF('Sorted Data'!K54="ND","ND",'Sorted Data'!K54*Impacts!$F50/1000))</f>
        <v>0.11219631618657096</v>
      </c>
      <c r="L50" s="89">
        <f>IF('Sorted Data'!L54="D","D",IF('Sorted Data'!L54="ND","ND",'Sorted Data'!L54*Impacts!$F50/1000))</f>
        <v>0.23344128517035875</v>
      </c>
    </row>
    <row r="51" spans="1:12" x14ac:dyDescent="0.25">
      <c r="A51" s="137"/>
      <c r="B51" s="74" t="str">
        <f>'Sorted Data'!B55</f>
        <v>Mo</v>
      </c>
      <c r="C51" s="74" t="str">
        <f>Impacts!B51</f>
        <v>Mo</v>
      </c>
      <c r="D51" s="74" t="s">
        <v>302</v>
      </c>
      <c r="E51" s="90">
        <f>IF('Sorted Data'!E55="D","D",IF('Sorted Data'!E55="ND","ND",'Sorted Data'!E55*Impacts!$F51/1000))</f>
        <v>1.920499154800505</v>
      </c>
      <c r="F51" s="90">
        <f>IF('Sorted Data'!F55="D","D",IF('Sorted Data'!F55="ND","ND",'Sorted Data'!F55*Impacts!$F51/1000))</f>
        <v>1.2363574255589453</v>
      </c>
      <c r="G51" s="90">
        <f>IF('Sorted Data'!G55="D","D",IF('Sorted Data'!G55="ND","ND",'Sorted Data'!G55*Impacts!$F51/1000))</f>
        <v>0.78028219297720902</v>
      </c>
      <c r="H51" s="90">
        <f>IF('Sorted Data'!H55="D","D",IF('Sorted Data'!H55="ND","ND",'Sorted Data'!H55*Impacts!$F51/1000))</f>
        <v>0.94559835399967385</v>
      </c>
      <c r="I51" s="90">
        <f>IF('Sorted Data'!I55="D","D",IF('Sorted Data'!I55="ND","ND",'Sorted Data'!I55*Impacts!$F51/1000))</f>
        <v>0.70602778165267799</v>
      </c>
      <c r="J51" s="90">
        <f>IF('Sorted Data'!J55="D","D",IF('Sorted Data'!J55="ND","ND",'Sorted Data'!J55*Impacts!$F51/1000))</f>
        <v>0.71470824637924191</v>
      </c>
      <c r="K51" s="90">
        <f>IF('Sorted Data'!K55="D","D",IF('Sorted Data'!K55="ND","ND",'Sorted Data'!K55*Impacts!$F51/1000))</f>
        <v>0.52485058435928578</v>
      </c>
      <c r="L51" s="91">
        <f>IF('Sorted Data'!L55="D","D",IF('Sorted Data'!L55="ND","ND",'Sorted Data'!L55*Impacts!$F51/1000))</f>
        <v>1.0094126009629245</v>
      </c>
    </row>
    <row r="52" spans="1:12" x14ac:dyDescent="0.25">
      <c r="A52" s="137"/>
      <c r="B52" s="74" t="str">
        <f>'Sorted Data'!B56</f>
        <v>Ni</v>
      </c>
      <c r="C52" s="74" t="str">
        <f>Impacts!B52</f>
        <v>Ni</v>
      </c>
      <c r="D52" s="74" t="s">
        <v>302</v>
      </c>
      <c r="E52" s="90">
        <f>IF('Sorted Data'!E56="D","D",IF('Sorted Data'!E56="ND","ND",'Sorted Data'!E56*Impacts!$F52/1000))</f>
        <v>71.767627555105392</v>
      </c>
      <c r="F52" s="90">
        <f>IF('Sorted Data'!F56="D","D",IF('Sorted Data'!F56="ND","ND",'Sorted Data'!F56*Impacts!$F52/1000))</f>
        <v>83.854212502818598</v>
      </c>
      <c r="G52" s="90">
        <f>IF('Sorted Data'!G56="D","D",IF('Sorted Data'!G56="ND","ND",'Sorted Data'!G56*Impacts!$F52/1000))</f>
        <v>109.21976742775881</v>
      </c>
      <c r="H52" s="90">
        <f>IF('Sorted Data'!H56="D","D",IF('Sorted Data'!H56="ND","ND",'Sorted Data'!H56*Impacts!$F52/1000))</f>
        <v>109.89271552409097</v>
      </c>
      <c r="I52" s="90">
        <f>IF('Sorted Data'!I56="D","D",IF('Sorted Data'!I56="ND","ND",'Sorted Data'!I56*Impacts!$F52/1000))</f>
        <v>145.15758864420215</v>
      </c>
      <c r="J52" s="90">
        <f>IF('Sorted Data'!J56="D","D",IF('Sorted Data'!J56="ND","ND",'Sorted Data'!J56*Impacts!$F52/1000))</f>
        <v>132.13915293023496</v>
      </c>
      <c r="K52" s="90">
        <f>IF('Sorted Data'!K56="D","D",IF('Sorted Data'!K56="ND","ND",'Sorted Data'!K56*Impacts!$F52/1000))</f>
        <v>142.9216919834461</v>
      </c>
      <c r="L52" s="91">
        <f>IF('Sorted Data'!L56="D","D",IF('Sorted Data'!L56="ND","ND",'Sorted Data'!L56*Impacts!$F52/1000))</f>
        <v>141.41806114056561</v>
      </c>
    </row>
    <row r="53" spans="1:12" x14ac:dyDescent="0.25">
      <c r="A53" s="137"/>
      <c r="B53" s="74" t="str">
        <f>'Sorted Data'!B57</f>
        <v>Re</v>
      </c>
      <c r="C53" s="74" t="str">
        <f>Impacts!B53</f>
        <v>Re</v>
      </c>
      <c r="D53" s="74" t="s">
        <v>302</v>
      </c>
      <c r="E53" s="90" t="str">
        <f>IF('Sorted Data'!E57="D","D",IF('Sorted Data'!E57="ND","ND",'Sorted Data'!E57*Impacts!$F53/1000))</f>
        <v>ND</v>
      </c>
      <c r="F53" s="90" t="str">
        <f>IF('Sorted Data'!F57="D","D",IF('Sorted Data'!F57="ND","ND",'Sorted Data'!F57*Impacts!$F53/1000))</f>
        <v>D</v>
      </c>
      <c r="G53" s="90" t="str">
        <f>IF('Sorted Data'!G57="D","D",IF('Sorted Data'!G57="ND","ND",'Sorted Data'!G57*Impacts!$F53/1000))</f>
        <v>ND</v>
      </c>
      <c r="H53" s="90" t="str">
        <f>IF('Sorted Data'!H57="D","D",IF('Sorted Data'!H57="ND","ND",'Sorted Data'!H57*Impacts!$F53/1000))</f>
        <v>ND</v>
      </c>
      <c r="I53" s="90" t="str">
        <f>IF('Sorted Data'!I57="D","D",IF('Sorted Data'!I57="ND","ND",'Sorted Data'!I57*Impacts!$F53/1000))</f>
        <v>ND</v>
      </c>
      <c r="J53" s="90" t="str">
        <f>IF('Sorted Data'!J57="D","D",IF('Sorted Data'!J57="ND","ND",'Sorted Data'!J57*Impacts!$F53/1000))</f>
        <v>D</v>
      </c>
      <c r="K53" s="90" t="str">
        <f>IF('Sorted Data'!K57="D","D",IF('Sorted Data'!K57="ND","ND",'Sorted Data'!K57*Impacts!$F53/1000))</f>
        <v>ND</v>
      </c>
      <c r="L53" s="91" t="str">
        <f>IF('Sorted Data'!L57="D","D",IF('Sorted Data'!L57="ND","ND",'Sorted Data'!L57*Impacts!$F53/1000))</f>
        <v>ND</v>
      </c>
    </row>
    <row r="54" spans="1:12" x14ac:dyDescent="0.25">
      <c r="A54" s="137"/>
      <c r="B54" s="74" t="str">
        <f>'Sorted Data'!B58</f>
        <v>Ta</v>
      </c>
      <c r="C54" s="74" t="str">
        <f>Impacts!B54</f>
        <v>Ta</v>
      </c>
      <c r="D54" s="74" t="s">
        <v>302</v>
      </c>
      <c r="E54" s="90">
        <f>IF('Sorted Data'!E58="D","D",IF('Sorted Data'!E58="ND","ND",'Sorted Data'!E58*Impacts!$F54/1000))</f>
        <v>19.615990851337909</v>
      </c>
      <c r="F54" s="90">
        <f>IF('Sorted Data'!F58="D","D",IF('Sorted Data'!F58="ND","ND",'Sorted Data'!F58*Impacts!$F54/1000))</f>
        <v>21.720082544978787</v>
      </c>
      <c r="G54" s="90">
        <f>IF('Sorted Data'!G58="D","D",IF('Sorted Data'!G58="ND","ND",'Sorted Data'!G58*Impacts!$F54/1000))</f>
        <v>11.537385182041536</v>
      </c>
      <c r="H54" s="90">
        <f>IF('Sorted Data'!H58="D","D",IF('Sorted Data'!H58="ND","ND",'Sorted Data'!H58*Impacts!$F54/1000))</f>
        <v>12.937313307584883</v>
      </c>
      <c r="I54" s="90">
        <f>IF('Sorted Data'!I58="D","D",IF('Sorted Data'!I58="ND","ND",'Sorted Data'!I58*Impacts!$F54/1000))</f>
        <v>16.312068948634646</v>
      </c>
      <c r="J54" s="90">
        <f>IF('Sorted Data'!J58="D","D",IF('Sorted Data'!J58="ND","ND",'Sorted Data'!J58*Impacts!$F54/1000))</f>
        <v>27.690792452186372</v>
      </c>
      <c r="K54" s="90">
        <f>IF('Sorted Data'!K58="D","D",IF('Sorted Data'!K58="ND","ND",'Sorted Data'!K58*Impacts!$F54/1000))</f>
        <v>22.720535714348955</v>
      </c>
      <c r="L54" s="91">
        <f>IF('Sorted Data'!L58="D","D",IF('Sorted Data'!L58="ND","ND",'Sorted Data'!L58*Impacts!$F54/1000))</f>
        <v>28.617652277025464</v>
      </c>
    </row>
    <row r="55" spans="1:12" ht="15.75" thickBot="1" x14ac:dyDescent="0.3">
      <c r="A55" s="138"/>
      <c r="B55" s="75" t="str">
        <f>'Sorted Data'!B59</f>
        <v>W</v>
      </c>
      <c r="C55" s="75" t="str">
        <f>Impacts!B55</f>
        <v>W</v>
      </c>
      <c r="D55" s="75" t="s">
        <v>302</v>
      </c>
      <c r="E55" s="92">
        <f>IF('Sorted Data'!E59="D","D",IF('Sorted Data'!E59="ND","ND",'Sorted Data'!E59*Impacts!$F55/1000))</f>
        <v>8.2126228852866089E-8</v>
      </c>
      <c r="F55" s="92">
        <f>IF('Sorted Data'!F59="D","D",IF('Sorted Data'!F59="ND","ND",'Sorted Data'!F59*Impacts!$F55/1000))</f>
        <v>7.2238222269309837E-8</v>
      </c>
      <c r="G55" s="92">
        <f>IF('Sorted Data'!G59="D","D",IF('Sorted Data'!G59="ND","ND",'Sorted Data'!G59*Impacts!$F55/1000))</f>
        <v>2.9466915639795707E-8</v>
      </c>
      <c r="H55" s="92">
        <f>IF('Sorted Data'!H59="D","D",IF('Sorted Data'!H59="ND","ND",'Sorted Data'!H59*Impacts!$F55/1000))</f>
        <v>8.0744281506731331E-8</v>
      </c>
      <c r="I55" s="92">
        <f>IF('Sorted Data'!I59="D","D",IF('Sorted Data'!I59="ND","ND",'Sorted Data'!I59*Impacts!$F55/1000))</f>
        <v>4.3299666758362848E-8</v>
      </c>
      <c r="J55" s="92">
        <f>IF('Sorted Data'!J59="D","D",IF('Sorted Data'!J59="ND","ND",'Sorted Data'!J59*Impacts!$F55/1000))</f>
        <v>3.5630335901326171E-8</v>
      </c>
      <c r="K55" s="92">
        <f>IF('Sorted Data'!K59="D","D",IF('Sorted Data'!K59="ND","ND",'Sorted Data'!K59*Impacts!$F55/1000))</f>
        <v>5.4228038219791649E-8</v>
      </c>
      <c r="L55" s="93">
        <f>IF('Sorted Data'!L59="D","D",IF('Sorted Data'!L59="ND","ND",'Sorted Data'!L59*Impacts!$F55/1000))</f>
        <v>7.1889672880099411E-8</v>
      </c>
    </row>
    <row r="56" spans="1:12" x14ac:dyDescent="0.25">
      <c r="A56" s="136" t="s">
        <v>152</v>
      </c>
      <c r="B56" s="81" t="str">
        <f>'Sorted Data'!B60</f>
        <v>Cd</v>
      </c>
      <c r="C56" s="81" t="str">
        <f>Impacts!B56</f>
        <v>Cd</v>
      </c>
      <c r="D56" s="81" t="s">
        <v>302</v>
      </c>
      <c r="E56" s="88" t="str">
        <f>IF('Sorted Data'!E60="D","D",IF('Sorted Data'!E60="ND","ND",'Sorted Data'!E60*Impacts!$F56/1000))</f>
        <v>ND</v>
      </c>
      <c r="F56" s="88" t="str">
        <f>IF('Sorted Data'!F60="D","D",IF('Sorted Data'!F60="ND","ND",'Sorted Data'!F60*Impacts!$F56/1000))</f>
        <v>ND</v>
      </c>
      <c r="G56" s="88">
        <f>IF('Sorted Data'!G60="D","D",IF('Sorted Data'!G60="ND","ND",'Sorted Data'!G60*Impacts!$F56/1000))</f>
        <v>6.4555858814102781E-4</v>
      </c>
      <c r="H56" s="88">
        <f>IF('Sorted Data'!H60="D","D",IF('Sorted Data'!H60="ND","ND",'Sorted Data'!H60*Impacts!$F56/1000))</f>
        <v>2.7307429139834029E-4</v>
      </c>
      <c r="I56" s="88" t="str">
        <f>IF('Sorted Data'!I60="D","D",IF('Sorted Data'!I60="ND","ND",'Sorted Data'!I60*Impacts!$F56/1000))</f>
        <v>D</v>
      </c>
      <c r="J56" s="88" t="str">
        <f>IF('Sorted Data'!J60="D","D",IF('Sorted Data'!J60="ND","ND",'Sorted Data'!J60*Impacts!$F56/1000))</f>
        <v>D</v>
      </c>
      <c r="K56" s="88" t="str">
        <f>IF('Sorted Data'!K60="D","D",IF('Sorted Data'!K60="ND","ND",'Sorted Data'!K60*Impacts!$F56/1000))</f>
        <v>ND</v>
      </c>
      <c r="L56" s="89" t="str">
        <f>IF('Sorted Data'!L60="D","D",IF('Sorted Data'!L60="ND","ND",'Sorted Data'!L60*Impacts!$F56/1000))</f>
        <v>ND</v>
      </c>
    </row>
    <row r="57" spans="1:12" x14ac:dyDescent="0.25">
      <c r="A57" s="137"/>
      <c r="B57" s="74" t="str">
        <f>'Sorted Data'!B61</f>
        <v>Ge</v>
      </c>
      <c r="C57" s="74" t="str">
        <f>Impacts!B57</f>
        <v>Ge</v>
      </c>
      <c r="D57" s="74" t="s">
        <v>302</v>
      </c>
      <c r="E57" s="90">
        <f>IF('Sorted Data'!E61="D","D",IF('Sorted Data'!E61="ND","ND",'Sorted Data'!E61*Impacts!$F57/1000))</f>
        <v>18.267084121431495</v>
      </c>
      <c r="F57" s="90">
        <f>IF('Sorted Data'!F61="D","D",IF('Sorted Data'!F61="ND","ND",'Sorted Data'!F61*Impacts!$F57/1000))</f>
        <v>16.417301721559429</v>
      </c>
      <c r="G57" s="90">
        <f>IF('Sorted Data'!G61="D","D",IF('Sorted Data'!G61="ND","ND",'Sorted Data'!G61*Impacts!$F57/1000))</f>
        <v>11.121500222323098</v>
      </c>
      <c r="H57" s="90">
        <f>IF('Sorted Data'!H61="D","D",IF('Sorted Data'!H61="ND","ND",'Sorted Data'!H61*Impacts!$F57/1000))</f>
        <v>12.542769221746179</v>
      </c>
      <c r="I57" s="90">
        <f>IF('Sorted Data'!I61="D","D",IF('Sorted Data'!I61="ND","ND",'Sorted Data'!I61*Impacts!$F57/1000))</f>
        <v>14.298838782130321</v>
      </c>
      <c r="J57" s="90">
        <f>IF('Sorted Data'!J61="D","D",IF('Sorted Data'!J61="ND","ND",'Sorted Data'!J61*Impacts!$F57/1000))</f>
        <v>21.878434070498916</v>
      </c>
      <c r="K57" s="90">
        <f>IF('Sorted Data'!K61="D","D",IF('Sorted Data'!K61="ND","ND",'Sorted Data'!K61*Impacts!$F57/1000))</f>
        <v>9.901161746967059</v>
      </c>
      <c r="L57" s="91">
        <f>IF('Sorted Data'!L61="D","D",IF('Sorted Data'!L61="ND","ND",'Sorted Data'!L61*Impacts!$F57/1000))</f>
        <v>10.601054412718639</v>
      </c>
    </row>
    <row r="58" spans="1:12" x14ac:dyDescent="0.25">
      <c r="A58" s="137"/>
      <c r="B58" s="74" t="str">
        <f>'Sorted Data'!B62</f>
        <v>In</v>
      </c>
      <c r="C58" s="74" t="str">
        <f>Impacts!B58</f>
        <v>In</v>
      </c>
      <c r="D58" s="74" t="s">
        <v>302</v>
      </c>
      <c r="E58" s="90" t="str">
        <f>IF('Sorted Data'!E62="D","D",IF('Sorted Data'!E62="ND","ND",'Sorted Data'!E62*Impacts!$F58/1000))</f>
        <v>D</v>
      </c>
      <c r="F58" s="90">
        <f>IF('Sorted Data'!F62="D","D",IF('Sorted Data'!F62="ND","ND",'Sorted Data'!F62*Impacts!$F58/1000))</f>
        <v>0.78236449410938802</v>
      </c>
      <c r="G58" s="90">
        <f>IF('Sorted Data'!G62="D","D",IF('Sorted Data'!G62="ND","ND",'Sorted Data'!G62*Impacts!$F58/1000))</f>
        <v>1.2766959969153993</v>
      </c>
      <c r="H58" s="90">
        <f>IF('Sorted Data'!H62="D","D",IF('Sorted Data'!H62="ND","ND",'Sorted Data'!H62*Impacts!$F58/1000))</f>
        <v>0.66562525886850876</v>
      </c>
      <c r="I58" s="90">
        <f>IF('Sorted Data'!I62="D","D",IF('Sorted Data'!I62="ND","ND",'Sorted Data'!I62*Impacts!$F58/1000))</f>
        <v>0.61174136443761573</v>
      </c>
      <c r="J58" s="90">
        <f>IF('Sorted Data'!J62="D","D",IF('Sorted Data'!J62="ND","ND",'Sorted Data'!J62*Impacts!$F58/1000))</f>
        <v>0.45808959225779244</v>
      </c>
      <c r="K58" s="90" t="str">
        <f>IF('Sorted Data'!K62="D","D",IF('Sorted Data'!K62="ND","ND",'Sorted Data'!K62*Impacts!$F58/1000))</f>
        <v>D</v>
      </c>
      <c r="L58" s="91">
        <f>IF('Sorted Data'!L62="D","D",IF('Sorted Data'!L62="ND","ND",'Sorted Data'!L62*Impacts!$F58/1000))</f>
        <v>0.3776275898753903</v>
      </c>
    </row>
    <row r="59" spans="1:12" x14ac:dyDescent="0.25">
      <c r="A59" s="137"/>
      <c r="B59" s="74" t="str">
        <f>'Sorted Data'!B63</f>
        <v>Pb</v>
      </c>
      <c r="C59" s="74" t="str">
        <f>Impacts!B59</f>
        <v>Pb</v>
      </c>
      <c r="D59" s="74" t="s">
        <v>302</v>
      </c>
      <c r="E59" s="90">
        <f>IF('Sorted Data'!E63="D","D",IF('Sorted Data'!E63="ND","ND",'Sorted Data'!E63*Impacts!$F59/1000))</f>
        <v>2.044788449162974E-2</v>
      </c>
      <c r="F59" s="90">
        <f>IF('Sorted Data'!F63="D","D",IF('Sorted Data'!F63="ND","ND",'Sorted Data'!F63*Impacts!$F59/1000))</f>
        <v>1.5561487855101017E-2</v>
      </c>
      <c r="G59" s="90">
        <f>IF('Sorted Data'!G63="D","D",IF('Sorted Data'!G63="ND","ND",'Sorted Data'!G63*Impacts!$F59/1000))</f>
        <v>9.7533135255598365E-3</v>
      </c>
      <c r="H59" s="90">
        <f>IF('Sorted Data'!H63="D","D",IF('Sorted Data'!H63="ND","ND",'Sorted Data'!H63*Impacts!$F59/1000))</f>
        <v>2.6583201725405752E-3</v>
      </c>
      <c r="I59" s="90">
        <f>IF('Sorted Data'!I63="D","D",IF('Sorted Data'!I63="ND","ND",'Sorted Data'!I63*Impacts!$F59/1000))</f>
        <v>1.4794635031558064E-3</v>
      </c>
      <c r="J59" s="90">
        <f>IF('Sorted Data'!J63="D","D",IF('Sorted Data'!J63="ND","ND",'Sorted Data'!J63*Impacts!$F59/1000))</f>
        <v>1.2056290032082734E-3</v>
      </c>
      <c r="K59" s="90">
        <f>IF('Sorted Data'!K63="D","D",IF('Sorted Data'!K63="ND","ND",'Sorted Data'!K63*Impacts!$F59/1000))</f>
        <v>6.2977554789162709E-4</v>
      </c>
      <c r="L59" s="91">
        <f>IF('Sorted Data'!L63="D","D",IF('Sorted Data'!L63="ND","ND",'Sorted Data'!L63*Impacts!$F59/1000))</f>
        <v>2.1581611020591138E-3</v>
      </c>
    </row>
    <row r="60" spans="1:12" x14ac:dyDescent="0.25">
      <c r="A60" s="137"/>
      <c r="B60" s="74" t="str">
        <f>'Sorted Data'!B64</f>
        <v>Sn</v>
      </c>
      <c r="C60" s="74" t="str">
        <f>Impacts!B60</f>
        <v>Sn</v>
      </c>
      <c r="D60" s="74" t="s">
        <v>302</v>
      </c>
      <c r="E60" s="90">
        <f>IF('Sorted Data'!E64="D","D",IF('Sorted Data'!E64="ND","ND",'Sorted Data'!E64*Impacts!$F60/1000))</f>
        <v>42.820401155044806</v>
      </c>
      <c r="F60" s="90">
        <f>IF('Sorted Data'!F64="D","D",IF('Sorted Data'!F64="ND","ND",'Sorted Data'!F64*Impacts!$F60/1000))</f>
        <v>41.951310588807345</v>
      </c>
      <c r="G60" s="90">
        <f>IF('Sorted Data'!G64="D","D",IF('Sorted Data'!G64="ND","ND",'Sorted Data'!G64*Impacts!$F60/1000))</f>
        <v>48.440084168969641</v>
      </c>
      <c r="H60" s="90">
        <f>IF('Sorted Data'!H64="D","D",IF('Sorted Data'!H64="ND","ND",'Sorted Data'!H64*Impacts!$F60/1000))</f>
        <v>54.45332282186434</v>
      </c>
      <c r="I60" s="90">
        <f>IF('Sorted Data'!I64="D","D",IF('Sorted Data'!I64="ND","ND",'Sorted Data'!I64*Impacts!$F60/1000))</f>
        <v>45.041770235353582</v>
      </c>
      <c r="J60" s="90">
        <f>IF('Sorted Data'!J64="D","D",IF('Sorted Data'!J64="ND","ND",'Sorted Data'!J64*Impacts!$F60/1000))</f>
        <v>51.783211858961884</v>
      </c>
      <c r="K60" s="90">
        <f>IF('Sorted Data'!K64="D","D",IF('Sorted Data'!K64="ND","ND",'Sorted Data'!K64*Impacts!$F60/1000))</f>
        <v>47.034077643266365</v>
      </c>
      <c r="L60" s="91">
        <f>IF('Sorted Data'!L64="D","D",IF('Sorted Data'!L64="ND","ND",'Sorted Data'!L64*Impacts!$F60/1000))</f>
        <v>50.857932876104201</v>
      </c>
    </row>
    <row r="61" spans="1:12" ht="15.75" thickBot="1" x14ac:dyDescent="0.3">
      <c r="A61" s="138"/>
      <c r="B61" s="75" t="str">
        <f>'Sorted Data'!B65</f>
        <v>Zn</v>
      </c>
      <c r="C61" s="75" t="str">
        <f>Impacts!B61</f>
        <v>Zn</v>
      </c>
      <c r="D61" s="75" t="s">
        <v>302</v>
      </c>
      <c r="E61" s="92">
        <f>IF('Sorted Data'!E65="D","D",IF('Sorted Data'!E65="ND","ND",'Sorted Data'!E65*Impacts!$F61/1000))</f>
        <v>6.188069603762445</v>
      </c>
      <c r="F61" s="92">
        <f>IF('Sorted Data'!F65="D","D",IF('Sorted Data'!F65="ND","ND",'Sorted Data'!F65*Impacts!$F61/1000))</f>
        <v>6.989385424998364</v>
      </c>
      <c r="G61" s="92">
        <f>IF('Sorted Data'!G65="D","D",IF('Sorted Data'!G65="ND","ND",'Sorted Data'!G65*Impacts!$F61/1000))</f>
        <v>15.480238076625348</v>
      </c>
      <c r="H61" s="92">
        <f>IF('Sorted Data'!H65="D","D",IF('Sorted Data'!H65="ND","ND",'Sorted Data'!H65*Impacts!$F61/1000))</f>
        <v>15.290387865724986</v>
      </c>
      <c r="I61" s="92">
        <f>IF('Sorted Data'!I65="D","D",IF('Sorted Data'!I65="ND","ND",'Sorted Data'!I65*Impacts!$F61/1000))</f>
        <v>31.274264020512295</v>
      </c>
      <c r="J61" s="92">
        <f>IF('Sorted Data'!J65="D","D",IF('Sorted Data'!J65="ND","ND",'Sorted Data'!J65*Impacts!$F61/1000))</f>
        <v>33.47410429259795</v>
      </c>
      <c r="K61" s="92">
        <f>IF('Sorted Data'!K65="D","D",IF('Sorted Data'!K65="ND","ND",'Sorted Data'!K65*Impacts!$F61/1000))</f>
        <v>38.31118240313409</v>
      </c>
      <c r="L61" s="93">
        <f>IF('Sorted Data'!L65="D","D",IF('Sorted Data'!L65="ND","ND",'Sorted Data'!L65*Impacts!$F61/1000))</f>
        <v>31.612163858424708</v>
      </c>
    </row>
    <row r="63" spans="1:12" ht="15.75" thickBot="1" x14ac:dyDescent="0.3"/>
    <row r="64" spans="1:12" ht="15.75" thickBot="1" x14ac:dyDescent="0.3">
      <c r="A64" s="67" t="s">
        <v>287</v>
      </c>
      <c r="B64" s="82" t="s">
        <v>291</v>
      </c>
      <c r="C64" s="82" t="s">
        <v>288</v>
      </c>
      <c r="D64" s="82" t="str">
        <f t="shared" ref="D64:L64" si="0">D2</f>
        <v>Unit</v>
      </c>
      <c r="E64" s="96" t="str">
        <f t="shared" si="0"/>
        <v>S1 PCBA</v>
      </c>
      <c r="F64" s="96" t="str">
        <f t="shared" si="0"/>
        <v>S2 PCBA</v>
      </c>
      <c r="G64" s="96" t="str">
        <f t="shared" si="0"/>
        <v>S3 PCBA</v>
      </c>
      <c r="H64" s="96" t="str">
        <f t="shared" si="0"/>
        <v>S4 PCBA</v>
      </c>
      <c r="I64" s="96" t="str">
        <f t="shared" si="0"/>
        <v>S5 PCBA</v>
      </c>
      <c r="J64" s="96" t="str">
        <f t="shared" si="0"/>
        <v>S6 PCBA</v>
      </c>
      <c r="K64" s="96" t="str">
        <f t="shared" si="0"/>
        <v>S7 PCBA</v>
      </c>
      <c r="L64" s="97" t="str">
        <f t="shared" si="0"/>
        <v>S8 PCBA</v>
      </c>
    </row>
    <row r="65" spans="1:12" x14ac:dyDescent="0.25">
      <c r="A65" s="71" t="str">
        <f>A3</f>
        <v>Copper group</v>
      </c>
      <c r="B65" s="73" t="s">
        <v>290</v>
      </c>
      <c r="C65" s="73" t="s">
        <v>294</v>
      </c>
      <c r="D65" s="73" t="s">
        <v>161</v>
      </c>
      <c r="E65" s="98">
        <f>SUM(E3:E7)/1000</f>
        <v>0.57536714508801123</v>
      </c>
      <c r="F65" s="98">
        <f t="shared" ref="F65:L65" si="1">SUM(F3:F7)/1000</f>
        <v>1.3069299966887364</v>
      </c>
      <c r="G65" s="98">
        <f t="shared" si="1"/>
        <v>1.4481877749343264</v>
      </c>
      <c r="H65" s="98">
        <f t="shared" si="1"/>
        <v>1.3284748776625945</v>
      </c>
      <c r="I65" s="98">
        <f t="shared" si="1"/>
        <v>1.274041100033684</v>
      </c>
      <c r="J65" s="98">
        <f t="shared" si="1"/>
        <v>1.1296383945477715</v>
      </c>
      <c r="K65" s="98">
        <f t="shared" si="1"/>
        <v>1.1487549324242137</v>
      </c>
      <c r="L65" s="98">
        <f t="shared" si="1"/>
        <v>1.1642200238807705</v>
      </c>
    </row>
    <row r="66" spans="1:12" x14ac:dyDescent="0.25">
      <c r="A66" s="69" t="str">
        <f>A8</f>
        <v>Iron &amp; Its principal alloying elements</v>
      </c>
      <c r="B66" s="74" t="s">
        <v>290</v>
      </c>
      <c r="C66" s="74" t="s">
        <v>294</v>
      </c>
      <c r="D66" s="74" t="s">
        <v>161</v>
      </c>
      <c r="E66" s="90">
        <f>SUM(E8:E12)/1000</f>
        <v>2.7149123388178882E-2</v>
      </c>
      <c r="F66" s="90">
        <f t="shared" ref="F66:L66" si="2">SUM(F8:F12)/1000</f>
        <v>3.5870537577196528E-2</v>
      </c>
      <c r="G66" s="90">
        <f t="shared" si="2"/>
        <v>4.7027621540660987E-2</v>
      </c>
      <c r="H66" s="90">
        <f t="shared" si="2"/>
        <v>2.9119893733678796E-2</v>
      </c>
      <c r="I66" s="90">
        <f t="shared" si="2"/>
        <v>2.4953245826529805E-2</v>
      </c>
      <c r="J66" s="90">
        <f t="shared" si="2"/>
        <v>1.9453779972295596E-2</v>
      </c>
      <c r="K66" s="90">
        <f t="shared" si="2"/>
        <v>8.6304188690470105E-3</v>
      </c>
      <c r="L66" s="90">
        <f t="shared" si="2"/>
        <v>2.210684738837404E-2</v>
      </c>
    </row>
    <row r="67" spans="1:12" x14ac:dyDescent="0.25">
      <c r="A67" s="69" t="str">
        <f>A13</f>
        <v>Light metals</v>
      </c>
      <c r="B67" s="74" t="s">
        <v>290</v>
      </c>
      <c r="C67" s="74" t="s">
        <v>294</v>
      </c>
      <c r="D67" s="74" t="s">
        <v>161</v>
      </c>
      <c r="E67" s="90">
        <f>SUM(E13:E19)/1000</f>
        <v>1.8181992613370872E-2</v>
      </c>
      <c r="F67" s="90">
        <f t="shared" ref="F67:L67" si="3">SUM(F13:F19)/1000</f>
        <v>1.2758572345053832E-2</v>
      </c>
      <c r="G67" s="90">
        <f t="shared" si="3"/>
        <v>1.16372714721067E-2</v>
      </c>
      <c r="H67" s="90">
        <f t="shared" si="3"/>
        <v>7.0495834884754119E-3</v>
      </c>
      <c r="I67" s="90">
        <f t="shared" si="3"/>
        <v>9.8647362302332411E-3</v>
      </c>
      <c r="J67" s="90">
        <f t="shared" si="3"/>
        <v>7.4249865871512163E-3</v>
      </c>
      <c r="K67" s="90">
        <f t="shared" si="3"/>
        <v>6.9323096754357908E-3</v>
      </c>
      <c r="L67" s="90">
        <f t="shared" si="3"/>
        <v>8.5982353980652067E-3</v>
      </c>
    </row>
    <row r="68" spans="1:12" x14ac:dyDescent="0.25">
      <c r="A68" s="69" t="str">
        <f>A20</f>
        <v>Nuclear energy metals</v>
      </c>
      <c r="B68" s="74" t="s">
        <v>290</v>
      </c>
      <c r="C68" s="74" t="s">
        <v>294</v>
      </c>
      <c r="D68" s="74" t="s">
        <v>161</v>
      </c>
      <c r="E68" s="90">
        <f>SUM(E20:E23)/1000</f>
        <v>1.5408833700459826E-3</v>
      </c>
      <c r="F68" s="90">
        <f t="shared" ref="F68:L68" si="4">SUM(F20:F23)/1000</f>
        <v>2.5797836585465584E-3</v>
      </c>
      <c r="G68" s="90">
        <f t="shared" si="4"/>
        <v>4.9807046816365778E-3</v>
      </c>
      <c r="H68" s="90">
        <f t="shared" si="4"/>
        <v>2.411464159461028E-3</v>
      </c>
      <c r="I68" s="90">
        <f t="shared" si="4"/>
        <v>1.2354750039146097E-3</v>
      </c>
      <c r="J68" s="90">
        <f t="shared" si="4"/>
        <v>1.1793071570652951E-3</v>
      </c>
      <c r="K68" s="90">
        <f t="shared" si="4"/>
        <v>1.3775477721623662E-3</v>
      </c>
      <c r="L68" s="90">
        <f t="shared" si="4"/>
        <v>3.169745353076302E-3</v>
      </c>
    </row>
    <row r="69" spans="1:12" x14ac:dyDescent="0.25">
      <c r="A69" s="69" t="str">
        <f>A24</f>
        <v>Platinum- group metals</v>
      </c>
      <c r="B69" s="74" t="s">
        <v>290</v>
      </c>
      <c r="C69" s="74" t="s">
        <v>294</v>
      </c>
      <c r="D69" s="74" t="s">
        <v>161</v>
      </c>
      <c r="E69" s="90">
        <f>SUM(E24:E28)/1000</f>
        <v>1.330818799113362</v>
      </c>
      <c r="F69" s="90">
        <f t="shared" ref="F69:L69" si="5">SUM(F24:F28)/1000</f>
        <v>2.0750437982581982</v>
      </c>
      <c r="G69" s="90">
        <f t="shared" si="5"/>
        <v>1.7645157468600392</v>
      </c>
      <c r="H69" s="90">
        <f t="shared" si="5"/>
        <v>1.2524800430670686</v>
      </c>
      <c r="I69" s="90">
        <f t="shared" si="5"/>
        <v>1.1723998040927264</v>
      </c>
      <c r="J69" s="90">
        <f t="shared" si="5"/>
        <v>0.96161583887184676</v>
      </c>
      <c r="K69" s="90">
        <f t="shared" si="5"/>
        <v>0.45496913296324315</v>
      </c>
      <c r="L69" s="90">
        <f t="shared" si="5"/>
        <v>0.90600290330635036</v>
      </c>
    </row>
    <row r="70" spans="1:12" x14ac:dyDescent="0.25">
      <c r="A70" s="69" t="str">
        <f>A29</f>
        <v>Rare earth elements</v>
      </c>
      <c r="B70" s="74" t="s">
        <v>290</v>
      </c>
      <c r="C70" s="74" t="s">
        <v>294</v>
      </c>
      <c r="D70" s="74" t="s">
        <v>161</v>
      </c>
      <c r="E70" s="90">
        <f>SUM(E29:E42)/1000</f>
        <v>1.2126596377835516E-4</v>
      </c>
      <c r="F70" s="90">
        <f t="shared" ref="F70:L70" si="6">SUM(F29:F42)/1000</f>
        <v>2.6716947700853233E-4</v>
      </c>
      <c r="G70" s="90">
        <f t="shared" si="6"/>
        <v>2.1250986592164187E-4</v>
      </c>
      <c r="H70" s="90">
        <f t="shared" si="6"/>
        <v>2.2030123771882572E-4</v>
      </c>
      <c r="I70" s="90">
        <f t="shared" si="6"/>
        <v>2.4183839149914544E-4</v>
      </c>
      <c r="J70" s="90">
        <f t="shared" si="6"/>
        <v>1.616834949972557E-4</v>
      </c>
      <c r="K70" s="90">
        <f t="shared" si="6"/>
        <v>1.5672613943523489E-4</v>
      </c>
      <c r="L70" s="90">
        <f t="shared" si="6"/>
        <v>1.2837559737722428E-4</v>
      </c>
    </row>
    <row r="71" spans="1:12" x14ac:dyDescent="0.25">
      <c r="A71" s="69" t="str">
        <f>A43</f>
        <v>Specialty metals</v>
      </c>
      <c r="B71" s="74" t="s">
        <v>290</v>
      </c>
      <c r="C71" s="74" t="s">
        <v>294</v>
      </c>
      <c r="D71" s="74" t="s">
        <v>161</v>
      </c>
      <c r="E71" s="90">
        <f>SUM(E43:E49)/1000</f>
        <v>4.9917703495170739E-4</v>
      </c>
      <c r="F71" s="90">
        <f t="shared" ref="F71:L71" si="7">SUM(F43:F49)/1000</f>
        <v>5.2350919205499942E-4</v>
      </c>
      <c r="G71" s="90">
        <f t="shared" si="7"/>
        <v>9.7349465464941268E-4</v>
      </c>
      <c r="H71" s="90">
        <f t="shared" si="7"/>
        <v>5.3182068421879123E-4</v>
      </c>
      <c r="I71" s="90">
        <f t="shared" si="7"/>
        <v>9.4507982480245131E-4</v>
      </c>
      <c r="J71" s="90">
        <f t="shared" si="7"/>
        <v>7.4520051274682526E-4</v>
      </c>
      <c r="K71" s="90">
        <f t="shared" si="7"/>
        <v>8.0965913796247262E-4</v>
      </c>
      <c r="L71" s="90">
        <f t="shared" si="7"/>
        <v>8.1453744126990554E-4</v>
      </c>
    </row>
    <row r="72" spans="1:12" x14ac:dyDescent="0.25">
      <c r="A72" s="69" t="str">
        <f>A50</f>
        <v>Superalloy metals</v>
      </c>
      <c r="B72" s="74" t="s">
        <v>290</v>
      </c>
      <c r="C72" s="74" t="s">
        <v>294</v>
      </c>
      <c r="D72" s="74" t="s">
        <v>161</v>
      </c>
      <c r="E72" s="90">
        <f>SUM(E50:E55)/1000</f>
        <v>9.3609944244087584E-2</v>
      </c>
      <c r="F72" s="90">
        <f t="shared" ref="F72:L72" si="8">SUM(F50:F55)/1000</f>
        <v>0.10725890946939269</v>
      </c>
      <c r="G72" s="90">
        <f t="shared" si="8"/>
        <v>0.1219433150714582</v>
      </c>
      <c r="H72" s="90">
        <f t="shared" si="8"/>
        <v>0.12415723861348596</v>
      </c>
      <c r="I72" s="90">
        <f t="shared" si="8"/>
        <v>0.16243197464384806</v>
      </c>
      <c r="J72" s="90">
        <f t="shared" si="8"/>
        <v>0.16071265183233963</v>
      </c>
      <c r="K72" s="90">
        <f t="shared" si="8"/>
        <v>0.16627927465256895</v>
      </c>
      <c r="L72" s="90">
        <f t="shared" si="8"/>
        <v>0.171278567375614</v>
      </c>
    </row>
    <row r="73" spans="1:12" ht="15.75" thickBot="1" x14ac:dyDescent="0.3">
      <c r="A73" s="70" t="str">
        <f>A56</f>
        <v>Zinc, tin, lead group</v>
      </c>
      <c r="B73" s="75" t="s">
        <v>290</v>
      </c>
      <c r="C73" s="75" t="s">
        <v>294</v>
      </c>
      <c r="D73" s="75" t="s">
        <v>161</v>
      </c>
      <c r="E73" s="92">
        <f>SUM(E56:E61)/1000</f>
        <v>6.729600276473037E-2</v>
      </c>
      <c r="F73" s="92">
        <f t="shared" ref="F73:L73" si="9">SUM(F56:F61)/1000</f>
        <v>6.6155923717329632E-2</v>
      </c>
      <c r="G73" s="92">
        <f t="shared" si="9"/>
        <v>7.6328917336947188E-2</v>
      </c>
      <c r="H73" s="92">
        <f t="shared" si="9"/>
        <v>8.2955036562667936E-2</v>
      </c>
      <c r="I73" s="92">
        <f t="shared" si="9"/>
        <v>9.1228093865936971E-2</v>
      </c>
      <c r="J73" s="92">
        <f t="shared" si="9"/>
        <v>0.10759504544331974</v>
      </c>
      <c r="K73" s="92">
        <f t="shared" si="9"/>
        <v>9.52470515689154E-2</v>
      </c>
      <c r="L73" s="92">
        <f t="shared" si="9"/>
        <v>9.3450936898224993E-2</v>
      </c>
    </row>
    <row r="74" spans="1:12" ht="15.75" thickBot="1" x14ac:dyDescent="0.3">
      <c r="A74" s="72" t="s">
        <v>289</v>
      </c>
      <c r="B74" s="76" t="s">
        <v>290</v>
      </c>
      <c r="C74" s="76" t="s">
        <v>294</v>
      </c>
      <c r="D74" s="76" t="s">
        <v>161</v>
      </c>
      <c r="E74" s="99">
        <f>SUM(E65:E73)</f>
        <v>2.1145843335805168</v>
      </c>
      <c r="F74" s="99">
        <f t="shared" ref="F74:L74" si="10">SUM(F65:F73)</f>
        <v>3.6073882003835172</v>
      </c>
      <c r="G74" s="99">
        <f t="shared" si="10"/>
        <v>3.4758073564177461</v>
      </c>
      <c r="H74" s="99">
        <f t="shared" si="10"/>
        <v>2.8274002592093703</v>
      </c>
      <c r="I74" s="99">
        <f t="shared" si="10"/>
        <v>2.737341347913175</v>
      </c>
      <c r="J74" s="99">
        <f t="shared" si="10"/>
        <v>2.3885268884195336</v>
      </c>
      <c r="K74" s="99">
        <f t="shared" si="10"/>
        <v>1.8831570532029842</v>
      </c>
      <c r="L74" s="99">
        <f t="shared" si="10"/>
        <v>2.3697701726391225</v>
      </c>
    </row>
    <row r="76" spans="1:12" ht="15.75" thickBot="1" x14ac:dyDescent="0.3"/>
    <row r="77" spans="1:12" ht="15.75" thickBot="1" x14ac:dyDescent="0.3">
      <c r="A77" s="67" t="s">
        <v>292</v>
      </c>
      <c r="B77" s="82" t="str">
        <f>B64</f>
        <v>Part</v>
      </c>
      <c r="C77" s="82" t="str">
        <f t="shared" ref="C77:L87" si="11">C64</f>
        <v>Impact categorie</v>
      </c>
      <c r="D77" s="82" t="str">
        <f t="shared" si="11"/>
        <v>Unit</v>
      </c>
      <c r="E77" s="96" t="str">
        <f t="shared" si="11"/>
        <v>S1 PCBA</v>
      </c>
      <c r="F77" s="96" t="str">
        <f t="shared" si="11"/>
        <v>S2 PCBA</v>
      </c>
      <c r="G77" s="96" t="str">
        <f t="shared" si="11"/>
        <v>S3 PCBA</v>
      </c>
      <c r="H77" s="96" t="str">
        <f t="shared" si="11"/>
        <v>S4 PCBA</v>
      </c>
      <c r="I77" s="96" t="str">
        <f t="shared" si="11"/>
        <v>S5 PCBA</v>
      </c>
      <c r="J77" s="96" t="str">
        <f t="shared" si="11"/>
        <v>S6 PCBA</v>
      </c>
      <c r="K77" s="96" t="str">
        <f t="shared" si="11"/>
        <v>S7 PCBA</v>
      </c>
      <c r="L77" s="97" t="str">
        <f t="shared" si="11"/>
        <v>S8 PCBA</v>
      </c>
    </row>
    <row r="78" spans="1:12" x14ac:dyDescent="0.25">
      <c r="A78" s="71" t="str">
        <f>A65</f>
        <v>Copper group</v>
      </c>
      <c r="B78" s="73" t="str">
        <f>B65</f>
        <v>PCBs</v>
      </c>
      <c r="C78" s="73" t="str">
        <f t="shared" si="11"/>
        <v>Water Depletion</v>
      </c>
      <c r="D78" s="73" t="s">
        <v>299</v>
      </c>
      <c r="E78" s="114">
        <f>E65/E$74*100</f>
        <v>27.20946788221833</v>
      </c>
      <c r="F78" s="114">
        <f t="shared" ref="F78:L78" si="12">F65/F$74*100</f>
        <v>36.229258513120129</v>
      </c>
      <c r="G78" s="114">
        <f t="shared" si="12"/>
        <v>41.664788247265371</v>
      </c>
      <c r="H78" s="114">
        <f t="shared" si="12"/>
        <v>46.985737987945072</v>
      </c>
      <c r="I78" s="114">
        <f t="shared" si="12"/>
        <v>46.543011561380723</v>
      </c>
      <c r="J78" s="114">
        <f t="shared" si="12"/>
        <v>47.29435536290918</v>
      </c>
      <c r="K78" s="114">
        <f t="shared" si="12"/>
        <v>61.001546868878705</v>
      </c>
      <c r="L78" s="115">
        <f t="shared" si="12"/>
        <v>49.127971873501266</v>
      </c>
    </row>
    <row r="79" spans="1:12" x14ac:dyDescent="0.25">
      <c r="A79" s="69" t="str">
        <f t="shared" ref="A79:B87" si="13">A66</f>
        <v>Iron &amp; Its principal alloying elements</v>
      </c>
      <c r="B79" s="74" t="str">
        <f t="shared" si="13"/>
        <v>PCBs</v>
      </c>
      <c r="C79" s="74" t="str">
        <f t="shared" si="11"/>
        <v>Water Depletion</v>
      </c>
      <c r="D79" s="74" t="s">
        <v>299</v>
      </c>
      <c r="E79" s="116">
        <f t="shared" ref="E79:L87" si="14">E66/E$74*100</f>
        <v>1.2838988238510529</v>
      </c>
      <c r="F79" s="116">
        <f t="shared" si="14"/>
        <v>0.99436311216472284</v>
      </c>
      <c r="G79" s="116">
        <f t="shared" si="14"/>
        <v>1.3529985041843293</v>
      </c>
      <c r="H79" s="116">
        <f t="shared" si="14"/>
        <v>1.0299176297671286</v>
      </c>
      <c r="I79" s="116">
        <f t="shared" si="14"/>
        <v>0.91158692523141216</v>
      </c>
      <c r="J79" s="116">
        <f t="shared" si="14"/>
        <v>0.81446769833803234</v>
      </c>
      <c r="K79" s="116">
        <f t="shared" si="14"/>
        <v>0.4582952257947836</v>
      </c>
      <c r="L79" s="117">
        <f t="shared" si="14"/>
        <v>0.93286883443867841</v>
      </c>
    </row>
    <row r="80" spans="1:12" x14ac:dyDescent="0.25">
      <c r="A80" s="69" t="str">
        <f t="shared" si="13"/>
        <v>Light metals</v>
      </c>
      <c r="B80" s="74" t="str">
        <f t="shared" si="13"/>
        <v>PCBs</v>
      </c>
      <c r="C80" s="74" t="str">
        <f t="shared" si="11"/>
        <v>Water Depletion</v>
      </c>
      <c r="D80" s="74" t="s">
        <v>299</v>
      </c>
      <c r="E80" s="116">
        <f t="shared" si="14"/>
        <v>0.85983766760364866</v>
      </c>
      <c r="F80" s="116">
        <f t="shared" si="14"/>
        <v>0.35367893989611138</v>
      </c>
      <c r="G80" s="116">
        <f t="shared" si="14"/>
        <v>0.33480772317889229</v>
      </c>
      <c r="H80" s="116">
        <f t="shared" si="14"/>
        <v>0.24933093450471341</v>
      </c>
      <c r="I80" s="116">
        <f t="shared" si="14"/>
        <v>0.36037654703728017</v>
      </c>
      <c r="J80" s="116">
        <f t="shared" si="14"/>
        <v>0.31086049829082152</v>
      </c>
      <c r="K80" s="116">
        <f t="shared" si="14"/>
        <v>0.36812169561985875</v>
      </c>
      <c r="L80" s="117">
        <f t="shared" si="14"/>
        <v>0.36282992744776094</v>
      </c>
    </row>
    <row r="81" spans="1:12" x14ac:dyDescent="0.25">
      <c r="A81" s="69" t="str">
        <f t="shared" si="13"/>
        <v>Nuclear energy metals</v>
      </c>
      <c r="B81" s="74" t="str">
        <f t="shared" si="13"/>
        <v>PCBs</v>
      </c>
      <c r="C81" s="74" t="str">
        <f t="shared" si="11"/>
        <v>Water Depletion</v>
      </c>
      <c r="D81" s="74" t="s">
        <v>299</v>
      </c>
      <c r="E81" s="116">
        <f t="shared" si="14"/>
        <v>7.286932687318666E-2</v>
      </c>
      <c r="F81" s="116">
        <f t="shared" si="14"/>
        <v>7.1513890805328079E-2</v>
      </c>
      <c r="G81" s="116">
        <f t="shared" si="14"/>
        <v>0.14329633868920216</v>
      </c>
      <c r="H81" s="116">
        <f t="shared" si="14"/>
        <v>8.5289097346809645E-2</v>
      </c>
      <c r="I81" s="116">
        <f t="shared" si="14"/>
        <v>4.5134122744921082E-2</v>
      </c>
      <c r="J81" s="116">
        <f t="shared" si="14"/>
        <v>4.9373827976692021E-2</v>
      </c>
      <c r="K81" s="116">
        <f t="shared" si="14"/>
        <v>7.3150976431803807E-2</v>
      </c>
      <c r="L81" s="117">
        <f t="shared" si="14"/>
        <v>0.13375750060801372</v>
      </c>
    </row>
    <row r="82" spans="1:12" x14ac:dyDescent="0.25">
      <c r="A82" s="69" t="str">
        <f t="shared" si="13"/>
        <v>Platinum- group metals</v>
      </c>
      <c r="B82" s="74" t="str">
        <f t="shared" si="13"/>
        <v>PCBs</v>
      </c>
      <c r="C82" s="74" t="str">
        <f t="shared" si="11"/>
        <v>Water Depletion</v>
      </c>
      <c r="D82" s="74" t="s">
        <v>299</v>
      </c>
      <c r="E82" s="116">
        <f t="shared" si="14"/>
        <v>62.935243488726456</v>
      </c>
      <c r="F82" s="116">
        <f t="shared" si="14"/>
        <v>57.522054267339215</v>
      </c>
      <c r="G82" s="116">
        <f t="shared" si="14"/>
        <v>50.76563704262923</v>
      </c>
      <c r="H82" s="116">
        <f t="shared" si="14"/>
        <v>44.297939033835313</v>
      </c>
      <c r="I82" s="116">
        <f t="shared" si="14"/>
        <v>42.829872313385792</v>
      </c>
      <c r="J82" s="116">
        <f t="shared" si="14"/>
        <v>40.259787048415404</v>
      </c>
      <c r="K82" s="116">
        <f t="shared" si="14"/>
        <v>24.159914447358755</v>
      </c>
      <c r="L82" s="117">
        <f t="shared" si="14"/>
        <v>38.231678065952259</v>
      </c>
    </row>
    <row r="83" spans="1:12" x14ac:dyDescent="0.25">
      <c r="A83" s="69" t="str">
        <f t="shared" si="13"/>
        <v>Rare earth elements</v>
      </c>
      <c r="B83" s="74" t="str">
        <f t="shared" si="13"/>
        <v>PCBs</v>
      </c>
      <c r="C83" s="74" t="str">
        <f t="shared" si="11"/>
        <v>Water Depletion</v>
      </c>
      <c r="D83" s="74" t="s">
        <v>299</v>
      </c>
      <c r="E83" s="116">
        <f t="shared" si="14"/>
        <v>5.7347423724180228E-3</v>
      </c>
      <c r="F83" s="116">
        <f t="shared" si="14"/>
        <v>7.4061748325319797E-3</v>
      </c>
      <c r="G83" s="116">
        <f t="shared" si="14"/>
        <v>6.1139713491100917E-3</v>
      </c>
      <c r="H83" s="116">
        <f t="shared" si="14"/>
        <v>7.7916537285891334E-3</v>
      </c>
      <c r="I83" s="116">
        <f t="shared" si="14"/>
        <v>8.8347911627284659E-3</v>
      </c>
      <c r="J83" s="116">
        <f t="shared" si="14"/>
        <v>6.7691720692430717E-3</v>
      </c>
      <c r="K83" s="116">
        <f t="shared" si="14"/>
        <v>8.3225209054478937E-3</v>
      </c>
      <c r="L83" s="117">
        <f t="shared" si="14"/>
        <v>5.417217199347955E-3</v>
      </c>
    </row>
    <row r="84" spans="1:12" x14ac:dyDescent="0.25">
      <c r="A84" s="69" t="str">
        <f t="shared" si="13"/>
        <v>Specialty metals</v>
      </c>
      <c r="B84" s="74" t="str">
        <f t="shared" si="13"/>
        <v>PCBs</v>
      </c>
      <c r="C84" s="74" t="str">
        <f t="shared" si="11"/>
        <v>Water Depletion</v>
      </c>
      <c r="D84" s="74" t="s">
        <v>299</v>
      </c>
      <c r="E84" s="116">
        <f t="shared" si="14"/>
        <v>2.360639048651593E-2</v>
      </c>
      <c r="F84" s="116">
        <f t="shared" si="14"/>
        <v>1.4512139059481951E-2</v>
      </c>
      <c r="G84" s="116">
        <f t="shared" si="14"/>
        <v>2.80077275529079E-2</v>
      </c>
      <c r="H84" s="116">
        <f t="shared" si="14"/>
        <v>1.8809529442693936E-2</v>
      </c>
      <c r="I84" s="116">
        <f t="shared" si="14"/>
        <v>3.4525464846499231E-2</v>
      </c>
      <c r="J84" s="116">
        <f t="shared" si="14"/>
        <v>3.119916783687194E-2</v>
      </c>
      <c r="K84" s="116">
        <f t="shared" si="14"/>
        <v>4.2994775002188838E-2</v>
      </c>
      <c r="L84" s="117">
        <f t="shared" si="14"/>
        <v>3.4372001583714187E-2</v>
      </c>
    </row>
    <row r="85" spans="1:12" x14ac:dyDescent="0.25">
      <c r="A85" s="69" t="str">
        <f t="shared" si="13"/>
        <v>Superalloy metals</v>
      </c>
      <c r="B85" s="74" t="str">
        <f t="shared" si="13"/>
        <v>PCBs</v>
      </c>
      <c r="C85" s="74" t="str">
        <f t="shared" si="11"/>
        <v>Water Depletion</v>
      </c>
      <c r="D85" s="74" t="s">
        <v>299</v>
      </c>
      <c r="E85" s="116">
        <f t="shared" si="14"/>
        <v>4.4268721165441862</v>
      </c>
      <c r="F85" s="116">
        <f t="shared" si="14"/>
        <v>2.9733120892835854</v>
      </c>
      <c r="G85" s="116">
        <f t="shared" si="14"/>
        <v>3.5083450423770328</v>
      </c>
      <c r="H85" s="116">
        <f t="shared" si="14"/>
        <v>4.3912155065092984</v>
      </c>
      <c r="I85" s="116">
        <f t="shared" si="14"/>
        <v>5.9339320164684191</v>
      </c>
      <c r="J85" s="116">
        <f t="shared" si="14"/>
        <v>6.7285259634938299</v>
      </c>
      <c r="K85" s="116">
        <f t="shared" si="14"/>
        <v>8.8298145058985593</v>
      </c>
      <c r="L85" s="117">
        <f t="shared" si="14"/>
        <v>7.227644661628414</v>
      </c>
    </row>
    <row r="86" spans="1:12" ht="15.75" thickBot="1" x14ac:dyDescent="0.3">
      <c r="A86" s="70" t="str">
        <f t="shared" si="13"/>
        <v>Zinc, tin, lead group</v>
      </c>
      <c r="B86" s="75" t="str">
        <f t="shared" si="13"/>
        <v>PCBs</v>
      </c>
      <c r="C86" s="75" t="str">
        <f t="shared" si="11"/>
        <v>Water Depletion</v>
      </c>
      <c r="D86" s="75" t="s">
        <v>299</v>
      </c>
      <c r="E86" s="118">
        <f t="shared" si="14"/>
        <v>3.1824695613242109</v>
      </c>
      <c r="F86" s="118">
        <f t="shared" si="14"/>
        <v>1.8339008734989017</v>
      </c>
      <c r="G86" s="118">
        <f t="shared" si="14"/>
        <v>2.1960054027739235</v>
      </c>
      <c r="H86" s="118">
        <f t="shared" si="14"/>
        <v>2.9339686269203624</v>
      </c>
      <c r="I86" s="118">
        <f t="shared" si="14"/>
        <v>3.3327262577422121</v>
      </c>
      <c r="J86" s="118">
        <f t="shared" si="14"/>
        <v>4.504661260669935</v>
      </c>
      <c r="K86" s="118">
        <f t="shared" si="14"/>
        <v>5.0578389841098819</v>
      </c>
      <c r="L86" s="119">
        <f t="shared" si="14"/>
        <v>3.9434599176405474</v>
      </c>
    </row>
    <row r="87" spans="1:12" ht="15.75" thickBot="1" x14ac:dyDescent="0.3">
      <c r="A87" s="72" t="str">
        <f t="shared" si="13"/>
        <v>Total Impact</v>
      </c>
      <c r="B87" s="76" t="str">
        <f t="shared" si="13"/>
        <v>PCBs</v>
      </c>
      <c r="C87" s="76" t="str">
        <f t="shared" si="11"/>
        <v>Water Depletion</v>
      </c>
      <c r="D87" s="76" t="s">
        <v>299</v>
      </c>
      <c r="E87" s="77">
        <f t="shared" si="14"/>
        <v>100</v>
      </c>
      <c r="F87" s="77">
        <f t="shared" si="14"/>
        <v>100</v>
      </c>
      <c r="G87" s="77">
        <f t="shared" si="14"/>
        <v>100</v>
      </c>
      <c r="H87" s="77">
        <f t="shared" si="14"/>
        <v>100</v>
      </c>
      <c r="I87" s="77">
        <f t="shared" si="14"/>
        <v>100</v>
      </c>
      <c r="J87" s="77">
        <f t="shared" si="14"/>
        <v>100</v>
      </c>
      <c r="K87" s="77">
        <f t="shared" si="14"/>
        <v>100</v>
      </c>
      <c r="L87" s="78">
        <f t="shared" si="14"/>
        <v>100</v>
      </c>
    </row>
    <row r="105" spans="5:15" x14ac:dyDescent="0.25">
      <c r="E105" s="79"/>
      <c r="F105" s="79"/>
      <c r="G105" s="79"/>
      <c r="H105" s="79"/>
      <c r="I105" s="79"/>
      <c r="J105" s="79"/>
      <c r="K105" s="79"/>
      <c r="L105" s="79"/>
    </row>
    <row r="106" spans="5:15" x14ac:dyDescent="0.25">
      <c r="E106" s="79"/>
      <c r="F106" s="79"/>
      <c r="G106" s="79"/>
      <c r="H106" s="79"/>
      <c r="I106" s="79"/>
      <c r="J106" s="79"/>
      <c r="K106" s="79"/>
      <c r="L106" s="79"/>
      <c r="N106" s="79"/>
      <c r="O106" s="79"/>
    </row>
    <row r="107" spans="5:15" x14ac:dyDescent="0.25">
      <c r="E107" s="79"/>
      <c r="F107" s="79"/>
      <c r="G107" s="79"/>
      <c r="H107" s="79"/>
      <c r="I107" s="79"/>
      <c r="J107" s="79"/>
      <c r="K107" s="79"/>
      <c r="L107" s="79"/>
      <c r="N107" s="79"/>
      <c r="O107" s="79"/>
    </row>
    <row r="108" spans="5:15" x14ac:dyDescent="0.25">
      <c r="E108" s="79"/>
      <c r="F108" s="79"/>
      <c r="G108" s="79"/>
      <c r="H108" s="79"/>
      <c r="I108" s="79"/>
      <c r="J108" s="79"/>
      <c r="K108" s="79"/>
      <c r="L108" s="79"/>
      <c r="N108" s="79"/>
      <c r="O108" s="79"/>
    </row>
    <row r="109" spans="5:15" x14ac:dyDescent="0.25">
      <c r="E109" s="79"/>
      <c r="F109" s="79"/>
      <c r="G109" s="79"/>
      <c r="H109" s="79"/>
      <c r="I109" s="79"/>
      <c r="J109" s="79"/>
      <c r="K109" s="79"/>
      <c r="L109" s="79"/>
      <c r="N109" s="79"/>
      <c r="O109" s="79"/>
    </row>
    <row r="110" spans="5:15" x14ac:dyDescent="0.25">
      <c r="E110" s="79"/>
      <c r="F110" s="79"/>
      <c r="G110" s="79"/>
      <c r="H110" s="79"/>
      <c r="I110" s="79"/>
      <c r="J110" s="79"/>
      <c r="K110" s="79"/>
      <c r="L110" s="79"/>
      <c r="N110" s="79"/>
      <c r="O110" s="79"/>
    </row>
    <row r="111" spans="5:15" x14ac:dyDescent="0.25">
      <c r="E111" s="79"/>
      <c r="F111" s="79"/>
      <c r="G111" s="79"/>
      <c r="H111" s="79"/>
      <c r="I111" s="79"/>
      <c r="J111" s="79"/>
      <c r="K111" s="79"/>
      <c r="L111" s="79"/>
      <c r="N111" s="79"/>
      <c r="O111" s="79"/>
    </row>
    <row r="112" spans="5:15" x14ac:dyDescent="0.25">
      <c r="E112" s="79"/>
      <c r="F112" s="79"/>
      <c r="G112" s="79"/>
      <c r="H112" s="79"/>
      <c r="I112" s="79"/>
      <c r="J112" s="79"/>
      <c r="K112" s="79"/>
      <c r="L112" s="79"/>
      <c r="N112" s="79"/>
      <c r="O112" s="79"/>
    </row>
    <row r="113" spans="3:15" x14ac:dyDescent="0.25">
      <c r="E113" s="79"/>
      <c r="F113" s="79"/>
      <c r="G113" s="79"/>
      <c r="H113" s="79"/>
      <c r="I113" s="79"/>
      <c r="J113" s="79"/>
      <c r="K113" s="79"/>
      <c r="L113" s="79"/>
      <c r="N113" s="79"/>
      <c r="O113" s="79"/>
    </row>
    <row r="114" spans="3:15" x14ac:dyDescent="0.25">
      <c r="E114" s="79"/>
      <c r="F114" s="79"/>
      <c r="G114" s="79"/>
      <c r="H114" s="79"/>
      <c r="I114" s="79"/>
      <c r="J114" s="79"/>
      <c r="K114" s="79"/>
      <c r="L114" s="79"/>
      <c r="N114" s="79"/>
      <c r="O114" s="79"/>
    </row>
    <row r="115" spans="3:15" x14ac:dyDescent="0.25">
      <c r="E115" s="79"/>
      <c r="F115" s="79"/>
      <c r="G115" s="79"/>
      <c r="H115" s="79"/>
      <c r="I115" s="79"/>
      <c r="J115" s="79"/>
      <c r="K115" s="79"/>
      <c r="L115" s="79"/>
      <c r="N115" s="79"/>
      <c r="O115" s="79"/>
    </row>
    <row r="116" spans="3:15" x14ac:dyDescent="0.25">
      <c r="E116" s="79"/>
      <c r="F116" s="79"/>
      <c r="G116" s="79"/>
      <c r="H116" s="79"/>
      <c r="I116" s="79"/>
      <c r="J116" s="79"/>
      <c r="K116" s="79"/>
      <c r="L116" s="79"/>
      <c r="N116" s="79"/>
      <c r="O116" s="79"/>
    </row>
    <row r="117" spans="3:15" x14ac:dyDescent="0.25">
      <c r="E117" s="79"/>
      <c r="F117" s="79"/>
      <c r="G117" s="79"/>
      <c r="H117" s="79"/>
      <c r="I117" s="79"/>
      <c r="J117" s="79"/>
      <c r="K117" s="79"/>
      <c r="L117" s="79"/>
      <c r="N117" s="79"/>
      <c r="O117" s="79"/>
    </row>
    <row r="118" spans="3:15" x14ac:dyDescent="0.25">
      <c r="E118" s="79"/>
      <c r="F118" s="79"/>
      <c r="G118" s="79"/>
      <c r="H118" s="79"/>
      <c r="I118" s="79"/>
      <c r="J118" s="79"/>
      <c r="K118" s="79"/>
      <c r="L118" s="79"/>
      <c r="N118" s="79"/>
      <c r="O118" s="79"/>
    </row>
    <row r="119" spans="3:15" x14ac:dyDescent="0.25">
      <c r="E119" s="113"/>
      <c r="F119" s="113"/>
      <c r="G119" s="113"/>
      <c r="H119" s="113"/>
      <c r="I119" s="113"/>
      <c r="J119" s="113"/>
      <c r="K119" s="113"/>
      <c r="L119" s="113"/>
      <c r="N119" s="79"/>
      <c r="O119" s="79"/>
    </row>
    <row r="120" spans="3:15" x14ac:dyDescent="0.25">
      <c r="C120" s="112"/>
      <c r="D120" s="112"/>
      <c r="E120" s="112"/>
      <c r="F120" s="112"/>
      <c r="G120" s="112"/>
      <c r="H120" s="112"/>
      <c r="I120" s="112"/>
      <c r="J120" s="112"/>
      <c r="K120" s="112"/>
      <c r="L120" s="112"/>
    </row>
    <row r="134" spans="5:22" x14ac:dyDescent="0.25">
      <c r="E134" s="79"/>
      <c r="F134" s="79"/>
      <c r="G134" s="79"/>
      <c r="H134" s="79"/>
      <c r="I134" s="79"/>
      <c r="J134" s="79"/>
      <c r="K134" s="79"/>
      <c r="L134" s="79"/>
    </row>
    <row r="135" spans="5:22" x14ac:dyDescent="0.25">
      <c r="E135" s="79"/>
      <c r="F135" s="79"/>
      <c r="G135" s="79"/>
      <c r="H135" s="79"/>
      <c r="I135" s="79"/>
      <c r="J135" s="79"/>
      <c r="K135" s="79"/>
      <c r="L135" s="79"/>
    </row>
    <row r="136" spans="5:22" x14ac:dyDescent="0.25">
      <c r="E136" s="79"/>
      <c r="F136" s="79"/>
      <c r="G136" s="79"/>
      <c r="H136" s="79"/>
      <c r="I136" s="79"/>
      <c r="J136" s="79"/>
      <c r="K136" s="79"/>
      <c r="L136" s="79"/>
      <c r="M136" s="113"/>
      <c r="N136" s="113"/>
      <c r="O136" s="113"/>
      <c r="P136" s="113"/>
      <c r="Q136" s="113"/>
      <c r="R136" s="113"/>
      <c r="S136" s="113"/>
      <c r="T136" s="113"/>
      <c r="U136" s="79"/>
      <c r="V136" s="79"/>
    </row>
    <row r="137" spans="5:22" x14ac:dyDescent="0.25">
      <c r="E137" s="79"/>
      <c r="F137" s="79"/>
      <c r="G137" s="79"/>
      <c r="H137" s="79"/>
      <c r="I137" s="79"/>
      <c r="J137" s="79"/>
      <c r="K137" s="79"/>
      <c r="L137" s="79"/>
    </row>
    <row r="138" spans="5:22" x14ac:dyDescent="0.25">
      <c r="E138" s="79"/>
      <c r="F138" s="79"/>
      <c r="G138" s="79"/>
      <c r="H138" s="79"/>
      <c r="I138" s="79"/>
      <c r="J138" s="79"/>
      <c r="K138" s="79"/>
      <c r="L138" s="79"/>
    </row>
    <row r="139" spans="5:22" x14ac:dyDescent="0.25">
      <c r="E139" s="79"/>
      <c r="F139" s="79"/>
      <c r="G139" s="79"/>
      <c r="H139" s="79"/>
      <c r="I139" s="79"/>
      <c r="J139" s="79"/>
      <c r="K139" s="79"/>
      <c r="L139" s="79"/>
    </row>
    <row r="140" spans="5:22" x14ac:dyDescent="0.25">
      <c r="E140" s="113"/>
      <c r="F140" s="79"/>
      <c r="G140" s="79"/>
      <c r="H140" s="79"/>
      <c r="I140" s="79"/>
      <c r="J140" s="79"/>
      <c r="K140" s="79"/>
      <c r="L140" s="79"/>
      <c r="M140" s="85"/>
      <c r="N140" s="85"/>
      <c r="O140" s="85"/>
      <c r="P140" s="85"/>
      <c r="Q140" s="85"/>
      <c r="R140" s="85"/>
      <c r="S140" s="85"/>
      <c r="T140" s="85"/>
      <c r="U140" s="112"/>
      <c r="V140" s="85"/>
    </row>
    <row r="141" spans="5:22" x14ac:dyDescent="0.25">
      <c r="E141" s="79"/>
      <c r="F141" s="79"/>
      <c r="G141" s="79"/>
      <c r="H141" s="79"/>
      <c r="I141" s="79"/>
      <c r="J141" s="79"/>
      <c r="K141" s="79"/>
      <c r="L141" s="79"/>
    </row>
    <row r="142" spans="5:22" x14ac:dyDescent="0.25">
      <c r="E142" s="79"/>
      <c r="F142" s="79"/>
      <c r="G142" s="79"/>
      <c r="H142" s="79"/>
      <c r="I142" s="79"/>
      <c r="J142" s="79"/>
      <c r="K142" s="79"/>
      <c r="L142" s="79"/>
    </row>
    <row r="143" spans="5:22" x14ac:dyDescent="0.25">
      <c r="E143" s="79"/>
      <c r="F143" s="79"/>
      <c r="G143" s="79"/>
      <c r="H143" s="79"/>
      <c r="I143" s="79"/>
      <c r="J143" s="79"/>
      <c r="K143" s="79"/>
      <c r="L143" s="79"/>
    </row>
    <row r="144" spans="5:22" x14ac:dyDescent="0.25">
      <c r="E144" s="79"/>
      <c r="F144" s="79"/>
      <c r="G144" s="79"/>
      <c r="H144" s="79"/>
      <c r="I144" s="79"/>
      <c r="J144" s="79"/>
      <c r="K144" s="79"/>
      <c r="L144" s="79"/>
    </row>
    <row r="145" spans="5:13" x14ac:dyDescent="0.25">
      <c r="E145" s="79"/>
      <c r="F145" s="79"/>
      <c r="G145" s="79"/>
      <c r="H145" s="79"/>
      <c r="I145" s="79"/>
      <c r="J145" s="79"/>
      <c r="K145" s="79"/>
      <c r="L145" s="79"/>
    </row>
    <row r="146" spans="5:13" x14ac:dyDescent="0.25">
      <c r="E146" s="79"/>
      <c r="F146" s="79"/>
      <c r="G146" s="79"/>
      <c r="H146" s="79"/>
      <c r="I146" s="79"/>
      <c r="J146" s="79"/>
      <c r="K146" s="79"/>
      <c r="L146" s="79"/>
    </row>
    <row r="147" spans="5:13" x14ac:dyDescent="0.25">
      <c r="E147" s="79"/>
      <c r="F147" s="79"/>
      <c r="G147" s="79"/>
      <c r="H147" s="79"/>
      <c r="I147" s="79"/>
      <c r="J147" s="79"/>
      <c r="K147" s="79"/>
      <c r="L147" s="79"/>
    </row>
    <row r="148" spans="5:13" x14ac:dyDescent="0.25">
      <c r="E148" s="79"/>
      <c r="F148" s="79"/>
      <c r="G148" s="79"/>
      <c r="H148" s="79"/>
      <c r="I148" s="79"/>
      <c r="J148" s="79"/>
      <c r="K148" s="79"/>
      <c r="L148" s="79"/>
    </row>
    <row r="149" spans="5:13" x14ac:dyDescent="0.25">
      <c r="E149" s="113"/>
      <c r="F149" s="79"/>
      <c r="G149" s="79"/>
      <c r="H149" s="79"/>
      <c r="I149" s="79"/>
      <c r="J149" s="79"/>
      <c r="K149" s="79"/>
      <c r="L149" s="79"/>
    </row>
    <row r="150" spans="5:13" x14ac:dyDescent="0.25">
      <c r="E150" s="113"/>
      <c r="F150" s="79"/>
      <c r="G150" s="79"/>
      <c r="H150" s="79"/>
      <c r="I150" s="79"/>
      <c r="J150" s="79"/>
      <c r="K150" s="79"/>
      <c r="L150" s="79"/>
      <c r="M150" s="113"/>
    </row>
    <row r="160" spans="5:13" x14ac:dyDescent="0.25">
      <c r="E160" s="112"/>
      <c r="F160" s="112"/>
      <c r="G160" s="112"/>
      <c r="H160" s="112"/>
      <c r="I160" s="112"/>
      <c r="J160" s="112"/>
      <c r="K160" s="112"/>
      <c r="L160" s="112"/>
      <c r="M160" s="112"/>
    </row>
    <row r="174" spans="2:12" x14ac:dyDescent="0.25">
      <c r="B174"/>
      <c r="C174"/>
      <c r="D174"/>
      <c r="E174"/>
      <c r="F174"/>
      <c r="G174"/>
      <c r="H174"/>
      <c r="I174"/>
      <c r="J174"/>
      <c r="K174"/>
      <c r="L174"/>
    </row>
    <row r="175" spans="2:12" x14ac:dyDescent="0.25">
      <c r="B175"/>
      <c r="C175"/>
      <c r="D175"/>
      <c r="E175"/>
      <c r="F175"/>
      <c r="G175"/>
      <c r="H175"/>
      <c r="I175"/>
      <c r="J175"/>
      <c r="K175"/>
      <c r="L175"/>
    </row>
    <row r="176" spans="2:12" x14ac:dyDescent="0.25">
      <c r="B176"/>
      <c r="C176"/>
      <c r="D176"/>
      <c r="E176"/>
      <c r="F176"/>
      <c r="G176"/>
      <c r="H176"/>
      <c r="I176"/>
      <c r="J176"/>
      <c r="K176"/>
      <c r="L176"/>
    </row>
    <row r="177" spans="2:12" x14ac:dyDescent="0.25">
      <c r="B177"/>
      <c r="C177"/>
      <c r="D177"/>
      <c r="E177"/>
      <c r="F177"/>
      <c r="G177"/>
      <c r="H177"/>
      <c r="I177"/>
      <c r="J177"/>
      <c r="K177"/>
      <c r="L177"/>
    </row>
    <row r="178" spans="2:12" x14ac:dyDescent="0.25">
      <c r="B178"/>
      <c r="C178"/>
      <c r="D178"/>
      <c r="E178"/>
      <c r="F178"/>
      <c r="G178"/>
      <c r="H178"/>
      <c r="I178"/>
      <c r="J178"/>
      <c r="K178"/>
      <c r="L178"/>
    </row>
    <row r="179" spans="2:12" x14ac:dyDescent="0.25">
      <c r="B179"/>
      <c r="C179"/>
      <c r="D179"/>
      <c r="E179"/>
      <c r="F179"/>
      <c r="G179"/>
      <c r="H179"/>
      <c r="I179"/>
      <c r="J179"/>
      <c r="K179"/>
      <c r="L179"/>
    </row>
    <row r="180" spans="2:12" x14ac:dyDescent="0.25">
      <c r="B180"/>
      <c r="C180"/>
      <c r="D180"/>
      <c r="E180"/>
      <c r="F180"/>
      <c r="G180"/>
      <c r="H180"/>
      <c r="I180"/>
      <c r="J180"/>
      <c r="K180"/>
      <c r="L180"/>
    </row>
    <row r="181" spans="2:12" x14ac:dyDescent="0.25">
      <c r="B181"/>
      <c r="C181"/>
      <c r="D181"/>
      <c r="E181"/>
      <c r="F181"/>
      <c r="G181"/>
      <c r="H181"/>
      <c r="I181"/>
      <c r="J181"/>
      <c r="K181"/>
      <c r="L181"/>
    </row>
    <row r="182" spans="2:12" x14ac:dyDescent="0.25">
      <c r="B182"/>
      <c r="C182"/>
      <c r="D182"/>
      <c r="E182"/>
      <c r="F182"/>
      <c r="G182"/>
      <c r="H182"/>
      <c r="I182"/>
      <c r="J182"/>
      <c r="K182"/>
      <c r="L182"/>
    </row>
    <row r="183" spans="2:12" x14ac:dyDescent="0.25">
      <c r="B183"/>
      <c r="C183"/>
      <c r="D183"/>
      <c r="E183"/>
      <c r="F183"/>
      <c r="G183"/>
      <c r="H183"/>
      <c r="I183"/>
      <c r="J183"/>
      <c r="K183"/>
      <c r="L183"/>
    </row>
    <row r="184" spans="2:12" x14ac:dyDescent="0.25">
      <c r="B184"/>
      <c r="C184"/>
      <c r="D184"/>
      <c r="E184"/>
      <c r="F184"/>
      <c r="G184"/>
      <c r="H184"/>
      <c r="I184"/>
      <c r="J184"/>
      <c r="K184"/>
      <c r="L184"/>
    </row>
    <row r="185" spans="2:12" x14ac:dyDescent="0.25">
      <c r="B185"/>
      <c r="C185"/>
      <c r="D185"/>
      <c r="E185"/>
      <c r="F185"/>
      <c r="G185"/>
      <c r="H185"/>
      <c r="I185"/>
      <c r="J185"/>
      <c r="K185"/>
      <c r="L185"/>
    </row>
    <row r="186" spans="2:12" x14ac:dyDescent="0.25">
      <c r="B186"/>
      <c r="C186"/>
      <c r="D186"/>
      <c r="E186"/>
      <c r="F186"/>
      <c r="G186"/>
      <c r="H186"/>
      <c r="I186"/>
      <c r="J186"/>
      <c r="K186"/>
      <c r="L186"/>
    </row>
    <row r="187" spans="2:12" x14ac:dyDescent="0.25">
      <c r="B187"/>
      <c r="C187"/>
      <c r="D187"/>
      <c r="E187"/>
      <c r="F187"/>
      <c r="G187"/>
      <c r="H187"/>
      <c r="I187"/>
      <c r="J187"/>
      <c r="K187"/>
      <c r="L187"/>
    </row>
    <row r="188" spans="2:12" x14ac:dyDescent="0.25">
      <c r="B188"/>
      <c r="C188"/>
      <c r="D188"/>
      <c r="E188"/>
      <c r="F188"/>
      <c r="G188"/>
      <c r="H188"/>
      <c r="I188"/>
      <c r="J188"/>
      <c r="K188"/>
      <c r="L188"/>
    </row>
    <row r="189" spans="2:12" x14ac:dyDescent="0.25">
      <c r="B189"/>
      <c r="C189"/>
      <c r="D189"/>
      <c r="E189"/>
      <c r="F189"/>
      <c r="G189"/>
      <c r="H189"/>
      <c r="I189"/>
      <c r="J189"/>
      <c r="K189"/>
      <c r="L189"/>
    </row>
    <row r="190" spans="2:12" x14ac:dyDescent="0.25">
      <c r="B190"/>
      <c r="C190"/>
      <c r="D190"/>
      <c r="E190"/>
      <c r="F190"/>
      <c r="G190"/>
      <c r="H190"/>
      <c r="I190"/>
      <c r="J190"/>
      <c r="K190"/>
      <c r="L190"/>
    </row>
    <row r="191" spans="2:12" x14ac:dyDescent="0.25">
      <c r="B191"/>
      <c r="C191"/>
      <c r="D191"/>
      <c r="E191"/>
      <c r="F191"/>
      <c r="G191"/>
      <c r="H191"/>
      <c r="I191"/>
      <c r="J191"/>
      <c r="K191"/>
      <c r="L191"/>
    </row>
    <row r="192" spans="2:12" x14ac:dyDescent="0.25">
      <c r="B192"/>
      <c r="C192"/>
      <c r="D192"/>
      <c r="E192"/>
      <c r="F192"/>
      <c r="G192"/>
      <c r="H192"/>
      <c r="I192"/>
      <c r="J192"/>
      <c r="K192"/>
      <c r="L192"/>
    </row>
    <row r="193" spans="2:12" x14ac:dyDescent="0.25">
      <c r="B193"/>
      <c r="C193"/>
      <c r="D193"/>
      <c r="E193"/>
      <c r="F193"/>
      <c r="G193"/>
      <c r="H193"/>
      <c r="I193"/>
      <c r="J193"/>
      <c r="K193"/>
      <c r="L193"/>
    </row>
    <row r="194" spans="2:12" x14ac:dyDescent="0.25">
      <c r="B194"/>
      <c r="C194"/>
      <c r="D194"/>
      <c r="E194"/>
      <c r="F194"/>
      <c r="G194"/>
      <c r="H194"/>
      <c r="I194"/>
      <c r="J194"/>
      <c r="K194"/>
      <c r="L194"/>
    </row>
    <row r="195" spans="2:12" x14ac:dyDescent="0.25">
      <c r="B195"/>
      <c r="C195"/>
      <c r="D195"/>
      <c r="E195"/>
      <c r="F195"/>
      <c r="G195"/>
      <c r="H195"/>
      <c r="I195"/>
      <c r="J195"/>
      <c r="K195"/>
      <c r="L195"/>
    </row>
    <row r="196" spans="2:12" x14ac:dyDescent="0.25">
      <c r="B196"/>
      <c r="C196"/>
      <c r="D196"/>
      <c r="E196"/>
      <c r="F196"/>
      <c r="G196"/>
      <c r="H196"/>
      <c r="I196"/>
      <c r="J196"/>
      <c r="K196"/>
      <c r="L196"/>
    </row>
    <row r="197" spans="2:12" x14ac:dyDescent="0.25">
      <c r="B197"/>
      <c r="C197"/>
      <c r="D197"/>
      <c r="E197"/>
      <c r="F197"/>
      <c r="G197"/>
      <c r="H197"/>
      <c r="I197"/>
      <c r="J197"/>
      <c r="K197"/>
      <c r="L197"/>
    </row>
    <row r="198" spans="2:12" x14ac:dyDescent="0.25">
      <c r="B198"/>
      <c r="C198"/>
      <c r="D198"/>
      <c r="E198"/>
      <c r="F198"/>
      <c r="G198"/>
      <c r="H198"/>
      <c r="I198"/>
      <c r="J198"/>
      <c r="K198"/>
      <c r="L198"/>
    </row>
    <row r="199" spans="2:12" x14ac:dyDescent="0.25">
      <c r="B199"/>
      <c r="C199"/>
      <c r="D199"/>
      <c r="E199"/>
      <c r="F199"/>
      <c r="G199"/>
      <c r="H199"/>
      <c r="I199"/>
      <c r="J199"/>
      <c r="K199"/>
      <c r="L199"/>
    </row>
    <row r="200" spans="2:12" x14ac:dyDescent="0.25">
      <c r="B200"/>
      <c r="C200"/>
      <c r="D200"/>
      <c r="E200"/>
      <c r="F200"/>
      <c r="G200"/>
      <c r="H200"/>
      <c r="I200"/>
      <c r="J200"/>
      <c r="K200"/>
      <c r="L200"/>
    </row>
    <row r="201" spans="2:12" x14ac:dyDescent="0.25">
      <c r="B201"/>
      <c r="C201"/>
      <c r="D201"/>
      <c r="E201"/>
      <c r="F201"/>
      <c r="G201"/>
      <c r="H201"/>
      <c r="I201"/>
      <c r="J201"/>
      <c r="K201"/>
      <c r="L201"/>
    </row>
    <row r="202" spans="2:12" x14ac:dyDescent="0.25">
      <c r="B202"/>
      <c r="C202"/>
      <c r="D202"/>
      <c r="E202"/>
      <c r="F202"/>
      <c r="G202"/>
      <c r="H202"/>
      <c r="I202"/>
      <c r="J202"/>
      <c r="K202"/>
      <c r="L202"/>
    </row>
    <row r="203" spans="2:12" x14ac:dyDescent="0.25">
      <c r="B203"/>
      <c r="C203"/>
      <c r="D203"/>
      <c r="E203"/>
      <c r="F203"/>
      <c r="G203"/>
      <c r="H203"/>
      <c r="I203"/>
      <c r="J203"/>
      <c r="K203"/>
      <c r="L203"/>
    </row>
    <row r="204" spans="2:12" x14ac:dyDescent="0.25">
      <c r="B204"/>
      <c r="C204"/>
      <c r="D204"/>
      <c r="E204"/>
      <c r="F204"/>
      <c r="G204"/>
      <c r="H204"/>
      <c r="I204"/>
      <c r="J204"/>
      <c r="K204"/>
      <c r="L204"/>
    </row>
    <row r="205" spans="2:12" x14ac:dyDescent="0.25">
      <c r="B205"/>
      <c r="C205"/>
      <c r="D205"/>
      <c r="E205"/>
      <c r="F205"/>
      <c r="G205"/>
      <c r="H205"/>
      <c r="I205"/>
      <c r="J205"/>
      <c r="K205"/>
      <c r="L205"/>
    </row>
    <row r="206" spans="2:12" x14ac:dyDescent="0.25">
      <c r="B206"/>
      <c r="C206"/>
      <c r="D206"/>
      <c r="E206"/>
      <c r="F206"/>
      <c r="G206"/>
      <c r="H206"/>
      <c r="I206"/>
      <c r="J206"/>
      <c r="K206"/>
      <c r="L206"/>
    </row>
    <row r="207" spans="2:12" x14ac:dyDescent="0.25">
      <c r="B207"/>
      <c r="C207"/>
      <c r="D207"/>
      <c r="E207"/>
      <c r="F207"/>
      <c r="G207"/>
      <c r="H207"/>
      <c r="I207"/>
      <c r="J207"/>
      <c r="K207"/>
      <c r="L207"/>
    </row>
  </sheetData>
  <mergeCells count="9">
    <mergeCell ref="A43:A49"/>
    <mergeCell ref="A50:A55"/>
    <mergeCell ref="A56:A61"/>
    <mergeCell ref="A3:A7"/>
    <mergeCell ref="A8:A12"/>
    <mergeCell ref="A13:A19"/>
    <mergeCell ref="A20:A23"/>
    <mergeCell ref="A24:A28"/>
    <mergeCell ref="A29:A42"/>
  </mergeCells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63AE56-7AAC-4F79-A693-22F2B09D2FBF}">
  <dimension ref="A1:K74"/>
  <sheetViews>
    <sheetView topLeftCell="A54" workbookViewId="0">
      <selection activeCell="D72" sqref="D72"/>
    </sheetView>
  </sheetViews>
  <sheetFormatPr defaultRowHeight="15" x14ac:dyDescent="0.25"/>
  <cols>
    <col min="1" max="1" width="29.85546875" style="53" bestFit="1" customWidth="1"/>
    <col min="2" max="2" width="24.85546875" style="53" bestFit="1" customWidth="1"/>
    <col min="3" max="3" width="21.5703125" style="53" customWidth="1"/>
    <col min="4" max="4" width="8.85546875" style="53" bestFit="1" customWidth="1"/>
    <col min="5" max="5" width="14.7109375" style="53" bestFit="1" customWidth="1"/>
    <col min="6" max="6" width="19.140625" style="123" bestFit="1" customWidth="1"/>
    <col min="7" max="8" width="8.85546875" style="53" bestFit="1" customWidth="1"/>
    <col min="9" max="9" width="10.7109375" style="53" bestFit="1" customWidth="1"/>
    <col min="10" max="10" width="31" style="53" bestFit="1" customWidth="1"/>
    <col min="11" max="11" width="13.7109375" style="53" bestFit="1" customWidth="1"/>
    <col min="12" max="12" width="9.140625" style="53"/>
    <col min="13" max="13" width="12.7109375" style="53" bestFit="1" customWidth="1"/>
    <col min="14" max="16384" width="9.140625" style="53"/>
  </cols>
  <sheetData>
    <row r="1" spans="1:6" ht="15" customHeight="1" x14ac:dyDescent="0.25">
      <c r="D1" s="102" t="s">
        <v>296</v>
      </c>
      <c r="E1" s="105"/>
      <c r="F1" s="120"/>
    </row>
    <row r="2" spans="1:6" x14ac:dyDescent="0.25">
      <c r="B2" s="104" t="s">
        <v>154</v>
      </c>
      <c r="C2" s="103" t="s">
        <v>295</v>
      </c>
      <c r="D2" s="101" t="s">
        <v>297</v>
      </c>
      <c r="E2" s="102" t="s">
        <v>298</v>
      </c>
      <c r="F2" s="121" t="s">
        <v>300</v>
      </c>
    </row>
    <row r="3" spans="1:6" x14ac:dyDescent="0.25">
      <c r="B3" s="106"/>
      <c r="C3" s="107"/>
      <c r="D3" s="102" t="s">
        <v>57</v>
      </c>
      <c r="E3" s="102" t="s">
        <v>57</v>
      </c>
      <c r="F3" s="121"/>
    </row>
    <row r="4" spans="1:6" ht="15" customHeight="1" x14ac:dyDescent="0.25">
      <c r="A4" s="139" t="s">
        <v>146</v>
      </c>
      <c r="B4" s="58" t="s">
        <v>217</v>
      </c>
      <c r="C4" s="58" t="s">
        <v>218</v>
      </c>
      <c r="D4" s="62">
        <v>150</v>
      </c>
      <c r="E4" s="62">
        <v>1.1000000000000001</v>
      </c>
      <c r="F4" s="122">
        <v>43.5</v>
      </c>
    </row>
    <row r="5" spans="1:6" ht="15" customHeight="1" x14ac:dyDescent="0.25">
      <c r="A5" s="139"/>
      <c r="B5" s="58" t="s">
        <v>198</v>
      </c>
      <c r="C5" s="58" t="s">
        <v>199</v>
      </c>
      <c r="D5" s="62">
        <v>1.1000000000000001</v>
      </c>
      <c r="E5" s="62">
        <v>2.0999999999999999E-3</v>
      </c>
      <c r="F5" s="122">
        <v>6.5</v>
      </c>
    </row>
    <row r="6" spans="1:6" ht="15" customHeight="1" x14ac:dyDescent="0.25">
      <c r="A6" s="139"/>
      <c r="B6" s="63" t="s">
        <v>269</v>
      </c>
      <c r="C6" s="58" t="s">
        <v>270</v>
      </c>
      <c r="D6" s="62">
        <v>6500</v>
      </c>
      <c r="E6" s="62">
        <v>72</v>
      </c>
      <c r="F6" s="122">
        <v>76.3</v>
      </c>
    </row>
    <row r="7" spans="1:6" ht="15" customHeight="1" x14ac:dyDescent="0.25">
      <c r="A7" s="139"/>
      <c r="B7" s="58" t="s">
        <v>190</v>
      </c>
      <c r="C7" s="58" t="s">
        <v>191</v>
      </c>
      <c r="D7" s="62">
        <v>6.1</v>
      </c>
      <c r="E7" s="62">
        <v>2.3E-2</v>
      </c>
      <c r="F7" s="122">
        <v>17.100000000000001</v>
      </c>
    </row>
    <row r="8" spans="1:6" ht="15" customHeight="1" x14ac:dyDescent="0.25">
      <c r="A8" s="139"/>
      <c r="B8" s="57" t="s">
        <v>200</v>
      </c>
      <c r="C8" s="57" t="s">
        <v>201</v>
      </c>
      <c r="D8" s="61">
        <v>2.4</v>
      </c>
      <c r="E8" s="61">
        <v>1.9E-2</v>
      </c>
      <c r="F8" s="122">
        <v>10.8</v>
      </c>
    </row>
    <row r="9" spans="1:6" ht="15" customHeight="1" x14ac:dyDescent="0.25">
      <c r="A9" s="139" t="s">
        <v>177</v>
      </c>
      <c r="B9" s="57" t="s">
        <v>180</v>
      </c>
      <c r="C9" s="57" t="s">
        <v>181</v>
      </c>
      <c r="D9" s="61">
        <v>0.28000000000000003</v>
      </c>
      <c r="E9" s="61">
        <v>9.2999999999999992E-3</v>
      </c>
      <c r="F9" s="122">
        <v>2.2000000000000002</v>
      </c>
    </row>
    <row r="10" spans="1:6" ht="15" customHeight="1" x14ac:dyDescent="0.25">
      <c r="A10" s="139"/>
      <c r="B10" s="57" t="s">
        <v>184</v>
      </c>
      <c r="C10" s="57" t="s">
        <v>185</v>
      </c>
      <c r="D10" s="61">
        <v>0.09</v>
      </c>
      <c r="E10" s="61">
        <v>5.7999999999999996E-3</v>
      </c>
      <c r="F10" s="122">
        <v>0.8</v>
      </c>
    </row>
    <row r="11" spans="1:6" ht="15" customHeight="1" x14ac:dyDescent="0.25">
      <c r="A11" s="139"/>
      <c r="B11" s="58" t="s">
        <v>182</v>
      </c>
      <c r="C11" s="58" t="s">
        <v>183</v>
      </c>
      <c r="D11" s="62">
        <v>0.13</v>
      </c>
      <c r="E11" s="62">
        <v>4.4999999999999997E-3</v>
      </c>
      <c r="F11" s="122">
        <v>1.1000000000000001</v>
      </c>
    </row>
    <row r="12" spans="1:6" ht="15" customHeight="1" x14ac:dyDescent="0.25">
      <c r="A12" s="139"/>
      <c r="B12" s="57" t="s">
        <v>206</v>
      </c>
      <c r="C12" s="57" t="s">
        <v>207</v>
      </c>
      <c r="D12" s="61">
        <v>0.62</v>
      </c>
      <c r="E12" s="61">
        <v>4.8000000000000001E-2</v>
      </c>
      <c r="F12" s="122">
        <v>4.4000000000000004</v>
      </c>
    </row>
    <row r="13" spans="1:6" ht="15" customHeight="1" x14ac:dyDescent="0.25">
      <c r="A13" s="139"/>
      <c r="B13" s="58" t="s">
        <v>178</v>
      </c>
      <c r="C13" s="58" t="s">
        <v>179</v>
      </c>
      <c r="D13" s="62">
        <v>1.2</v>
      </c>
      <c r="E13" s="62">
        <v>0.12</v>
      </c>
      <c r="F13" s="122">
        <v>7.4</v>
      </c>
    </row>
    <row r="14" spans="1:6" ht="15" customHeight="1" x14ac:dyDescent="0.25">
      <c r="A14" s="139" t="s">
        <v>147</v>
      </c>
      <c r="B14" s="57" t="s">
        <v>170</v>
      </c>
      <c r="C14" s="57" t="s">
        <v>171</v>
      </c>
      <c r="D14" s="61">
        <v>0.4</v>
      </c>
      <c r="E14" s="61">
        <v>0.03</v>
      </c>
      <c r="F14" s="122">
        <v>3.1</v>
      </c>
    </row>
    <row r="15" spans="1:6" ht="15" customHeight="1" x14ac:dyDescent="0.25">
      <c r="A15" s="139"/>
      <c r="B15" s="57" t="s">
        <v>166</v>
      </c>
      <c r="C15" s="57" t="s">
        <v>167</v>
      </c>
      <c r="D15" s="61">
        <v>7.6999999999999999E-2</v>
      </c>
      <c r="E15" s="61">
        <v>5.5999999999999999E-3</v>
      </c>
      <c r="F15" s="122">
        <v>0.7</v>
      </c>
    </row>
    <row r="16" spans="1:6" ht="15" customHeight="1" x14ac:dyDescent="0.25">
      <c r="A16" s="139"/>
      <c r="B16" s="58" t="s">
        <v>164</v>
      </c>
      <c r="C16" s="58" t="s">
        <v>165</v>
      </c>
      <c r="D16" s="62">
        <v>5.0999999999999996</v>
      </c>
      <c r="E16" s="62">
        <v>0.45</v>
      </c>
      <c r="F16" s="122">
        <v>16.3</v>
      </c>
    </row>
    <row r="17" spans="1:11" ht="15" customHeight="1" x14ac:dyDescent="0.25">
      <c r="A17" s="139"/>
      <c r="B17" s="58" t="s">
        <v>194</v>
      </c>
      <c r="C17" s="58" t="s">
        <v>195</v>
      </c>
      <c r="D17" s="62">
        <v>8</v>
      </c>
      <c r="E17" s="62">
        <v>0.75</v>
      </c>
      <c r="F17" s="122">
        <v>19.8</v>
      </c>
    </row>
    <row r="18" spans="1:11" ht="15" customHeight="1" x14ac:dyDescent="0.25">
      <c r="A18" s="139"/>
      <c r="B18" s="57" t="s">
        <v>162</v>
      </c>
      <c r="C18" s="57" t="s">
        <v>163</v>
      </c>
      <c r="D18" s="61">
        <v>0.35</v>
      </c>
      <c r="E18" s="61">
        <v>2.7E-2</v>
      </c>
      <c r="F18" s="122">
        <v>2.8</v>
      </c>
    </row>
    <row r="19" spans="1:11" ht="15" customHeight="1" x14ac:dyDescent="0.25">
      <c r="A19" s="139"/>
      <c r="B19" s="58" t="s">
        <v>168</v>
      </c>
      <c r="C19" s="58" t="s">
        <v>169</v>
      </c>
      <c r="D19" s="62">
        <v>0.19</v>
      </c>
      <c r="E19" s="62">
        <v>1.9E-2</v>
      </c>
      <c r="F19" s="122">
        <v>1.7</v>
      </c>
    </row>
    <row r="20" spans="1:11" ht="15" customHeight="1" x14ac:dyDescent="0.25">
      <c r="A20" s="139"/>
      <c r="B20" s="57" t="s">
        <v>175</v>
      </c>
      <c r="C20" s="57" t="s">
        <v>176</v>
      </c>
      <c r="D20" s="61">
        <v>0.34</v>
      </c>
      <c r="E20" s="61">
        <v>0.03</v>
      </c>
      <c r="F20" s="122">
        <v>2.7</v>
      </c>
    </row>
    <row r="21" spans="1:11" ht="15" customHeight="1" x14ac:dyDescent="0.25">
      <c r="A21" s="139" t="s">
        <v>144</v>
      </c>
      <c r="B21" s="57" t="s">
        <v>257</v>
      </c>
      <c r="C21" s="57" t="s">
        <v>258</v>
      </c>
      <c r="D21" s="61">
        <v>5.8</v>
      </c>
      <c r="E21" s="61">
        <v>0.46</v>
      </c>
      <c r="F21" s="122">
        <v>17.2</v>
      </c>
      <c r="H21" s="108"/>
      <c r="I21" s="108"/>
      <c r="J21" s="108"/>
      <c r="K21" s="108"/>
    </row>
    <row r="22" spans="1:11" ht="15" customHeight="1" x14ac:dyDescent="0.25">
      <c r="A22" s="139"/>
      <c r="B22" s="100" t="s">
        <v>279</v>
      </c>
      <c r="C22" s="57" t="s">
        <v>280</v>
      </c>
      <c r="D22" s="61">
        <v>3.8</v>
      </c>
      <c r="E22" s="61">
        <v>0.37</v>
      </c>
      <c r="F22" s="122">
        <v>14.3</v>
      </c>
      <c r="H22" s="108"/>
      <c r="I22" s="108"/>
      <c r="J22" s="108"/>
      <c r="K22" s="108"/>
    </row>
    <row r="23" spans="1:11" ht="15" customHeight="1" x14ac:dyDescent="0.25">
      <c r="A23" s="139"/>
      <c r="B23" s="63" t="s">
        <v>281</v>
      </c>
      <c r="C23" s="58" t="s">
        <v>282</v>
      </c>
      <c r="D23" s="62">
        <v>55</v>
      </c>
      <c r="E23" s="62">
        <v>0.44</v>
      </c>
      <c r="F23" s="122">
        <v>35.1</v>
      </c>
      <c r="H23" s="108"/>
      <c r="I23" s="108"/>
      <c r="J23" s="108"/>
      <c r="K23" s="108"/>
    </row>
    <row r="24" spans="1:11" ht="15" customHeight="1" x14ac:dyDescent="0.25">
      <c r="A24" s="139"/>
      <c r="B24" s="58" t="s">
        <v>204</v>
      </c>
      <c r="C24" s="58" t="s">
        <v>205</v>
      </c>
      <c r="D24" s="62">
        <v>0.08</v>
      </c>
      <c r="E24" s="62">
        <v>7.3000000000000001E-3</v>
      </c>
      <c r="F24" s="122">
        <v>0.7</v>
      </c>
      <c r="H24" s="108"/>
      <c r="I24" s="108"/>
      <c r="J24" s="108"/>
      <c r="K24" s="108"/>
    </row>
    <row r="25" spans="1:11" ht="15" customHeight="1" x14ac:dyDescent="0.25">
      <c r="A25" s="139" t="s">
        <v>210</v>
      </c>
      <c r="B25" s="58" t="s">
        <v>265</v>
      </c>
      <c r="C25" s="58" t="s">
        <v>266</v>
      </c>
      <c r="D25" s="62">
        <v>2000</v>
      </c>
      <c r="E25" s="62">
        <v>36</v>
      </c>
      <c r="F25" s="122">
        <v>66.3</v>
      </c>
      <c r="H25" s="108"/>
      <c r="I25" s="108"/>
      <c r="J25" s="108"/>
      <c r="K25" s="108"/>
    </row>
    <row r="26" spans="1:11" ht="15" customHeight="1" x14ac:dyDescent="0.25">
      <c r="A26" s="139"/>
      <c r="B26" s="57" t="s">
        <v>215</v>
      </c>
      <c r="C26" s="57" t="s">
        <v>216</v>
      </c>
      <c r="D26" s="61">
        <v>2600</v>
      </c>
      <c r="E26" s="61">
        <v>20</v>
      </c>
      <c r="F26" s="122">
        <v>68.5</v>
      </c>
      <c r="H26" s="108"/>
      <c r="I26" s="108"/>
      <c r="J26" s="108"/>
      <c r="K26" s="108"/>
    </row>
    <row r="27" spans="1:11" ht="15" customHeight="1" x14ac:dyDescent="0.25">
      <c r="A27" s="139"/>
      <c r="B27" s="100" t="s">
        <v>267</v>
      </c>
      <c r="C27" s="57" t="s">
        <v>268</v>
      </c>
      <c r="D27" s="61">
        <v>4300</v>
      </c>
      <c r="E27" s="61">
        <v>59</v>
      </c>
      <c r="F27" s="122">
        <v>72.7</v>
      </c>
      <c r="H27" s="108"/>
      <c r="I27" s="108"/>
      <c r="J27" s="108"/>
      <c r="K27" s="108"/>
    </row>
    <row r="28" spans="1:11" ht="15" customHeight="1" x14ac:dyDescent="0.25">
      <c r="A28" s="139"/>
      <c r="B28" s="58" t="s">
        <v>213</v>
      </c>
      <c r="C28" s="58" t="s">
        <v>214</v>
      </c>
      <c r="D28" s="62">
        <v>10000</v>
      </c>
      <c r="E28" s="62">
        <v>150</v>
      </c>
      <c r="F28" s="122">
        <v>80.400000000000006</v>
      </c>
      <c r="H28" s="108"/>
      <c r="I28" s="108"/>
      <c r="J28" s="108"/>
      <c r="K28" s="108"/>
    </row>
    <row r="29" spans="1:11" ht="15" customHeight="1" x14ac:dyDescent="0.25">
      <c r="A29" s="139"/>
      <c r="B29" s="57" t="s">
        <v>211</v>
      </c>
      <c r="C29" s="57" t="s">
        <v>212</v>
      </c>
      <c r="D29" s="61">
        <v>500</v>
      </c>
      <c r="E29" s="61">
        <v>8.9</v>
      </c>
      <c r="F29" s="122">
        <v>54.2</v>
      </c>
    </row>
    <row r="30" spans="1:11" ht="15" customHeight="1" x14ac:dyDescent="0.25">
      <c r="A30" s="139" t="s">
        <v>145</v>
      </c>
      <c r="B30" s="58" t="s">
        <v>231</v>
      </c>
      <c r="C30" s="58" t="s">
        <v>232</v>
      </c>
      <c r="D30" s="62">
        <v>0.66</v>
      </c>
      <c r="E30" s="62">
        <v>0.08</v>
      </c>
      <c r="F30" s="122">
        <v>4.8</v>
      </c>
    </row>
    <row r="31" spans="1:11" ht="15" customHeight="1" x14ac:dyDescent="0.25">
      <c r="A31" s="139"/>
      <c r="B31" s="57" t="s">
        <v>245</v>
      </c>
      <c r="C31" s="57" t="s">
        <v>246</v>
      </c>
      <c r="D31" s="61">
        <v>3.1</v>
      </c>
      <c r="E31" s="61">
        <v>0.37</v>
      </c>
      <c r="F31" s="122">
        <v>12.9</v>
      </c>
    </row>
    <row r="32" spans="1:11" ht="15" customHeight="1" x14ac:dyDescent="0.25">
      <c r="A32" s="139"/>
      <c r="B32" s="57" t="s">
        <v>249</v>
      </c>
      <c r="C32" s="57" t="s">
        <v>250</v>
      </c>
      <c r="D32" s="61">
        <v>2.5</v>
      </c>
      <c r="E32" s="61">
        <v>0.3</v>
      </c>
      <c r="F32" s="122">
        <v>11.6</v>
      </c>
    </row>
    <row r="33" spans="1:11" ht="15" customHeight="1" x14ac:dyDescent="0.25">
      <c r="A33" s="139"/>
      <c r="B33" s="58" t="s">
        <v>239</v>
      </c>
      <c r="C33" s="58" t="s">
        <v>240</v>
      </c>
      <c r="D33" s="62">
        <v>20</v>
      </c>
      <c r="E33" s="62">
        <v>2.5</v>
      </c>
      <c r="F33" s="122">
        <v>27.5</v>
      </c>
      <c r="J33" s="108"/>
    </row>
    <row r="34" spans="1:11" ht="15" customHeight="1" x14ac:dyDescent="0.25">
      <c r="A34" s="139"/>
      <c r="B34" s="57" t="s">
        <v>241</v>
      </c>
      <c r="C34" s="57" t="s">
        <v>242</v>
      </c>
      <c r="D34" s="61">
        <v>2.4</v>
      </c>
      <c r="E34" s="61">
        <v>0.28999999999999998</v>
      </c>
      <c r="F34" s="122">
        <v>11.3</v>
      </c>
    </row>
    <row r="35" spans="1:11" ht="15" customHeight="1" x14ac:dyDescent="0.25">
      <c r="A35" s="139"/>
      <c r="B35" s="58" t="s">
        <v>247</v>
      </c>
      <c r="C35" s="58" t="s">
        <v>248</v>
      </c>
      <c r="D35" s="62">
        <v>12</v>
      </c>
      <c r="E35" s="62">
        <v>1.4</v>
      </c>
      <c r="F35" s="122">
        <v>22.9</v>
      </c>
    </row>
    <row r="36" spans="1:11" ht="15" customHeight="1" x14ac:dyDescent="0.25">
      <c r="A36" s="139"/>
      <c r="B36" s="57" t="s">
        <v>229</v>
      </c>
      <c r="C36" s="57" t="s">
        <v>230</v>
      </c>
      <c r="D36" s="61">
        <v>0.56000000000000005</v>
      </c>
      <c r="E36" s="61">
        <v>6.8000000000000005E-2</v>
      </c>
      <c r="F36" s="122">
        <v>4.3</v>
      </c>
    </row>
    <row r="37" spans="1:11" ht="15" customHeight="1" x14ac:dyDescent="0.25">
      <c r="A37" s="139"/>
      <c r="B37" s="58" t="s">
        <v>255</v>
      </c>
      <c r="C37" s="58" t="s">
        <v>256</v>
      </c>
      <c r="D37" s="62">
        <v>46</v>
      </c>
      <c r="E37" s="62">
        <v>5.6</v>
      </c>
      <c r="F37" s="122">
        <v>34.4</v>
      </c>
      <c r="K37" s="108"/>
    </row>
    <row r="38" spans="1:11" ht="15" customHeight="1" x14ac:dyDescent="0.25">
      <c r="A38" s="139"/>
      <c r="B38" s="58" t="s">
        <v>235</v>
      </c>
      <c r="C38" s="58" t="s">
        <v>236</v>
      </c>
      <c r="D38" s="62">
        <v>0.9</v>
      </c>
      <c r="E38" s="62">
        <v>0.11</v>
      </c>
      <c r="F38" s="122">
        <v>6.1</v>
      </c>
    </row>
    <row r="39" spans="1:11" ht="15" customHeight="1" x14ac:dyDescent="0.25">
      <c r="A39" s="139"/>
      <c r="B39" s="57" t="s">
        <v>233</v>
      </c>
      <c r="C39" s="57" t="s">
        <v>234</v>
      </c>
      <c r="D39" s="61">
        <v>0.98</v>
      </c>
      <c r="E39" s="61">
        <v>0.12</v>
      </c>
      <c r="F39" s="122">
        <v>6.5</v>
      </c>
    </row>
    <row r="40" spans="1:11" ht="15" customHeight="1" x14ac:dyDescent="0.25">
      <c r="A40" s="139"/>
      <c r="B40" s="57" t="s">
        <v>237</v>
      </c>
      <c r="C40" s="57" t="s">
        <v>238</v>
      </c>
      <c r="D40" s="61">
        <v>3</v>
      </c>
      <c r="E40" s="61">
        <v>0.37</v>
      </c>
      <c r="F40" s="122">
        <v>12.9</v>
      </c>
    </row>
    <row r="41" spans="1:11" ht="15" customHeight="1" x14ac:dyDescent="0.25">
      <c r="A41" s="139"/>
      <c r="B41" s="58" t="s">
        <v>243</v>
      </c>
      <c r="C41" s="58" t="s">
        <v>244</v>
      </c>
      <c r="D41" s="62">
        <v>15</v>
      </c>
      <c r="E41" s="62">
        <v>1.8</v>
      </c>
      <c r="F41" s="122">
        <v>25.1</v>
      </c>
    </row>
    <row r="42" spans="1:11" ht="15" customHeight="1" x14ac:dyDescent="0.25">
      <c r="A42" s="139"/>
      <c r="B42" s="58" t="s">
        <v>251</v>
      </c>
      <c r="C42" s="58" t="s">
        <v>252</v>
      </c>
      <c r="D42" s="62">
        <v>33</v>
      </c>
      <c r="E42" s="62">
        <v>4</v>
      </c>
      <c r="F42" s="122">
        <v>31.7</v>
      </c>
    </row>
    <row r="43" spans="1:11" ht="15" customHeight="1" x14ac:dyDescent="0.25">
      <c r="A43" s="139"/>
      <c r="B43" s="57" t="s">
        <v>253</v>
      </c>
      <c r="C43" s="57" t="s">
        <v>254</v>
      </c>
      <c r="D43" s="61">
        <v>6.4</v>
      </c>
      <c r="E43" s="61">
        <v>0.77</v>
      </c>
      <c r="F43" s="122">
        <v>18.2</v>
      </c>
    </row>
    <row r="44" spans="1:11" ht="15" customHeight="1" x14ac:dyDescent="0.25">
      <c r="A44" s="139" t="s">
        <v>172</v>
      </c>
      <c r="B44" s="58" t="s">
        <v>227</v>
      </c>
      <c r="C44" s="58" t="s">
        <v>228</v>
      </c>
      <c r="D44" s="62">
        <v>9.4000000000000004E-3</v>
      </c>
      <c r="E44" s="62">
        <v>7.1000000000000002E-4</v>
      </c>
      <c r="F44" s="122">
        <v>0.1</v>
      </c>
    </row>
    <row r="45" spans="1:11" ht="15" customHeight="1" x14ac:dyDescent="0.25">
      <c r="A45" s="139"/>
      <c r="B45" s="63" t="s">
        <v>277</v>
      </c>
      <c r="C45" s="58" t="s">
        <v>278</v>
      </c>
      <c r="D45" s="62">
        <v>2.7</v>
      </c>
      <c r="E45" s="62">
        <v>0.22</v>
      </c>
      <c r="F45" s="122">
        <v>11.8</v>
      </c>
    </row>
    <row r="46" spans="1:11" ht="15" customHeight="1" x14ac:dyDescent="0.25">
      <c r="A46" s="139"/>
      <c r="B46" s="100" t="s">
        <v>271</v>
      </c>
      <c r="C46" s="57" t="s">
        <v>272</v>
      </c>
      <c r="D46" s="61">
        <v>1300</v>
      </c>
      <c r="E46" s="61">
        <v>1.1000000000000001</v>
      </c>
      <c r="F46" s="122">
        <v>62.2</v>
      </c>
    </row>
    <row r="47" spans="1:11" ht="15" customHeight="1" x14ac:dyDescent="0.25">
      <c r="A47" s="139"/>
      <c r="B47" s="58" t="s">
        <v>225</v>
      </c>
      <c r="C47" s="58" t="s">
        <v>226</v>
      </c>
      <c r="D47" s="62">
        <v>8</v>
      </c>
      <c r="E47" s="62">
        <v>6.7000000000000004E-2</v>
      </c>
      <c r="F47" s="122">
        <v>19.100000000000001</v>
      </c>
    </row>
    <row r="48" spans="1:11" ht="15" customHeight="1" x14ac:dyDescent="0.25">
      <c r="A48" s="139"/>
      <c r="B48" s="58" t="s">
        <v>173</v>
      </c>
      <c r="C48" s="58" t="s">
        <v>174</v>
      </c>
      <c r="D48" s="62">
        <v>260</v>
      </c>
      <c r="E48" s="62">
        <v>21</v>
      </c>
      <c r="F48" s="122">
        <v>48.8</v>
      </c>
    </row>
    <row r="49" spans="1:6" ht="15" customHeight="1" x14ac:dyDescent="0.25">
      <c r="A49" s="139"/>
      <c r="B49" s="58" t="s">
        <v>202</v>
      </c>
      <c r="C49" s="58" t="s">
        <v>203</v>
      </c>
      <c r="D49" s="62">
        <v>0.16</v>
      </c>
      <c r="E49" s="62">
        <v>1.9E-2</v>
      </c>
      <c r="F49" s="122">
        <v>1.5</v>
      </c>
    </row>
    <row r="50" spans="1:6" ht="15" customHeight="1" x14ac:dyDescent="0.25">
      <c r="A50" s="139"/>
      <c r="B50" s="63" t="s">
        <v>273</v>
      </c>
      <c r="C50" s="58" t="s">
        <v>274</v>
      </c>
      <c r="D50" s="62">
        <v>22</v>
      </c>
      <c r="E50" s="62">
        <v>1.4</v>
      </c>
      <c r="F50" s="122">
        <v>27.9</v>
      </c>
    </row>
    <row r="51" spans="1:6" ht="15" customHeight="1" x14ac:dyDescent="0.25">
      <c r="A51" s="139" t="s">
        <v>150</v>
      </c>
      <c r="B51" s="58" t="s">
        <v>186</v>
      </c>
      <c r="C51" s="58" t="s">
        <v>187</v>
      </c>
      <c r="D51" s="62">
        <v>0.6</v>
      </c>
      <c r="E51" s="62">
        <v>4.2000000000000003E-2</v>
      </c>
      <c r="F51" s="122">
        <v>4.3</v>
      </c>
    </row>
    <row r="52" spans="1:6" ht="15" customHeight="1" x14ac:dyDescent="0.25">
      <c r="A52" s="139"/>
      <c r="B52" s="58" t="s">
        <v>208</v>
      </c>
      <c r="C52" s="58" t="s">
        <v>209</v>
      </c>
      <c r="D52" s="62">
        <v>15</v>
      </c>
      <c r="E52" s="62">
        <v>5.8999999999999997E-2</v>
      </c>
      <c r="F52" s="122">
        <v>24.4</v>
      </c>
    </row>
    <row r="53" spans="1:6" ht="15" customHeight="1" x14ac:dyDescent="0.25">
      <c r="A53" s="139"/>
      <c r="B53" s="57" t="s">
        <v>188</v>
      </c>
      <c r="C53" s="57" t="s">
        <v>189</v>
      </c>
      <c r="D53" s="61">
        <v>2.2999999999999998</v>
      </c>
      <c r="E53" s="61">
        <v>0.03</v>
      </c>
      <c r="F53" s="122">
        <v>10.5</v>
      </c>
    </row>
    <row r="54" spans="1:6" ht="15" customHeight="1" x14ac:dyDescent="0.25">
      <c r="A54" s="139"/>
      <c r="B54" s="58" t="s">
        <v>263</v>
      </c>
      <c r="C54" s="58" t="s">
        <v>264</v>
      </c>
      <c r="D54" s="62">
        <v>1000</v>
      </c>
      <c r="E54" s="62">
        <v>4.0999999999999996</v>
      </c>
      <c r="F54" s="122">
        <v>60</v>
      </c>
    </row>
    <row r="55" spans="1:6" ht="15" customHeight="1" x14ac:dyDescent="0.25">
      <c r="A55" s="139"/>
      <c r="B55" s="58" t="s">
        <v>259</v>
      </c>
      <c r="C55" s="58" t="s">
        <v>260</v>
      </c>
      <c r="D55" s="62">
        <v>17</v>
      </c>
      <c r="E55" s="62">
        <v>1.8</v>
      </c>
      <c r="F55" s="122">
        <v>25.8</v>
      </c>
    </row>
    <row r="56" spans="1:6" ht="15" customHeight="1" x14ac:dyDescent="0.25">
      <c r="A56" s="139"/>
      <c r="B56" s="57" t="s">
        <v>261</v>
      </c>
      <c r="C56" s="57" t="s">
        <v>262</v>
      </c>
      <c r="D56" s="61">
        <v>1.6</v>
      </c>
      <c r="E56" s="61">
        <v>6.2E-2</v>
      </c>
      <c r="F56" s="122">
        <v>8.6</v>
      </c>
    </row>
    <row r="57" spans="1:6" ht="15" customHeight="1" x14ac:dyDescent="0.25">
      <c r="A57" s="139" t="s">
        <v>152</v>
      </c>
      <c r="B57" s="57" t="s">
        <v>219</v>
      </c>
      <c r="C57" s="57" t="s">
        <v>220</v>
      </c>
      <c r="D57" s="61">
        <v>0.27</v>
      </c>
      <c r="E57" s="61">
        <v>1.7000000000000001E-2</v>
      </c>
      <c r="F57" s="122">
        <v>2.2000000000000002</v>
      </c>
    </row>
    <row r="58" spans="1:6" ht="15" customHeight="1" x14ac:dyDescent="0.25">
      <c r="A58" s="139"/>
      <c r="B58" s="57" t="s">
        <v>196</v>
      </c>
      <c r="C58" s="57" t="s">
        <v>197</v>
      </c>
      <c r="D58" s="61">
        <v>19</v>
      </c>
      <c r="E58" s="61">
        <v>0.67</v>
      </c>
      <c r="F58" s="122">
        <v>26.1</v>
      </c>
    </row>
    <row r="59" spans="1:6" ht="15" customHeight="1" x14ac:dyDescent="0.25">
      <c r="A59" s="139"/>
      <c r="B59" s="58" t="s">
        <v>221</v>
      </c>
      <c r="C59" s="58" t="s">
        <v>222</v>
      </c>
      <c r="D59" s="62">
        <v>11</v>
      </c>
      <c r="E59" s="62">
        <v>0.4</v>
      </c>
      <c r="F59" s="122">
        <v>21.9</v>
      </c>
    </row>
    <row r="60" spans="1:6" ht="15" customHeight="1" x14ac:dyDescent="0.25">
      <c r="A60" s="139"/>
      <c r="B60" s="100" t="s">
        <v>275</v>
      </c>
      <c r="C60" s="57" t="s">
        <v>276</v>
      </c>
      <c r="D60" s="61">
        <v>0.24</v>
      </c>
      <c r="E60" s="61">
        <v>5.7000000000000002E-3</v>
      </c>
      <c r="F60" s="122">
        <v>1.9</v>
      </c>
    </row>
    <row r="61" spans="1:6" ht="15" customHeight="1" x14ac:dyDescent="0.25">
      <c r="A61" s="139"/>
      <c r="B61" s="57" t="s">
        <v>223</v>
      </c>
      <c r="C61" s="57" t="s">
        <v>224</v>
      </c>
      <c r="D61" s="61">
        <v>2.2999999999999998</v>
      </c>
      <c r="E61" s="61">
        <v>9.4E-2</v>
      </c>
      <c r="F61" s="122">
        <v>10.6</v>
      </c>
    </row>
    <row r="62" spans="1:6" ht="15" customHeight="1" x14ac:dyDescent="0.25">
      <c r="A62" s="139"/>
      <c r="B62" s="57" t="s">
        <v>192</v>
      </c>
      <c r="C62" s="57" t="s">
        <v>193</v>
      </c>
      <c r="D62" s="61">
        <v>0.36</v>
      </c>
      <c r="E62" s="61">
        <v>1.2E-2</v>
      </c>
      <c r="F62" s="122">
        <v>2.8</v>
      </c>
    </row>
    <row r="64" spans="1:6" customFormat="1" x14ac:dyDescent="0.25"/>
    <row r="65" spans="2:3" customFormat="1" x14ac:dyDescent="0.25"/>
    <row r="66" spans="2:3" customFormat="1" x14ac:dyDescent="0.25"/>
    <row r="67" spans="2:3" customFormat="1" x14ac:dyDescent="0.25"/>
    <row r="68" spans="2:3" customFormat="1" x14ac:dyDescent="0.25"/>
    <row r="69" spans="2:3" customFormat="1" x14ac:dyDescent="0.25"/>
    <row r="70" spans="2:3" customFormat="1" x14ac:dyDescent="0.25"/>
    <row r="71" spans="2:3" customFormat="1" x14ac:dyDescent="0.25"/>
    <row r="72" spans="2:3" x14ac:dyDescent="0.25">
      <c r="B72"/>
      <c r="C72"/>
    </row>
    <row r="73" spans="2:3" x14ac:dyDescent="0.25">
      <c r="B73"/>
      <c r="C73"/>
    </row>
    <row r="74" spans="2:3" x14ac:dyDescent="0.25">
      <c r="B74"/>
      <c r="C74"/>
    </row>
  </sheetData>
  <sortState xmlns:xlrd2="http://schemas.microsoft.com/office/spreadsheetml/2017/richdata2" ref="B57:F62">
    <sortCondition ref="B57"/>
  </sortState>
  <mergeCells count="9">
    <mergeCell ref="A44:A50"/>
    <mergeCell ref="A51:A56"/>
    <mergeCell ref="A57:A62"/>
    <mergeCell ref="A4:A8"/>
    <mergeCell ref="A9:A13"/>
    <mergeCell ref="A14:A20"/>
    <mergeCell ref="A21:A24"/>
    <mergeCell ref="A25:A29"/>
    <mergeCell ref="A30:A43"/>
  </mergeCells>
  <conditionalFormatting sqref="F4:F62">
    <cfRule type="cellIs" dxfId="0" priority="1" operator="greaterThan">
      <formula>30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Raw Data</vt:lpstr>
      <vt:lpstr>Sorted Data</vt:lpstr>
      <vt:lpstr>Impacts</vt:lpstr>
      <vt:lpstr>PCBs Climate change </vt:lpstr>
      <vt:lpstr>PCBs Water Depletion</vt:lpstr>
      <vt:lpstr>Criticality EI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Omar N Tantawi</cp:lastModifiedBy>
  <dcterms:created xsi:type="dcterms:W3CDTF">2015-06-05T18:17:20Z</dcterms:created>
  <dcterms:modified xsi:type="dcterms:W3CDTF">2020-07-30T03:33:35Z</dcterms:modified>
</cp:coreProperties>
</file>