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OmarNTantawi\purdue.edu\Hua, Inez - SmartPhonesTantawi\Thesis - Tantawi Omar\Thesis Final draft\"/>
    </mc:Choice>
  </mc:AlternateContent>
  <xr:revisionPtr revIDLastSave="27" documentId="11_F25DC773A252ABDACC104876499B4DCE5BDE58E7" xr6:coauthVersionLast="45" xr6:coauthVersionMax="45" xr10:uidLastSave="{E2B196D9-AB99-4992-AD18-5C593E924E44}"/>
  <bookViews>
    <workbookView xWindow="-120" yWindow="-120" windowWidth="20730" windowHeight="11160" activeTab="2" xr2:uid="{00000000-000D-0000-FFFF-FFFF00000000}"/>
  </bookViews>
  <sheets>
    <sheet name="Recovery study" sheetId="1" r:id="rId1"/>
    <sheet name="Spiking Study" sheetId="2" r:id="rId2"/>
    <sheet name="Weight Digeste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9" i="3" l="1"/>
  <c r="K10" i="3" s="1"/>
  <c r="J9" i="3"/>
  <c r="J10" i="3" s="1"/>
  <c r="I9" i="3"/>
  <c r="I10" i="3" s="1"/>
  <c r="K7" i="3"/>
  <c r="J7" i="3"/>
  <c r="K6" i="3"/>
  <c r="J6" i="3"/>
  <c r="I6" i="3"/>
  <c r="I7" i="3" s="1"/>
  <c r="H6" i="3"/>
  <c r="H7" i="3" s="1"/>
  <c r="G6" i="3"/>
  <c r="G7" i="3" s="1"/>
  <c r="F6" i="3"/>
  <c r="F7" i="3" s="1"/>
  <c r="E6" i="3"/>
  <c r="E7" i="3" s="1"/>
  <c r="D6" i="3"/>
  <c r="D7" i="3" s="1"/>
  <c r="K3" i="3"/>
  <c r="K4" i="3" s="1"/>
  <c r="J3" i="3"/>
  <c r="J4" i="3" s="1"/>
  <c r="I3" i="3"/>
  <c r="I4" i="3" s="1"/>
  <c r="H3" i="3"/>
  <c r="H4" i="3" s="1"/>
  <c r="G3" i="3"/>
  <c r="G4" i="3" s="1"/>
  <c r="F3" i="3"/>
  <c r="F4" i="3" s="1"/>
  <c r="E3" i="3"/>
  <c r="E4" i="3" s="1"/>
  <c r="D3" i="3"/>
  <c r="D4" i="3" s="1"/>
  <c r="G2" i="3"/>
  <c r="F2" i="3"/>
</calcChain>
</file>

<file path=xl/sharedStrings.xml><?xml version="1.0" encoding="utf-8"?>
<sst xmlns="http://schemas.openxmlformats.org/spreadsheetml/2006/main" count="404" uniqueCount="173">
  <si>
    <t>Elements</t>
  </si>
  <si>
    <t>% recovery No predigestion</t>
  </si>
  <si>
    <t>% Recovery With Predigestion</t>
  </si>
  <si>
    <t>Actinoid</t>
  </si>
  <si>
    <t>Th</t>
  </si>
  <si>
    <t>Th 274.716 {123} (Axial)</t>
  </si>
  <si>
    <t>U</t>
  </si>
  <si>
    <t>U 409.014 {82} (Axial)</t>
  </si>
  <si>
    <t>REE</t>
  </si>
  <si>
    <t>Ce</t>
  </si>
  <si>
    <t>Ce 535.353 {63} (Axial)</t>
  </si>
  <si>
    <t>Dy</t>
  </si>
  <si>
    <t>Dy 353.170 {95} (Axial)</t>
  </si>
  <si>
    <t>Er</t>
  </si>
  <si>
    <t>Er 323.058 {104} (Axial)</t>
  </si>
  <si>
    <t>Eu</t>
  </si>
  <si>
    <t>Eu 381.967 {88} (Axial)</t>
  </si>
  <si>
    <t>Gd</t>
  </si>
  <si>
    <t>Gd 342.247 {98} (Axial)</t>
  </si>
  <si>
    <t>Ho</t>
  </si>
  <si>
    <t>Ho 345.600 {98} (Axial)</t>
  </si>
  <si>
    <t>La</t>
  </si>
  <si>
    <t>La 379.478 {89} (Axial)</t>
  </si>
  <si>
    <t>Lu</t>
  </si>
  <si>
    <t>Lu 261.542 {129} (Axial)</t>
  </si>
  <si>
    <t>Nd</t>
  </si>
  <si>
    <t>Nd 406.109 {83} (Axial)</t>
  </si>
  <si>
    <t>Pr</t>
  </si>
  <si>
    <t>Pr 390.844 {86} (Axial)</t>
  </si>
  <si>
    <t>Sc</t>
  </si>
  <si>
    <t>Sc 363.075 {93} (Axial)</t>
  </si>
  <si>
    <t>Sm</t>
  </si>
  <si>
    <t>Sm 442.434 {76} (Axial)</t>
  </si>
  <si>
    <t>Tb</t>
  </si>
  <si>
    <t>Tb 350.917 {96} (Axial)</t>
  </si>
  <si>
    <t>Tm</t>
  </si>
  <si>
    <t>Tm 346.220 {97} (Axial)</t>
  </si>
  <si>
    <t>Y</t>
  </si>
  <si>
    <t>Y 371.030 {91} (Axial)</t>
  </si>
  <si>
    <t>Yb</t>
  </si>
  <si>
    <t>Yb 328.937 {102} (Axial)</t>
  </si>
  <si>
    <t>Noble metals</t>
  </si>
  <si>
    <t>Ag</t>
  </si>
  <si>
    <t>Ag 328.068 {103} (Axial)</t>
  </si>
  <si>
    <t>Au</t>
  </si>
  <si>
    <t>Au 242.795 {139} (Axial)</t>
  </si>
  <si>
    <t>Re</t>
  </si>
  <si>
    <t>Re 197.312 {471} (Axial)</t>
  </si>
  <si>
    <t>PGM</t>
  </si>
  <si>
    <t>Ir</t>
  </si>
  <si>
    <t>Ir 212.681 {458} (Axial)</t>
  </si>
  <si>
    <t>Pd</t>
  </si>
  <si>
    <t>Pd 340.458 {99} (Axial)</t>
  </si>
  <si>
    <t>Pt</t>
  </si>
  <si>
    <t>Pt 203.646 {465} (Axial)</t>
  </si>
  <si>
    <t>Rh</t>
  </si>
  <si>
    <t>Rh 343.489 {98} (Axial)</t>
  </si>
  <si>
    <t>Ru</t>
  </si>
  <si>
    <t>Ru 240.272 {140} (Axial)</t>
  </si>
  <si>
    <t>Precious metals</t>
  </si>
  <si>
    <t>Be</t>
  </si>
  <si>
    <t>Be 234.861 {143} (Axial)</t>
  </si>
  <si>
    <t>Bi</t>
  </si>
  <si>
    <t>Bi 306.770 {110} (Axial)</t>
  </si>
  <si>
    <t>Ga</t>
  </si>
  <si>
    <t>Ga 294.364 {114} (Axial)</t>
  </si>
  <si>
    <t>Ge</t>
  </si>
  <si>
    <t>Ge 265.118 {127} (Axial)</t>
  </si>
  <si>
    <t>In</t>
  </si>
  <si>
    <t>In 325.609 {103} (Axial)</t>
  </si>
  <si>
    <t>High concentration</t>
  </si>
  <si>
    <t>Al</t>
  </si>
  <si>
    <t>Al 167.079 {502} (Axial)</t>
  </si>
  <si>
    <t>Cu</t>
  </si>
  <si>
    <t>Cu 224.700 {450} (Axial)</t>
  </si>
  <si>
    <t>Fe</t>
  </si>
  <si>
    <t>Fe 239.562 {141} (Axial)</t>
  </si>
  <si>
    <t>Ni</t>
  </si>
  <si>
    <t>Ni 231.604 {445} (Axial)</t>
  </si>
  <si>
    <t>Sn</t>
  </si>
  <si>
    <t>Sn 189.989 {477} (Axial)</t>
  </si>
  <si>
    <t>Zn</t>
  </si>
  <si>
    <t>Zn 202.548 {466} (Axial)</t>
  </si>
  <si>
    <t>Important metals</t>
  </si>
  <si>
    <t>Ba</t>
  </si>
  <si>
    <t>Ba 455.403 {74} (Axial)</t>
  </si>
  <si>
    <t>Co</t>
  </si>
  <si>
    <t>Co 238.892 {141} (Axial)</t>
  </si>
  <si>
    <t>Hf</t>
  </si>
  <si>
    <t>Hf 277.336 {121} (Axial)</t>
  </si>
  <si>
    <t>Li</t>
  </si>
  <si>
    <t>Li 670.784 {50} (Axial)</t>
  </si>
  <si>
    <t>Mn</t>
  </si>
  <si>
    <t>Mn 257.610 {131} (Axial)</t>
  </si>
  <si>
    <t>Mo</t>
  </si>
  <si>
    <t>Mo 202.030 {467} (Axial)</t>
  </si>
  <si>
    <t>Nb</t>
  </si>
  <si>
    <t>Nb 316.340 {106} (Axial)</t>
  </si>
  <si>
    <t>Sb</t>
  </si>
  <si>
    <t>Sb 206.833 {463} (Axial)</t>
  </si>
  <si>
    <t>Se</t>
  </si>
  <si>
    <t>Se 196.090 {472} (Axial)</t>
  </si>
  <si>
    <t>Sr</t>
  </si>
  <si>
    <t>Sr 421.552 {80} (Axial)</t>
  </si>
  <si>
    <t>Ta</t>
  </si>
  <si>
    <t>Ta 240.063 {140} (Axial)</t>
  </si>
  <si>
    <t>Ti</t>
  </si>
  <si>
    <t>Ti 334.941 {101} (Axial)</t>
  </si>
  <si>
    <t>Tl</t>
  </si>
  <si>
    <t>Tl 190.856 {477} (Axial)</t>
  </si>
  <si>
    <t>V</t>
  </si>
  <si>
    <t>V 292.402 {115} (Axial)</t>
  </si>
  <si>
    <t>W</t>
  </si>
  <si>
    <t>W 209.860 {461} (Axial)</t>
  </si>
  <si>
    <t>Zr</t>
  </si>
  <si>
    <t>Zr 343.823 {98} (Axial)</t>
  </si>
  <si>
    <t>Toxic metals</t>
  </si>
  <si>
    <t>As</t>
  </si>
  <si>
    <t>As 189.042 {478} (Axial)</t>
  </si>
  <si>
    <t>Cd</t>
  </si>
  <si>
    <t>Cd 226.502 {449} (Axial)</t>
  </si>
  <si>
    <t>Cr</t>
  </si>
  <si>
    <t>Cr 205.560 {464} (Axial)</t>
  </si>
  <si>
    <t>Hg</t>
  </si>
  <si>
    <t>Hg 184.950 {482} (Axial)</t>
  </si>
  <si>
    <t>Pb</t>
  </si>
  <si>
    <t>Pb 182.205 {485} (Axial)</t>
  </si>
  <si>
    <t>Common elements</t>
  </si>
  <si>
    <t>B</t>
  </si>
  <si>
    <t>B 249.773 {135} (Axial)</t>
  </si>
  <si>
    <t>Ca</t>
  </si>
  <si>
    <t>Ca 184.006 {483} (Axial)</t>
  </si>
  <si>
    <t>K</t>
  </si>
  <si>
    <t>K 766.490 {44} (Axial)</t>
  </si>
  <si>
    <t>Mg</t>
  </si>
  <si>
    <t>Mg 202.582 {466} (Axial)</t>
  </si>
  <si>
    <t>Na</t>
  </si>
  <si>
    <t>Na 589.592 {57} (Axial)</t>
  </si>
  <si>
    <t>P</t>
  </si>
  <si>
    <t>P 178.284 {489} (Axial)</t>
  </si>
  <si>
    <t>Si</t>
  </si>
  <si>
    <t>Si 251.611 {134} (Axial)</t>
  </si>
  <si>
    <t>conc</t>
  </si>
  <si>
    <t>Spiking 1 Rresult</t>
  </si>
  <si>
    <t>Spiking 2 Rresult</t>
  </si>
  <si>
    <t>Spiking 3 Rresult</t>
  </si>
  <si>
    <t>Average</t>
  </si>
  <si>
    <t>STD</t>
  </si>
  <si>
    <t>%RSD</t>
  </si>
  <si>
    <t>% Recovery</t>
  </si>
  <si>
    <t>Y (ppb)</t>
  </si>
  <si>
    <t>Amount Spiked</t>
  </si>
  <si>
    <t>Part Categories</t>
  </si>
  <si>
    <t>Device</t>
  </si>
  <si>
    <t>Unit</t>
  </si>
  <si>
    <t>S1</t>
  </si>
  <si>
    <t>S2</t>
  </si>
  <si>
    <t>S3</t>
  </si>
  <si>
    <t>S4</t>
  </si>
  <si>
    <t>S5</t>
  </si>
  <si>
    <t>S6</t>
  </si>
  <si>
    <t>PCBs</t>
  </si>
  <si>
    <t>Original Mass</t>
  </si>
  <si>
    <t>g</t>
  </si>
  <si>
    <t>Digested Mass</t>
  </si>
  <si>
    <t>% Digested</t>
  </si>
  <si>
    <t>%</t>
  </si>
  <si>
    <t>Back Cameras</t>
  </si>
  <si>
    <t>Wireless Charging</t>
  </si>
  <si>
    <t>NA</t>
  </si>
  <si>
    <t xml:space="preserve">NA: Not aplicable </t>
  </si>
  <si>
    <t>S7</t>
  </si>
  <si>
    <t>S8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</si>
</sst>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5" xfId="0" applyBorder="1"/>
    <xf numFmtId="0" fontId="0" fillId="0" borderId="7" xfId="0" applyBorder="1"/>
    <xf numFmtId="0" fontId="0" fillId="3" borderId="9" xfId="0" applyFill="1" applyBorder="1"/>
    <xf numFmtId="0" fontId="0" fillId="3" borderId="10" xfId="0" applyFill="1" applyBorder="1"/>
    <xf numFmtId="0" fontId="0" fillId="0" borderId="12" xfId="0" applyBorder="1"/>
    <xf numFmtId="0" fontId="0" fillId="0" borderId="12" xfId="0" applyBorder="1" applyAlignment="1">
      <alignment vertical="top"/>
    </xf>
    <xf numFmtId="0" fontId="0" fillId="0" borderId="5" xfId="0" applyBorder="1" applyAlignment="1">
      <alignment vertical="top"/>
    </xf>
    <xf numFmtId="0" fontId="0" fillId="0" borderId="17" xfId="0" applyBorder="1"/>
    <xf numFmtId="164" fontId="0" fillId="2" borderId="2" xfId="0" applyNumberFormat="1" applyFill="1" applyBorder="1"/>
    <xf numFmtId="164" fontId="0" fillId="2" borderId="3" xfId="0" applyNumberFormat="1" applyFill="1" applyBorder="1"/>
    <xf numFmtId="164" fontId="0" fillId="0" borderId="5" xfId="0" applyNumberFormat="1" applyBorder="1"/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/>
    <xf numFmtId="164" fontId="0" fillId="0" borderId="8" xfId="0" applyNumberFormat="1" applyBorder="1" applyAlignment="1">
      <alignment horizontal="center" vertical="center"/>
    </xf>
    <xf numFmtId="164" fontId="0" fillId="3" borderId="10" xfId="0" applyNumberFormat="1" applyFill="1" applyBorder="1"/>
    <xf numFmtId="164" fontId="0" fillId="3" borderId="11" xfId="0" applyNumberFormat="1" applyFill="1" applyBorder="1" applyAlignment="1">
      <alignment horizontal="center" vertical="center"/>
    </xf>
    <xf numFmtId="164" fontId="0" fillId="0" borderId="12" xfId="0" applyNumberFormat="1" applyBorder="1"/>
    <xf numFmtId="164" fontId="0" fillId="0" borderId="13" xfId="0" applyNumberFormat="1" applyBorder="1" applyAlignment="1">
      <alignment horizontal="center" vertical="center"/>
    </xf>
    <xf numFmtId="164" fontId="0" fillId="0" borderId="12" xfId="0" applyNumberFormat="1" applyBorder="1" applyAlignment="1">
      <alignment vertical="top"/>
    </xf>
    <xf numFmtId="164" fontId="0" fillId="0" borderId="5" xfId="0" applyNumberFormat="1" applyBorder="1" applyAlignment="1">
      <alignment vertical="top"/>
    </xf>
    <xf numFmtId="164" fontId="0" fillId="0" borderId="17" xfId="0" applyNumberFormat="1" applyBorder="1"/>
    <xf numFmtId="164" fontId="0" fillId="0" borderId="18" xfId="0" applyNumberFormat="1" applyBorder="1" applyAlignment="1">
      <alignment horizontal="center" vertical="center"/>
    </xf>
    <xf numFmtId="164" fontId="0" fillId="0" borderId="0" xfId="0" applyNumberFormat="1"/>
    <xf numFmtId="0" fontId="0" fillId="2" borderId="20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0" fontId="0" fillId="3" borderId="9" xfId="0" applyFill="1" applyBorder="1" applyAlignment="1">
      <alignment horizontal="center" vertical="top"/>
    </xf>
    <xf numFmtId="0" fontId="0" fillId="3" borderId="9" xfId="0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164" fontId="0" fillId="3" borderId="25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164" fontId="0" fillId="4" borderId="30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0" fontId="0" fillId="0" borderId="15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16" xfId="0" applyBorder="1" applyAlignment="1">
      <alignment horizontal="center" vertical="top"/>
    </xf>
    <xf numFmtId="0" fontId="0" fillId="2" borderId="1" xfId="0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0" borderId="28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0" fillId="0" borderId="27" xfId="0" applyBorder="1" applyAlignment="1">
      <alignment horizontal="center" vertical="top"/>
    </xf>
    <xf numFmtId="0" fontId="0" fillId="0" borderId="29" xfId="0" applyBorder="1" applyAlignment="1">
      <alignment horizontal="center" vertical="top"/>
    </xf>
    <xf numFmtId="0" fontId="0" fillId="2" borderId="1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31" xfId="0" applyBorder="1"/>
    <xf numFmtId="0" fontId="0" fillId="0" borderId="32" xfId="0" applyBorder="1"/>
    <xf numFmtId="0" fontId="0" fillId="0" borderId="3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top"/>
    </xf>
    <xf numFmtId="0" fontId="0" fillId="0" borderId="21" xfId="0" applyBorder="1"/>
    <xf numFmtId="0" fontId="0" fillId="0" borderId="21" xfId="0" applyBorder="1" applyAlignment="1">
      <alignment horizontal="center" vertical="center"/>
    </xf>
    <xf numFmtId="165" fontId="0" fillId="0" borderId="36" xfId="0" applyNumberFormat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0" fontId="0" fillId="0" borderId="23" xfId="0" applyBorder="1"/>
    <xf numFmtId="0" fontId="0" fillId="0" borderId="23" xfId="0" applyBorder="1" applyAlignment="1">
      <alignment horizontal="center" vertical="center"/>
    </xf>
    <xf numFmtId="165" fontId="0" fillId="0" borderId="37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0" fontId="0" fillId="0" borderId="30" xfId="0" applyBorder="1"/>
    <xf numFmtId="0" fontId="0" fillId="0" borderId="30" xfId="0" applyBorder="1" applyAlignment="1">
      <alignment horizontal="center" vertical="center"/>
    </xf>
    <xf numFmtId="164" fontId="0" fillId="0" borderId="38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35" xfId="0" applyBorder="1" applyAlignment="1">
      <alignment horizontal="center" vertical="top" wrapText="1"/>
    </xf>
    <xf numFmtId="165" fontId="0" fillId="0" borderId="1" xfId="0" applyNumberFormat="1" applyBorder="1" applyAlignment="1">
      <alignment horizontal="center" vertical="center"/>
    </xf>
    <xf numFmtId="0" fontId="0" fillId="0" borderId="22" xfId="0" applyBorder="1" applyAlignment="1">
      <alignment horizontal="center" vertical="top" wrapText="1"/>
    </xf>
    <xf numFmtId="165" fontId="0" fillId="0" borderId="4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top" wrapText="1"/>
    </xf>
    <xf numFmtId="164" fontId="0" fillId="0" borderId="16" xfId="0" applyNumberFormat="1" applyBorder="1" applyAlignment="1">
      <alignment horizontal="center" vertical="center"/>
    </xf>
    <xf numFmtId="0" fontId="0" fillId="0" borderId="28" xfId="0" applyBorder="1" applyAlignment="1">
      <alignment horizontal="center" vertical="top" wrapText="1"/>
    </xf>
    <xf numFmtId="0" fontId="0" fillId="0" borderId="26" xfId="0" applyBorder="1"/>
    <xf numFmtId="0" fontId="0" fillId="0" borderId="2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4"/>
  <sheetViews>
    <sheetView workbookViewId="0">
      <selection activeCell="I10" sqref="I10"/>
    </sheetView>
  </sheetViews>
  <sheetFormatPr defaultRowHeight="15" x14ac:dyDescent="0.25"/>
  <cols>
    <col min="1" max="1" width="18.140625" bestFit="1" customWidth="1"/>
    <col min="2" max="2" width="3.85546875" bestFit="1" customWidth="1"/>
    <col min="3" max="3" width="22.42578125" bestFit="1" customWidth="1"/>
    <col min="4" max="4" width="26" style="23" bestFit="1" customWidth="1"/>
    <col min="5" max="5" width="28.140625" style="23" bestFit="1" customWidth="1"/>
  </cols>
  <sheetData>
    <row r="1" spans="1:5" x14ac:dyDescent="0.25">
      <c r="A1" s="56" t="s">
        <v>0</v>
      </c>
      <c r="B1" s="57"/>
      <c r="C1" s="57"/>
      <c r="D1" s="9" t="s">
        <v>1</v>
      </c>
      <c r="E1" s="10" t="s">
        <v>2</v>
      </c>
    </row>
    <row r="2" spans="1:5" x14ac:dyDescent="0.25">
      <c r="A2" s="53" t="s">
        <v>3</v>
      </c>
      <c r="B2" s="1" t="s">
        <v>4</v>
      </c>
      <c r="C2" s="1" t="s">
        <v>5</v>
      </c>
      <c r="D2" s="11">
        <v>92.875281156741735</v>
      </c>
      <c r="E2" s="12">
        <v>93.624277546683075</v>
      </c>
    </row>
    <row r="3" spans="1:5" ht="15.75" thickBot="1" x14ac:dyDescent="0.3">
      <c r="A3" s="53"/>
      <c r="B3" s="2" t="s">
        <v>6</v>
      </c>
      <c r="C3" s="2" t="s">
        <v>7</v>
      </c>
      <c r="D3" s="13">
        <v>98.234236031658256</v>
      </c>
      <c r="E3" s="14">
        <v>93.022590183882471</v>
      </c>
    </row>
    <row r="4" spans="1:5" ht="15.75" thickBot="1" x14ac:dyDescent="0.3">
      <c r="A4" s="3"/>
      <c r="B4" s="4"/>
      <c r="C4" s="4"/>
      <c r="D4" s="15"/>
      <c r="E4" s="16"/>
    </row>
    <row r="5" spans="1:5" x14ac:dyDescent="0.25">
      <c r="A5" s="53" t="s">
        <v>8</v>
      </c>
      <c r="B5" s="5" t="s">
        <v>9</v>
      </c>
      <c r="C5" s="5" t="s">
        <v>10</v>
      </c>
      <c r="D5" s="17">
        <v>96.279933829970233</v>
      </c>
      <c r="E5" s="18">
        <v>98.661479452614515</v>
      </c>
    </row>
    <row r="6" spans="1:5" x14ac:dyDescent="0.25">
      <c r="A6" s="53"/>
      <c r="B6" s="1" t="s">
        <v>11</v>
      </c>
      <c r="C6" s="1" t="s">
        <v>12</v>
      </c>
      <c r="D6" s="11">
        <v>97.682798334834203</v>
      </c>
      <c r="E6" s="12">
        <v>97.987804091650261</v>
      </c>
    </row>
    <row r="7" spans="1:5" x14ac:dyDescent="0.25">
      <c r="A7" s="53"/>
      <c r="B7" s="1" t="s">
        <v>13</v>
      </c>
      <c r="C7" s="1" t="s">
        <v>14</v>
      </c>
      <c r="D7" s="11">
        <v>98.978089080560665</v>
      </c>
      <c r="E7" s="12">
        <v>98.054661563764029</v>
      </c>
    </row>
    <row r="8" spans="1:5" x14ac:dyDescent="0.25">
      <c r="A8" s="53"/>
      <c r="B8" s="1" t="s">
        <v>15</v>
      </c>
      <c r="C8" s="1" t="s">
        <v>16</v>
      </c>
      <c r="D8" s="11">
        <v>97.343241812720535</v>
      </c>
      <c r="E8" s="12">
        <v>97.514149999880232</v>
      </c>
    </row>
    <row r="9" spans="1:5" x14ac:dyDescent="0.25">
      <c r="A9" s="53"/>
      <c r="B9" s="1" t="s">
        <v>17</v>
      </c>
      <c r="C9" s="1" t="s">
        <v>18</v>
      </c>
      <c r="D9" s="11">
        <v>96.523041720206834</v>
      </c>
      <c r="E9" s="12">
        <v>96.852494343814314</v>
      </c>
    </row>
    <row r="10" spans="1:5" x14ac:dyDescent="0.25">
      <c r="A10" s="53"/>
      <c r="B10" s="1" t="s">
        <v>19</v>
      </c>
      <c r="C10" s="1" t="s">
        <v>20</v>
      </c>
      <c r="D10" s="11">
        <v>96.781151784259677</v>
      </c>
      <c r="E10" s="12">
        <v>97.377582247620339</v>
      </c>
    </row>
    <row r="11" spans="1:5" x14ac:dyDescent="0.25">
      <c r="A11" s="53"/>
      <c r="B11" s="1" t="s">
        <v>21</v>
      </c>
      <c r="C11" s="1" t="s">
        <v>22</v>
      </c>
      <c r="D11" s="11">
        <v>95.486952899486568</v>
      </c>
      <c r="E11" s="12">
        <v>94.260647031019232</v>
      </c>
    </row>
    <row r="12" spans="1:5" x14ac:dyDescent="0.25">
      <c r="A12" s="53"/>
      <c r="B12" s="1" t="s">
        <v>23</v>
      </c>
      <c r="C12" s="1" t="s">
        <v>24</v>
      </c>
      <c r="D12" s="11">
        <v>96.791523986621598</v>
      </c>
      <c r="E12" s="12">
        <v>96.670406942925368</v>
      </c>
    </row>
    <row r="13" spans="1:5" x14ac:dyDescent="0.25">
      <c r="A13" s="53"/>
      <c r="B13" s="1" t="s">
        <v>25</v>
      </c>
      <c r="C13" s="1" t="s">
        <v>26</v>
      </c>
      <c r="D13" s="11">
        <v>98.074147333344484</v>
      </c>
      <c r="E13" s="12">
        <v>100.2578554924096</v>
      </c>
    </row>
    <row r="14" spans="1:5" x14ac:dyDescent="0.25">
      <c r="A14" s="53"/>
      <c r="B14" s="1" t="s">
        <v>27</v>
      </c>
      <c r="C14" s="1" t="s">
        <v>28</v>
      </c>
      <c r="D14" s="11">
        <v>98.496582824453085</v>
      </c>
      <c r="E14" s="12">
        <v>97.506537160431506</v>
      </c>
    </row>
    <row r="15" spans="1:5" x14ac:dyDescent="0.25">
      <c r="A15" s="53"/>
      <c r="B15" s="1" t="s">
        <v>29</v>
      </c>
      <c r="C15" s="1" t="s">
        <v>30</v>
      </c>
      <c r="D15" s="11">
        <v>99.667466905132784</v>
      </c>
      <c r="E15" s="12">
        <v>100.45652687995535</v>
      </c>
    </row>
    <row r="16" spans="1:5" x14ac:dyDescent="0.25">
      <c r="A16" s="53"/>
      <c r="B16" s="1" t="s">
        <v>31</v>
      </c>
      <c r="C16" s="1" t="s">
        <v>32</v>
      </c>
      <c r="D16" s="11">
        <v>99.063531883584218</v>
      </c>
      <c r="E16" s="12">
        <v>95.423763331591985</v>
      </c>
    </row>
    <row r="17" spans="1:5" x14ac:dyDescent="0.25">
      <c r="A17" s="53"/>
      <c r="B17" s="1" t="s">
        <v>33</v>
      </c>
      <c r="C17" s="1" t="s">
        <v>34</v>
      </c>
      <c r="D17" s="11">
        <v>97.249735784923274</v>
      </c>
      <c r="E17" s="12">
        <v>95.360620343206534</v>
      </c>
    </row>
    <row r="18" spans="1:5" x14ac:dyDescent="0.25">
      <c r="A18" s="53"/>
      <c r="B18" s="1" t="s">
        <v>35</v>
      </c>
      <c r="C18" s="1" t="s">
        <v>36</v>
      </c>
      <c r="D18" s="11">
        <v>98.440226029539559</v>
      </c>
      <c r="E18" s="12">
        <v>98.166004881415304</v>
      </c>
    </row>
    <row r="19" spans="1:5" x14ac:dyDescent="0.25">
      <c r="A19" s="53"/>
      <c r="B19" s="1" t="s">
        <v>37</v>
      </c>
      <c r="C19" s="1" t="s">
        <v>38</v>
      </c>
      <c r="D19" s="11">
        <v>96.822281161566579</v>
      </c>
      <c r="E19" s="12">
        <v>96.703754216437602</v>
      </c>
    </row>
    <row r="20" spans="1:5" ht="15.75" thickBot="1" x14ac:dyDescent="0.3">
      <c r="A20" s="53"/>
      <c r="B20" s="2" t="s">
        <v>39</v>
      </c>
      <c r="C20" s="2" t="s">
        <v>40</v>
      </c>
      <c r="D20" s="13">
        <v>96.996849961606344</v>
      </c>
      <c r="E20" s="14">
        <v>96.463313819001456</v>
      </c>
    </row>
    <row r="21" spans="1:5" ht="15.75" thickBot="1" x14ac:dyDescent="0.3">
      <c r="A21" s="3"/>
      <c r="B21" s="4"/>
      <c r="C21" s="4"/>
      <c r="D21" s="15"/>
      <c r="E21" s="16"/>
    </row>
    <row r="22" spans="1:5" x14ac:dyDescent="0.25">
      <c r="A22" s="53" t="s">
        <v>41</v>
      </c>
      <c r="B22" s="5" t="s">
        <v>42</v>
      </c>
      <c r="C22" s="5" t="s">
        <v>43</v>
      </c>
      <c r="D22" s="17">
        <v>102.02810937089032</v>
      </c>
      <c r="E22" s="18">
        <v>102.71450396771078</v>
      </c>
    </row>
    <row r="23" spans="1:5" x14ac:dyDescent="0.25">
      <c r="A23" s="53"/>
      <c r="B23" s="1" t="s">
        <v>44</v>
      </c>
      <c r="C23" s="1" t="s">
        <v>45</v>
      </c>
      <c r="D23" s="11">
        <v>96.874473445352436</v>
      </c>
      <c r="E23" s="12">
        <v>100.21235279110496</v>
      </c>
    </row>
    <row r="24" spans="1:5" ht="15.75" thickBot="1" x14ac:dyDescent="0.3">
      <c r="A24" s="53"/>
      <c r="B24" s="2" t="s">
        <v>46</v>
      </c>
      <c r="C24" s="2" t="s">
        <v>47</v>
      </c>
      <c r="D24" s="13">
        <v>100.98321554860314</v>
      </c>
      <c r="E24" s="14">
        <v>101.3701076767379</v>
      </c>
    </row>
    <row r="25" spans="1:5" ht="15.75" thickBot="1" x14ac:dyDescent="0.3">
      <c r="A25" s="3"/>
      <c r="B25" s="4"/>
      <c r="C25" s="4"/>
      <c r="D25" s="15"/>
      <c r="E25" s="16"/>
    </row>
    <row r="26" spans="1:5" x14ac:dyDescent="0.25">
      <c r="A26" s="53" t="s">
        <v>48</v>
      </c>
      <c r="B26" s="5" t="s">
        <v>49</v>
      </c>
      <c r="C26" s="5" t="s">
        <v>50</v>
      </c>
      <c r="D26" s="17">
        <v>98.422028924880266</v>
      </c>
      <c r="E26" s="18">
        <v>98.250871057078243</v>
      </c>
    </row>
    <row r="27" spans="1:5" x14ac:dyDescent="0.25">
      <c r="A27" s="53"/>
      <c r="B27" s="1" t="s">
        <v>51</v>
      </c>
      <c r="C27" s="1" t="s">
        <v>52</v>
      </c>
      <c r="D27" s="11">
        <v>104.04727396455144</v>
      </c>
      <c r="E27" s="12">
        <v>97.877523598803165</v>
      </c>
    </row>
    <row r="28" spans="1:5" x14ac:dyDescent="0.25">
      <c r="A28" s="53"/>
      <c r="B28" s="1" t="s">
        <v>53</v>
      </c>
      <c r="C28" s="1" t="s">
        <v>54</v>
      </c>
      <c r="D28" s="11">
        <v>99.440048934427736</v>
      </c>
      <c r="E28" s="12">
        <v>100.25835874564281</v>
      </c>
    </row>
    <row r="29" spans="1:5" x14ac:dyDescent="0.25">
      <c r="A29" s="53"/>
      <c r="B29" s="1" t="s">
        <v>55</v>
      </c>
      <c r="C29" s="1" t="s">
        <v>56</v>
      </c>
      <c r="D29" s="11">
        <v>97.724062908610591</v>
      </c>
      <c r="E29" s="12">
        <v>100.39005703913972</v>
      </c>
    </row>
    <row r="30" spans="1:5" ht="15.75" thickBot="1" x14ac:dyDescent="0.3">
      <c r="A30" s="53"/>
      <c r="B30" s="2" t="s">
        <v>57</v>
      </c>
      <c r="C30" s="2" t="s">
        <v>58</v>
      </c>
      <c r="D30" s="13">
        <v>99.088798477603817</v>
      </c>
      <c r="E30" s="14">
        <v>100.63491368676554</v>
      </c>
    </row>
    <row r="31" spans="1:5" ht="15.75" thickBot="1" x14ac:dyDescent="0.3">
      <c r="A31" s="3"/>
      <c r="B31" s="4"/>
      <c r="C31" s="4"/>
      <c r="D31" s="15"/>
      <c r="E31" s="16"/>
    </row>
    <row r="32" spans="1:5" x14ac:dyDescent="0.25">
      <c r="A32" s="53" t="s">
        <v>59</v>
      </c>
      <c r="B32" s="5" t="s">
        <v>60</v>
      </c>
      <c r="C32" s="5" t="s">
        <v>61</v>
      </c>
      <c r="D32" s="17">
        <v>96.995769275558445</v>
      </c>
      <c r="E32" s="18">
        <v>97.754997607829353</v>
      </c>
    </row>
    <row r="33" spans="1:5" x14ac:dyDescent="0.25">
      <c r="A33" s="53"/>
      <c r="B33" s="1" t="s">
        <v>62</v>
      </c>
      <c r="C33" s="1" t="s">
        <v>63</v>
      </c>
      <c r="D33" s="11">
        <v>102.02944593446138</v>
      </c>
      <c r="E33" s="12">
        <v>105.8137664386032</v>
      </c>
    </row>
    <row r="34" spans="1:5" x14ac:dyDescent="0.25">
      <c r="A34" s="53"/>
      <c r="B34" s="1" t="s">
        <v>64</v>
      </c>
      <c r="C34" s="1" t="s">
        <v>65</v>
      </c>
      <c r="D34" s="11">
        <v>99.095916583714697</v>
      </c>
      <c r="E34" s="12">
        <v>95.186710268345308</v>
      </c>
    </row>
    <row r="35" spans="1:5" x14ac:dyDescent="0.25">
      <c r="A35" s="53"/>
      <c r="B35" s="1" t="s">
        <v>66</v>
      </c>
      <c r="C35" s="1" t="s">
        <v>67</v>
      </c>
      <c r="D35" s="11">
        <v>95.201945182843943</v>
      </c>
      <c r="E35" s="12">
        <v>99.732206986500159</v>
      </c>
    </row>
    <row r="36" spans="1:5" ht="15.75" thickBot="1" x14ac:dyDescent="0.3">
      <c r="A36" s="54"/>
      <c r="B36" s="2" t="s">
        <v>68</v>
      </c>
      <c r="C36" s="2" t="s">
        <v>69</v>
      </c>
      <c r="D36" s="13">
        <v>97.085234400740589</v>
      </c>
      <c r="E36" s="14">
        <v>93.053917020484008</v>
      </c>
    </row>
    <row r="37" spans="1:5" ht="15.75" thickBot="1" x14ac:dyDescent="0.3">
      <c r="A37" s="3"/>
      <c r="B37" s="4"/>
      <c r="C37" s="4"/>
      <c r="D37" s="15"/>
      <c r="E37" s="16"/>
    </row>
    <row r="38" spans="1:5" x14ac:dyDescent="0.25">
      <c r="A38" s="52" t="s">
        <v>70</v>
      </c>
      <c r="B38" s="5" t="s">
        <v>71</v>
      </c>
      <c r="C38" s="5" t="s">
        <v>72</v>
      </c>
      <c r="D38" s="17">
        <v>103.96216584495333</v>
      </c>
      <c r="E38" s="18">
        <v>103.4991482161919</v>
      </c>
    </row>
    <row r="39" spans="1:5" x14ac:dyDescent="0.25">
      <c r="A39" s="53"/>
      <c r="B39" s="1" t="s">
        <v>73</v>
      </c>
      <c r="C39" s="1" t="s">
        <v>74</v>
      </c>
      <c r="D39" s="11">
        <v>98.980638629559508</v>
      </c>
      <c r="E39" s="12">
        <v>99.92513290811327</v>
      </c>
    </row>
    <row r="40" spans="1:5" x14ac:dyDescent="0.25">
      <c r="A40" s="53"/>
      <c r="B40" s="1" t="s">
        <v>75</v>
      </c>
      <c r="C40" s="1" t="s">
        <v>76</v>
      </c>
      <c r="D40" s="11">
        <v>102.40114263761873</v>
      </c>
      <c r="E40" s="12">
        <v>101.54120728838836</v>
      </c>
    </row>
    <row r="41" spans="1:5" x14ac:dyDescent="0.25">
      <c r="A41" s="53"/>
      <c r="B41" s="1" t="s">
        <v>77</v>
      </c>
      <c r="C41" s="1" t="s">
        <v>78</v>
      </c>
      <c r="D41" s="11">
        <v>99.515782350878936</v>
      </c>
      <c r="E41" s="12">
        <v>100.28185261356015</v>
      </c>
    </row>
    <row r="42" spans="1:5" x14ac:dyDescent="0.25">
      <c r="A42" s="53"/>
      <c r="B42" s="1" t="s">
        <v>79</v>
      </c>
      <c r="C42" s="1" t="s">
        <v>80</v>
      </c>
      <c r="D42" s="11">
        <v>99.744735723339915</v>
      </c>
      <c r="E42" s="12">
        <v>99.895127136063437</v>
      </c>
    </row>
    <row r="43" spans="1:5" ht="15.75" thickBot="1" x14ac:dyDescent="0.3">
      <c r="A43" s="54"/>
      <c r="B43" s="2" t="s">
        <v>81</v>
      </c>
      <c r="C43" s="2" t="s">
        <v>82</v>
      </c>
      <c r="D43" s="13">
        <v>98.960138179875884</v>
      </c>
      <c r="E43" s="14">
        <v>99.215882834395117</v>
      </c>
    </row>
    <row r="44" spans="1:5" ht="15.75" thickBot="1" x14ac:dyDescent="0.3">
      <c r="A44" s="3"/>
      <c r="B44" s="4"/>
      <c r="C44" s="4"/>
      <c r="D44" s="15"/>
      <c r="E44" s="16"/>
    </row>
    <row r="45" spans="1:5" x14ac:dyDescent="0.25">
      <c r="A45" s="52" t="s">
        <v>83</v>
      </c>
      <c r="B45" s="6" t="s">
        <v>84</v>
      </c>
      <c r="C45" s="6" t="s">
        <v>85</v>
      </c>
      <c r="D45" s="19">
        <v>98.92663422552063</v>
      </c>
      <c r="E45" s="18">
        <v>103.31432492907906</v>
      </c>
    </row>
    <row r="46" spans="1:5" x14ac:dyDescent="0.25">
      <c r="A46" s="53"/>
      <c r="B46" s="7" t="s">
        <v>86</v>
      </c>
      <c r="C46" s="7" t="s">
        <v>87</v>
      </c>
      <c r="D46" s="20">
        <v>97.603258105564223</v>
      </c>
      <c r="E46" s="12">
        <v>98.085304577263713</v>
      </c>
    </row>
    <row r="47" spans="1:5" x14ac:dyDescent="0.25">
      <c r="A47" s="53"/>
      <c r="B47" s="7" t="s">
        <v>88</v>
      </c>
      <c r="C47" s="7" t="s">
        <v>89</v>
      </c>
      <c r="D47" s="20">
        <v>98.694857517900374</v>
      </c>
      <c r="E47" s="12">
        <v>100.82277555578317</v>
      </c>
    </row>
    <row r="48" spans="1:5" x14ac:dyDescent="0.25">
      <c r="A48" s="53"/>
      <c r="B48" s="7" t="s">
        <v>90</v>
      </c>
      <c r="C48" s="7" t="s">
        <v>91</v>
      </c>
      <c r="D48" s="20">
        <v>92.172622364344164</v>
      </c>
      <c r="E48" s="12">
        <v>92.600008019325472</v>
      </c>
    </row>
    <row r="49" spans="1:5" x14ac:dyDescent="0.25">
      <c r="A49" s="53"/>
      <c r="B49" s="7" t="s">
        <v>92</v>
      </c>
      <c r="C49" s="7" t="s">
        <v>93</v>
      </c>
      <c r="D49" s="20">
        <v>98.486634675360989</v>
      </c>
      <c r="E49" s="12">
        <v>99.222489935558627</v>
      </c>
    </row>
    <row r="50" spans="1:5" x14ac:dyDescent="0.25">
      <c r="A50" s="53"/>
      <c r="B50" s="7" t="s">
        <v>94</v>
      </c>
      <c r="C50" s="7" t="s">
        <v>95</v>
      </c>
      <c r="D50" s="20">
        <v>100.83276143879115</v>
      </c>
      <c r="E50" s="12">
        <v>101.39540857702131</v>
      </c>
    </row>
    <row r="51" spans="1:5" x14ac:dyDescent="0.25">
      <c r="A51" s="53"/>
      <c r="B51" s="7" t="s">
        <v>96</v>
      </c>
      <c r="C51" s="7" t="s">
        <v>97</v>
      </c>
      <c r="D51" s="20">
        <v>100.58847048079502</v>
      </c>
      <c r="E51" s="12">
        <v>101.12130071266272</v>
      </c>
    </row>
    <row r="52" spans="1:5" x14ac:dyDescent="0.25">
      <c r="A52" s="53"/>
      <c r="B52" s="7" t="s">
        <v>98</v>
      </c>
      <c r="C52" s="7" t="s">
        <v>99</v>
      </c>
      <c r="D52" s="20">
        <v>102.549637260824</v>
      </c>
      <c r="E52" s="12">
        <v>104.77053149990546</v>
      </c>
    </row>
    <row r="53" spans="1:5" x14ac:dyDescent="0.25">
      <c r="A53" s="53"/>
      <c r="B53" s="7" t="s">
        <v>100</v>
      </c>
      <c r="C53" s="7" t="s">
        <v>101</v>
      </c>
      <c r="D53" s="20">
        <v>99.02271415484519</v>
      </c>
      <c r="E53" s="12">
        <v>95.713588440628087</v>
      </c>
    </row>
    <row r="54" spans="1:5" x14ac:dyDescent="0.25">
      <c r="A54" s="53"/>
      <c r="B54" s="7" t="s">
        <v>102</v>
      </c>
      <c r="C54" s="7" t="s">
        <v>103</v>
      </c>
      <c r="D54" s="20">
        <v>98.55481081149243</v>
      </c>
      <c r="E54" s="12">
        <v>99.217589746561089</v>
      </c>
    </row>
    <row r="55" spans="1:5" x14ac:dyDescent="0.25">
      <c r="A55" s="53"/>
      <c r="B55" s="7" t="s">
        <v>104</v>
      </c>
      <c r="C55" s="7" t="s">
        <v>105</v>
      </c>
      <c r="D55" s="20">
        <v>98.540997312284873</v>
      </c>
      <c r="E55" s="12">
        <v>102.58868782452336</v>
      </c>
    </row>
    <row r="56" spans="1:5" x14ac:dyDescent="0.25">
      <c r="A56" s="53"/>
      <c r="B56" s="7" t="s">
        <v>106</v>
      </c>
      <c r="C56" s="7" t="s">
        <v>107</v>
      </c>
      <c r="D56" s="20">
        <v>99.423893806358535</v>
      </c>
      <c r="E56" s="12">
        <v>100.18196291868979</v>
      </c>
    </row>
    <row r="57" spans="1:5" x14ac:dyDescent="0.25">
      <c r="A57" s="53"/>
      <c r="B57" s="7" t="s">
        <v>108</v>
      </c>
      <c r="C57" s="7" t="s">
        <v>109</v>
      </c>
      <c r="D57" s="20">
        <v>97.655676565629307</v>
      </c>
      <c r="E57" s="12">
        <v>99.021798341392611</v>
      </c>
    </row>
    <row r="58" spans="1:5" x14ac:dyDescent="0.25">
      <c r="A58" s="53"/>
      <c r="B58" s="7" t="s">
        <v>110</v>
      </c>
      <c r="C58" s="7" t="s">
        <v>111</v>
      </c>
      <c r="D58" s="20">
        <v>98.623430635125573</v>
      </c>
      <c r="E58" s="12">
        <v>99.466952077742121</v>
      </c>
    </row>
    <row r="59" spans="1:5" x14ac:dyDescent="0.25">
      <c r="A59" s="53"/>
      <c r="B59" s="7" t="s">
        <v>112</v>
      </c>
      <c r="C59" s="7" t="s">
        <v>113</v>
      </c>
      <c r="D59" s="20">
        <v>103.1563575577552</v>
      </c>
      <c r="E59" s="12">
        <v>103.33929656247402</v>
      </c>
    </row>
    <row r="60" spans="1:5" ht="15.75" thickBot="1" x14ac:dyDescent="0.3">
      <c r="A60" s="53"/>
      <c r="B60" s="7" t="s">
        <v>114</v>
      </c>
      <c r="C60" s="7" t="s">
        <v>115</v>
      </c>
      <c r="D60" s="20">
        <v>100.09944799018893</v>
      </c>
      <c r="E60" s="12">
        <v>100.87358092212773</v>
      </c>
    </row>
    <row r="61" spans="1:5" ht="15.75" thickBot="1" x14ac:dyDescent="0.3">
      <c r="A61" s="3"/>
      <c r="B61" s="4"/>
      <c r="C61" s="4"/>
      <c r="D61" s="15"/>
      <c r="E61" s="16"/>
    </row>
    <row r="62" spans="1:5" x14ac:dyDescent="0.25">
      <c r="A62" s="53" t="s">
        <v>116</v>
      </c>
      <c r="B62" s="1" t="s">
        <v>117</v>
      </c>
      <c r="C62" s="1" t="s">
        <v>118</v>
      </c>
      <c r="D62" s="11">
        <v>101.3094960002425</v>
      </c>
      <c r="E62" s="12">
        <v>99.388253151222429</v>
      </c>
    </row>
    <row r="63" spans="1:5" x14ac:dyDescent="0.25">
      <c r="A63" s="53"/>
      <c r="B63" s="1" t="s">
        <v>119</v>
      </c>
      <c r="C63" s="1" t="s">
        <v>120</v>
      </c>
      <c r="D63" s="11">
        <v>98.462944594561918</v>
      </c>
      <c r="E63" s="12">
        <v>100.37247692869153</v>
      </c>
    </row>
    <row r="64" spans="1:5" x14ac:dyDescent="0.25">
      <c r="A64" s="53"/>
      <c r="B64" s="1" t="s">
        <v>121</v>
      </c>
      <c r="C64" s="1" t="s">
        <v>122</v>
      </c>
      <c r="D64" s="11">
        <v>99.765883824884128</v>
      </c>
      <c r="E64" s="12">
        <v>100.12973242632403</v>
      </c>
    </row>
    <row r="65" spans="1:5" x14ac:dyDescent="0.25">
      <c r="A65" s="53"/>
      <c r="B65" s="1" t="s">
        <v>123</v>
      </c>
      <c r="C65" s="1" t="s">
        <v>124</v>
      </c>
      <c r="D65" s="11">
        <v>98.943361515288927</v>
      </c>
      <c r="E65" s="12">
        <v>99.289582920337509</v>
      </c>
    </row>
    <row r="66" spans="1:5" ht="15.75" thickBot="1" x14ac:dyDescent="0.3">
      <c r="A66" s="53"/>
      <c r="B66" s="1" t="s">
        <v>125</v>
      </c>
      <c r="C66" s="1" t="s">
        <v>126</v>
      </c>
      <c r="D66" s="11">
        <v>97.226089991878595</v>
      </c>
      <c r="E66" s="12">
        <v>99.585077960543359</v>
      </c>
    </row>
    <row r="67" spans="1:5" ht="15.75" thickBot="1" x14ac:dyDescent="0.3">
      <c r="A67" s="3"/>
      <c r="B67" s="4"/>
      <c r="C67" s="4"/>
      <c r="D67" s="15"/>
      <c r="E67" s="16"/>
    </row>
    <row r="68" spans="1:5" x14ac:dyDescent="0.25">
      <c r="A68" s="53" t="s">
        <v>127</v>
      </c>
      <c r="B68" s="1" t="s">
        <v>128</v>
      </c>
      <c r="C68" s="1" t="s">
        <v>129</v>
      </c>
      <c r="D68" s="11">
        <v>92.451415058480123</v>
      </c>
      <c r="E68" s="12">
        <v>92.519288742197702</v>
      </c>
    </row>
    <row r="69" spans="1:5" x14ac:dyDescent="0.25">
      <c r="A69" s="53"/>
      <c r="B69" s="1" t="s">
        <v>130</v>
      </c>
      <c r="C69" s="1" t="s">
        <v>131</v>
      </c>
      <c r="D69" s="11">
        <v>103.64691504148189</v>
      </c>
      <c r="E69" s="12">
        <v>101.45072474489341</v>
      </c>
    </row>
    <row r="70" spans="1:5" x14ac:dyDescent="0.25">
      <c r="A70" s="53"/>
      <c r="B70" s="1" t="s">
        <v>132</v>
      </c>
      <c r="C70" s="1" t="s">
        <v>133</v>
      </c>
      <c r="D70" s="11">
        <v>90.904634538901931</v>
      </c>
      <c r="E70" s="12">
        <v>90.015914824330309</v>
      </c>
    </row>
    <row r="71" spans="1:5" x14ac:dyDescent="0.25">
      <c r="A71" s="53"/>
      <c r="B71" s="1" t="s">
        <v>134</v>
      </c>
      <c r="C71" s="1" t="s">
        <v>135</v>
      </c>
      <c r="D71" s="11">
        <v>107.08877565505648</v>
      </c>
      <c r="E71" s="12">
        <v>106.81419644736549</v>
      </c>
    </row>
    <row r="72" spans="1:5" x14ac:dyDescent="0.25">
      <c r="A72" s="53"/>
      <c r="B72" s="1" t="s">
        <v>136</v>
      </c>
      <c r="C72" s="1" t="s">
        <v>137</v>
      </c>
      <c r="D72" s="11">
        <v>95.807118262992333</v>
      </c>
      <c r="E72" s="12">
        <v>95.471207335376533</v>
      </c>
    </row>
    <row r="73" spans="1:5" x14ac:dyDescent="0.25">
      <c r="A73" s="53"/>
      <c r="B73" s="1" t="s">
        <v>138</v>
      </c>
      <c r="C73" s="1" t="s">
        <v>139</v>
      </c>
      <c r="D73" s="11">
        <v>98.53917113613393</v>
      </c>
      <c r="E73" s="12">
        <v>98.934702607753323</v>
      </c>
    </row>
    <row r="74" spans="1:5" ht="15.75" thickBot="1" x14ac:dyDescent="0.3">
      <c r="A74" s="55"/>
      <c r="B74" s="8" t="s">
        <v>140</v>
      </c>
      <c r="C74" s="8" t="s">
        <v>141</v>
      </c>
      <c r="D74" s="21">
        <v>516.42759779267499</v>
      </c>
      <c r="E74" s="22">
        <v>443.05679482307937</v>
      </c>
    </row>
  </sheetData>
  <mergeCells count="10">
    <mergeCell ref="A38:A43"/>
    <mergeCell ref="A45:A60"/>
    <mergeCell ref="A62:A66"/>
    <mergeCell ref="A68:A74"/>
    <mergeCell ref="A1:C1"/>
    <mergeCell ref="A2:A3"/>
    <mergeCell ref="A5:A20"/>
    <mergeCell ref="A22:A24"/>
    <mergeCell ref="A26:A30"/>
    <mergeCell ref="A32:A3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8047D2-3DDB-4E65-B708-02A902C1646B}">
  <dimension ref="A1:L74"/>
  <sheetViews>
    <sheetView workbookViewId="0">
      <selection activeCell="C71" sqref="C71"/>
    </sheetView>
  </sheetViews>
  <sheetFormatPr defaultRowHeight="15" x14ac:dyDescent="0.25"/>
  <cols>
    <col min="1" max="1" width="18.140625" bestFit="1" customWidth="1"/>
    <col min="2" max="2" width="3.85546875" bestFit="1" customWidth="1"/>
    <col min="3" max="3" width="22.42578125" bestFit="1" customWidth="1"/>
    <col min="4" max="4" width="7.28515625" bestFit="1" customWidth="1"/>
    <col min="5" max="7" width="15.7109375" bestFit="1" customWidth="1"/>
    <col min="8" max="8" width="8.28515625" bestFit="1" customWidth="1"/>
    <col min="9" max="9" width="10.42578125" customWidth="1"/>
    <col min="10" max="10" width="11.28515625" customWidth="1"/>
    <col min="11" max="11" width="16.28515625" bestFit="1" customWidth="1"/>
    <col min="12" max="12" width="11.140625" bestFit="1" customWidth="1"/>
  </cols>
  <sheetData>
    <row r="1" spans="1:12" ht="15.75" thickBot="1" x14ac:dyDescent="0.3">
      <c r="A1" s="62" t="s">
        <v>0</v>
      </c>
      <c r="B1" s="63"/>
      <c r="C1" s="63"/>
      <c r="D1" s="24" t="s">
        <v>142</v>
      </c>
      <c r="E1" s="25" t="s">
        <v>143</v>
      </c>
      <c r="F1" s="26" t="s">
        <v>144</v>
      </c>
      <c r="G1" s="26" t="s">
        <v>145</v>
      </c>
      <c r="H1" s="26" t="s">
        <v>146</v>
      </c>
      <c r="I1" s="26" t="s">
        <v>147</v>
      </c>
      <c r="J1" s="26" t="s">
        <v>148</v>
      </c>
      <c r="K1" s="26" t="s">
        <v>151</v>
      </c>
      <c r="L1" s="26" t="s">
        <v>149</v>
      </c>
    </row>
    <row r="2" spans="1:12" x14ac:dyDescent="0.25">
      <c r="A2" s="59" t="s">
        <v>3</v>
      </c>
      <c r="B2" s="27" t="s">
        <v>4</v>
      </c>
      <c r="C2" s="28" t="s">
        <v>5</v>
      </c>
      <c r="D2" s="29" t="s">
        <v>150</v>
      </c>
      <c r="E2" s="30">
        <v>297.74612057323998</v>
      </c>
      <c r="F2" s="12">
        <v>307.50894425092781</v>
      </c>
      <c r="G2" s="12">
        <v>305.71442770285398</v>
      </c>
      <c r="H2" s="12">
        <v>303.65649750900724</v>
      </c>
      <c r="I2" s="12">
        <v>5.1965843640284595</v>
      </c>
      <c r="J2" s="12">
        <v>1.7113364629631596</v>
      </c>
      <c r="K2" s="12">
        <v>322.58064516129031</v>
      </c>
      <c r="L2" s="12">
        <v>94.133514227792247</v>
      </c>
    </row>
    <row r="3" spans="1:12" ht="15.75" thickBot="1" x14ac:dyDescent="0.3">
      <c r="A3" s="59"/>
      <c r="B3" s="31" t="s">
        <v>6</v>
      </c>
      <c r="C3" s="32" t="s">
        <v>7</v>
      </c>
      <c r="D3" s="33" t="s">
        <v>150</v>
      </c>
      <c r="E3" s="34">
        <v>332.41568845105644</v>
      </c>
      <c r="F3" s="14">
        <v>304.08996843877401</v>
      </c>
      <c r="G3" s="14">
        <v>299.32363999957403</v>
      </c>
      <c r="H3" s="14">
        <v>311.94309896313484</v>
      </c>
      <c r="I3" s="14">
        <v>17.889233129268021</v>
      </c>
      <c r="J3" s="14">
        <v>5.7347744472405058</v>
      </c>
      <c r="K3" s="14">
        <v>322.58064516129031</v>
      </c>
      <c r="L3" s="14">
        <v>96.702360678571807</v>
      </c>
    </row>
    <row r="4" spans="1:12" ht="15.75" thickBot="1" x14ac:dyDescent="0.3">
      <c r="A4" s="35"/>
      <c r="B4" s="36"/>
      <c r="C4" s="37"/>
      <c r="D4" s="38"/>
      <c r="E4" s="39"/>
      <c r="F4" s="16"/>
      <c r="G4" s="16"/>
      <c r="H4" s="16"/>
      <c r="I4" s="16"/>
      <c r="J4" s="16"/>
      <c r="K4" s="16"/>
      <c r="L4" s="16"/>
    </row>
    <row r="5" spans="1:12" x14ac:dyDescent="0.25">
      <c r="A5" s="59" t="s">
        <v>8</v>
      </c>
      <c r="B5" s="40" t="s">
        <v>9</v>
      </c>
      <c r="C5" s="41" t="s">
        <v>10</v>
      </c>
      <c r="D5" s="42" t="s">
        <v>150</v>
      </c>
      <c r="E5" s="43">
        <v>333.47334102771561</v>
      </c>
      <c r="F5" s="18">
        <v>334.02268643985656</v>
      </c>
      <c r="G5" s="18">
        <v>333.98384075938014</v>
      </c>
      <c r="H5" s="18">
        <v>333.8266227423174</v>
      </c>
      <c r="I5" s="18">
        <v>0.3065668346819751</v>
      </c>
      <c r="J5" s="18">
        <v>9.1834147966867133E-2</v>
      </c>
      <c r="K5" s="18">
        <v>322.58064516129031</v>
      </c>
      <c r="L5" s="18">
        <v>103.48625305011841</v>
      </c>
    </row>
    <row r="6" spans="1:12" x14ac:dyDescent="0.25">
      <c r="A6" s="59"/>
      <c r="B6" s="44" t="s">
        <v>11</v>
      </c>
      <c r="C6" s="45" t="s">
        <v>12</v>
      </c>
      <c r="D6" s="46" t="s">
        <v>150</v>
      </c>
      <c r="E6" s="30">
        <v>327.3049170859075</v>
      </c>
      <c r="F6" s="12">
        <v>326.1596507954913</v>
      </c>
      <c r="G6" s="12">
        <v>326.47021350347848</v>
      </c>
      <c r="H6" s="12">
        <v>326.64492712829241</v>
      </c>
      <c r="I6" s="12">
        <v>0.59228570556163607</v>
      </c>
      <c r="J6" s="12">
        <v>0.18132401772430132</v>
      </c>
      <c r="K6" s="12">
        <v>322.58064516129031</v>
      </c>
      <c r="L6" s="12">
        <v>101.25992740977065</v>
      </c>
    </row>
    <row r="7" spans="1:12" x14ac:dyDescent="0.25">
      <c r="A7" s="59"/>
      <c r="B7" s="44" t="s">
        <v>13</v>
      </c>
      <c r="C7" s="45" t="s">
        <v>14</v>
      </c>
      <c r="D7" s="46" t="s">
        <v>150</v>
      </c>
      <c r="E7" s="30">
        <v>313.24990223002902</v>
      </c>
      <c r="F7" s="12">
        <v>304.42989351035499</v>
      </c>
      <c r="G7" s="12">
        <v>301.97171378419699</v>
      </c>
      <c r="H7" s="12">
        <v>306.5505031748603</v>
      </c>
      <c r="I7" s="12">
        <v>5.9306089625619292</v>
      </c>
      <c r="J7" s="12">
        <v>1.9346270520322828</v>
      </c>
      <c r="K7" s="12">
        <v>322.58064516129031</v>
      </c>
      <c r="L7" s="12">
        <v>95.030655984206689</v>
      </c>
    </row>
    <row r="8" spans="1:12" x14ac:dyDescent="0.25">
      <c r="A8" s="59"/>
      <c r="B8" s="44" t="s">
        <v>15</v>
      </c>
      <c r="C8" s="45" t="s">
        <v>16</v>
      </c>
      <c r="D8" s="46" t="s">
        <v>150</v>
      </c>
      <c r="E8" s="30">
        <v>313.65747765837898</v>
      </c>
      <c r="F8" s="12">
        <v>312.23749053545299</v>
      </c>
      <c r="G8" s="12">
        <v>310.822938113384</v>
      </c>
      <c r="H8" s="12">
        <v>312.23930210240536</v>
      </c>
      <c r="I8" s="12">
        <v>1.4172706408326559</v>
      </c>
      <c r="J8" s="12">
        <v>0.45390526794344183</v>
      </c>
      <c r="K8" s="12">
        <v>322.58064516129031</v>
      </c>
      <c r="L8" s="12">
        <v>96.794183651745669</v>
      </c>
    </row>
    <row r="9" spans="1:12" x14ac:dyDescent="0.25">
      <c r="A9" s="59"/>
      <c r="B9" s="44" t="s">
        <v>17</v>
      </c>
      <c r="C9" s="45" t="s">
        <v>18</v>
      </c>
      <c r="D9" s="46" t="s">
        <v>150</v>
      </c>
      <c r="E9" s="30">
        <v>308.44299267720402</v>
      </c>
      <c r="F9" s="12">
        <v>308.85006834013399</v>
      </c>
      <c r="G9" s="12">
        <v>301.98381641352699</v>
      </c>
      <c r="H9" s="12">
        <v>306.4256258102883</v>
      </c>
      <c r="I9" s="12">
        <v>3.8521008147120788</v>
      </c>
      <c r="J9" s="12">
        <v>1.257107921220975</v>
      </c>
      <c r="K9" s="12">
        <v>322.58064516129031</v>
      </c>
      <c r="L9" s="12">
        <v>94.991944001189381</v>
      </c>
    </row>
    <row r="10" spans="1:12" x14ac:dyDescent="0.25">
      <c r="A10" s="59"/>
      <c r="B10" s="44" t="s">
        <v>19</v>
      </c>
      <c r="C10" s="45" t="s">
        <v>20</v>
      </c>
      <c r="D10" s="46" t="s">
        <v>150</v>
      </c>
      <c r="E10" s="30">
        <v>321.181474540598</v>
      </c>
      <c r="F10" s="12">
        <v>304.85967364064402</v>
      </c>
      <c r="G10" s="12">
        <v>302.25094666240102</v>
      </c>
      <c r="H10" s="12">
        <v>309.43069828121435</v>
      </c>
      <c r="I10" s="12">
        <v>10.259723248476252</v>
      </c>
      <c r="J10" s="12">
        <v>3.3156772438758133</v>
      </c>
      <c r="K10" s="12">
        <v>322.58064516129031</v>
      </c>
      <c r="L10" s="12">
        <v>95.923516467176455</v>
      </c>
    </row>
    <row r="11" spans="1:12" x14ac:dyDescent="0.25">
      <c r="A11" s="59"/>
      <c r="B11" s="44" t="s">
        <v>21</v>
      </c>
      <c r="C11" s="45" t="s">
        <v>22</v>
      </c>
      <c r="D11" s="46" t="s">
        <v>150</v>
      </c>
      <c r="E11" s="30">
        <v>313.68316624420783</v>
      </c>
      <c r="F11" s="12">
        <v>312.469410779214</v>
      </c>
      <c r="G11" s="12">
        <v>311.92432200537797</v>
      </c>
      <c r="H11" s="12">
        <v>312.6922996762666</v>
      </c>
      <c r="I11" s="12">
        <v>0.90035707329827375</v>
      </c>
      <c r="J11" s="12">
        <v>0.28793707879292907</v>
      </c>
      <c r="K11" s="12">
        <v>322.58064516129031</v>
      </c>
      <c r="L11" s="12">
        <v>96.934612899642644</v>
      </c>
    </row>
    <row r="12" spans="1:12" x14ac:dyDescent="0.25">
      <c r="A12" s="59"/>
      <c r="B12" s="44" t="s">
        <v>23</v>
      </c>
      <c r="C12" s="45" t="s">
        <v>24</v>
      </c>
      <c r="D12" s="46" t="s">
        <v>150</v>
      </c>
      <c r="E12" s="30">
        <v>303.59514116635398</v>
      </c>
      <c r="F12" s="12">
        <v>301.11653359969409</v>
      </c>
      <c r="G12" s="12">
        <v>298.99492037901302</v>
      </c>
      <c r="H12" s="12">
        <v>301.23553171502039</v>
      </c>
      <c r="I12" s="12">
        <v>2.3024179109491332</v>
      </c>
      <c r="J12" s="12">
        <v>0.76432481183106349</v>
      </c>
      <c r="K12" s="12">
        <v>322.58064516129031</v>
      </c>
      <c r="L12" s="12">
        <v>93.383014831656325</v>
      </c>
    </row>
    <row r="13" spans="1:12" x14ac:dyDescent="0.25">
      <c r="A13" s="59"/>
      <c r="B13" s="44" t="s">
        <v>25</v>
      </c>
      <c r="C13" s="45" t="s">
        <v>26</v>
      </c>
      <c r="D13" s="46" t="s">
        <v>150</v>
      </c>
      <c r="E13" s="30">
        <v>319.29393207018398</v>
      </c>
      <c r="F13" s="12">
        <v>318.27727637991899</v>
      </c>
      <c r="G13" s="12">
        <v>317.03200907914101</v>
      </c>
      <c r="H13" s="12">
        <v>318.20107250974797</v>
      </c>
      <c r="I13" s="12">
        <v>1.132885332557529</v>
      </c>
      <c r="J13" s="12">
        <v>0.3560281314019843</v>
      </c>
      <c r="K13" s="12">
        <v>322.58064516129031</v>
      </c>
      <c r="L13" s="12">
        <v>98.642332478021871</v>
      </c>
    </row>
    <row r="14" spans="1:12" x14ac:dyDescent="0.25">
      <c r="A14" s="59"/>
      <c r="B14" s="44" t="s">
        <v>27</v>
      </c>
      <c r="C14" s="45" t="s">
        <v>28</v>
      </c>
      <c r="D14" s="46" t="s">
        <v>150</v>
      </c>
      <c r="E14" s="30">
        <v>314.574377202329</v>
      </c>
      <c r="F14" s="12">
        <v>309.42559401794801</v>
      </c>
      <c r="G14" s="12">
        <v>306.57403886188098</v>
      </c>
      <c r="H14" s="12">
        <v>310.19133669405272</v>
      </c>
      <c r="I14" s="12">
        <v>4.0547656868081283</v>
      </c>
      <c r="J14" s="12">
        <v>1.3071821186313197</v>
      </c>
      <c r="K14" s="12">
        <v>322.58064516129031</v>
      </c>
      <c r="L14" s="12">
        <v>96.159314375156342</v>
      </c>
    </row>
    <row r="15" spans="1:12" x14ac:dyDescent="0.25">
      <c r="A15" s="59"/>
      <c r="B15" s="44" t="s">
        <v>29</v>
      </c>
      <c r="C15" s="45" t="s">
        <v>30</v>
      </c>
      <c r="D15" s="46" t="s">
        <v>150</v>
      </c>
      <c r="E15" s="30">
        <v>309.32064055013296</v>
      </c>
      <c r="F15" s="12">
        <v>306.50228101518996</v>
      </c>
      <c r="G15" s="12">
        <v>304.82229606970748</v>
      </c>
      <c r="H15" s="12">
        <v>306.8817392116768</v>
      </c>
      <c r="I15" s="12">
        <v>2.2730523879366253</v>
      </c>
      <c r="J15" s="12">
        <v>0.74069326958837045</v>
      </c>
      <c r="K15" s="12">
        <v>322.58064516129031</v>
      </c>
      <c r="L15" s="12">
        <v>95.133339155619808</v>
      </c>
    </row>
    <row r="16" spans="1:12" x14ac:dyDescent="0.25">
      <c r="A16" s="59"/>
      <c r="B16" s="44" t="s">
        <v>31</v>
      </c>
      <c r="C16" s="45" t="s">
        <v>32</v>
      </c>
      <c r="D16" s="46" t="s">
        <v>150</v>
      </c>
      <c r="E16" s="30">
        <v>324.86321383428799</v>
      </c>
      <c r="F16" s="12">
        <v>325.20710307885503</v>
      </c>
      <c r="G16" s="12">
        <v>324.19261948324191</v>
      </c>
      <c r="H16" s="12">
        <v>324.75431213212829</v>
      </c>
      <c r="I16" s="12">
        <v>0.51593500268152481</v>
      </c>
      <c r="J16" s="12">
        <v>0.1588693308779264</v>
      </c>
      <c r="K16" s="12">
        <v>322.58064516129031</v>
      </c>
      <c r="L16" s="12">
        <v>100.67383676095977</v>
      </c>
    </row>
    <row r="17" spans="1:12" x14ac:dyDescent="0.25">
      <c r="A17" s="59"/>
      <c r="B17" s="44" t="s">
        <v>33</v>
      </c>
      <c r="C17" s="45" t="s">
        <v>34</v>
      </c>
      <c r="D17" s="46" t="s">
        <v>150</v>
      </c>
      <c r="E17" s="30">
        <v>310.206040388914</v>
      </c>
      <c r="F17" s="12">
        <v>308.20462488987101</v>
      </c>
      <c r="G17" s="12">
        <v>302.43557855279602</v>
      </c>
      <c r="H17" s="12">
        <v>306.94874794386033</v>
      </c>
      <c r="I17" s="12">
        <v>4.0345928498774626</v>
      </c>
      <c r="J17" s="12">
        <v>1.3144190608053476</v>
      </c>
      <c r="K17" s="12">
        <v>322.58064516129031</v>
      </c>
      <c r="L17" s="12">
        <v>95.154111862596707</v>
      </c>
    </row>
    <row r="18" spans="1:12" x14ac:dyDescent="0.25">
      <c r="A18" s="59"/>
      <c r="B18" s="44" t="s">
        <v>35</v>
      </c>
      <c r="C18" s="45" t="s">
        <v>36</v>
      </c>
      <c r="D18" s="46" t="s">
        <v>150</v>
      </c>
      <c r="E18" s="30">
        <v>331.16748429738101</v>
      </c>
      <c r="F18" s="12">
        <v>294.17185882023398</v>
      </c>
      <c r="G18" s="12">
        <v>310.67159338219699</v>
      </c>
      <c r="H18" s="12">
        <v>312.00364549993736</v>
      </c>
      <c r="I18" s="12">
        <v>18.53374889882279</v>
      </c>
      <c r="J18" s="12">
        <v>5.9402347267851114</v>
      </c>
      <c r="K18" s="12">
        <v>322.58064516129031</v>
      </c>
      <c r="L18" s="12">
        <v>96.721130104980588</v>
      </c>
    </row>
    <row r="19" spans="1:12" x14ac:dyDescent="0.25">
      <c r="A19" s="59"/>
      <c r="B19" s="44" t="s">
        <v>37</v>
      </c>
      <c r="C19" s="45" t="s">
        <v>38</v>
      </c>
      <c r="D19" s="46" t="s">
        <v>150</v>
      </c>
      <c r="E19" s="30">
        <v>303.72982777339729</v>
      </c>
      <c r="F19" s="12">
        <v>301.09895337536886</v>
      </c>
      <c r="G19" s="12">
        <v>300.01239560273643</v>
      </c>
      <c r="H19" s="12">
        <v>301.6137255838342</v>
      </c>
      <c r="I19" s="12">
        <v>1.9114309576394011</v>
      </c>
      <c r="J19" s="12">
        <v>0.63373473933901414</v>
      </c>
      <c r="K19" s="12">
        <v>322.58064516129031</v>
      </c>
      <c r="L19" s="12">
        <v>93.500254930988604</v>
      </c>
    </row>
    <row r="20" spans="1:12" ht="15.75" thickBot="1" x14ac:dyDescent="0.3">
      <c r="A20" s="59"/>
      <c r="B20" s="31" t="s">
        <v>39</v>
      </c>
      <c r="C20" s="32" t="s">
        <v>40</v>
      </c>
      <c r="D20" s="33" t="s">
        <v>150</v>
      </c>
      <c r="E20" s="34">
        <v>310.13824636652703</v>
      </c>
      <c r="F20" s="14">
        <v>308.396715151992</v>
      </c>
      <c r="G20" s="14">
        <v>307.22760582483897</v>
      </c>
      <c r="H20" s="14">
        <v>308.587522447786</v>
      </c>
      <c r="I20" s="14">
        <v>1.4646715190873671</v>
      </c>
      <c r="J20" s="14">
        <v>0.47463731114896074</v>
      </c>
      <c r="K20" s="14">
        <v>322.58064516129031</v>
      </c>
      <c r="L20" s="14">
        <v>95.662131958813674</v>
      </c>
    </row>
    <row r="21" spans="1:12" ht="15.75" thickBot="1" x14ac:dyDescent="0.3">
      <c r="A21" s="35"/>
      <c r="B21" s="36"/>
      <c r="C21" s="37"/>
      <c r="D21" s="38"/>
      <c r="E21" s="39"/>
      <c r="F21" s="16"/>
      <c r="G21" s="16"/>
      <c r="H21" s="16"/>
      <c r="I21" s="16"/>
      <c r="J21" s="16"/>
      <c r="K21" s="16"/>
      <c r="L21" s="16"/>
    </row>
    <row r="22" spans="1:12" x14ac:dyDescent="0.25">
      <c r="A22" s="59" t="s">
        <v>41</v>
      </c>
      <c r="B22" s="40" t="s">
        <v>42</v>
      </c>
      <c r="C22" s="41" t="s">
        <v>43</v>
      </c>
      <c r="D22" s="42" t="s">
        <v>150</v>
      </c>
      <c r="E22" s="43">
        <v>377.40494939470318</v>
      </c>
      <c r="F22" s="18">
        <v>385.63953178274221</v>
      </c>
      <c r="G22" s="18">
        <v>371.52938124153297</v>
      </c>
      <c r="H22" s="18">
        <v>378.19128747299283</v>
      </c>
      <c r="I22" s="18">
        <v>7.0878651760542803</v>
      </c>
      <c r="J22" s="18">
        <v>1.8741481918883272</v>
      </c>
      <c r="K22" s="18">
        <v>322.58064516129031</v>
      </c>
      <c r="L22" s="18">
        <v>117.23929911662778</v>
      </c>
    </row>
    <row r="23" spans="1:12" x14ac:dyDescent="0.25">
      <c r="A23" s="59"/>
      <c r="B23" s="44" t="s">
        <v>44</v>
      </c>
      <c r="C23" s="45" t="s">
        <v>45</v>
      </c>
      <c r="D23" s="46" t="s">
        <v>150</v>
      </c>
      <c r="E23" s="30">
        <v>323.10871495776695</v>
      </c>
      <c r="F23" s="12">
        <v>319.69771265608603</v>
      </c>
      <c r="G23" s="12">
        <v>320.30305404659697</v>
      </c>
      <c r="H23" s="12">
        <v>321.03649388681669</v>
      </c>
      <c r="I23" s="12">
        <v>1.8199408438007652</v>
      </c>
      <c r="J23" s="12">
        <v>0.56689531516077296</v>
      </c>
      <c r="K23" s="12">
        <v>322.58064516129031</v>
      </c>
      <c r="L23" s="12">
        <v>99.521313104913176</v>
      </c>
    </row>
    <row r="24" spans="1:12" ht="15.75" thickBot="1" x14ac:dyDescent="0.3">
      <c r="A24" s="59"/>
      <c r="B24" s="31" t="s">
        <v>46</v>
      </c>
      <c r="C24" s="32" t="s">
        <v>47</v>
      </c>
      <c r="D24" s="33" t="s">
        <v>150</v>
      </c>
      <c r="E24" s="34">
        <v>316.58754729227297</v>
      </c>
      <c r="F24" s="14">
        <v>317.42109340063598</v>
      </c>
      <c r="G24" s="14">
        <v>318.69107127791602</v>
      </c>
      <c r="H24" s="14">
        <v>317.56657065694168</v>
      </c>
      <c r="I24" s="14">
        <v>1.0592808945792316</v>
      </c>
      <c r="J24" s="14">
        <v>0.33356183945555884</v>
      </c>
      <c r="K24" s="14">
        <v>322.58064516129031</v>
      </c>
      <c r="L24" s="14">
        <v>98.445636903651916</v>
      </c>
    </row>
    <row r="25" spans="1:12" ht="15.75" thickBot="1" x14ac:dyDescent="0.3">
      <c r="A25" s="35"/>
      <c r="B25" s="36"/>
      <c r="C25" s="37"/>
      <c r="D25" s="38"/>
      <c r="E25" s="39"/>
      <c r="F25" s="16"/>
      <c r="G25" s="16"/>
      <c r="H25" s="16"/>
      <c r="I25" s="16"/>
      <c r="J25" s="16"/>
      <c r="K25" s="16"/>
      <c r="L25" s="16"/>
    </row>
    <row r="26" spans="1:12" x14ac:dyDescent="0.25">
      <c r="A26" s="59" t="s">
        <v>48</v>
      </c>
      <c r="B26" s="40" t="s">
        <v>49</v>
      </c>
      <c r="C26" s="41" t="s">
        <v>50</v>
      </c>
      <c r="D26" s="42" t="s">
        <v>150</v>
      </c>
      <c r="E26" s="43">
        <v>300.61968910294883</v>
      </c>
      <c r="F26" s="18">
        <v>299.08102634845557</v>
      </c>
      <c r="G26" s="18">
        <v>298.03435712125872</v>
      </c>
      <c r="H26" s="18">
        <v>299.2450241908877</v>
      </c>
      <c r="I26" s="18">
        <v>1.300444859703485</v>
      </c>
      <c r="J26" s="18">
        <v>0.43457526594458407</v>
      </c>
      <c r="K26" s="18">
        <v>322.58064516129031</v>
      </c>
      <c r="L26" s="18">
        <v>92.765957499175187</v>
      </c>
    </row>
    <row r="27" spans="1:12" x14ac:dyDescent="0.25">
      <c r="A27" s="59"/>
      <c r="B27" s="44" t="s">
        <v>51</v>
      </c>
      <c r="C27" s="45" t="s">
        <v>52</v>
      </c>
      <c r="D27" s="46" t="s">
        <v>150</v>
      </c>
      <c r="E27" s="30">
        <v>313.91311114871081</v>
      </c>
      <c r="F27" s="12">
        <v>311.59069999166411</v>
      </c>
      <c r="G27" s="12">
        <v>308.70126744976966</v>
      </c>
      <c r="H27" s="12">
        <v>311.40169286338147</v>
      </c>
      <c r="I27" s="12">
        <v>2.6110575360291026</v>
      </c>
      <c r="J27" s="12">
        <v>0.8384853377064424</v>
      </c>
      <c r="K27" s="12">
        <v>322.58064516129031</v>
      </c>
      <c r="L27" s="12">
        <v>96.534524787648252</v>
      </c>
    </row>
    <row r="28" spans="1:12" x14ac:dyDescent="0.25">
      <c r="A28" s="59"/>
      <c r="B28" s="44" t="s">
        <v>53</v>
      </c>
      <c r="C28" s="45" t="s">
        <v>54</v>
      </c>
      <c r="D28" s="46" t="s">
        <v>150</v>
      </c>
      <c r="E28" s="30">
        <v>290.10809667137698</v>
      </c>
      <c r="F28" s="12">
        <v>311.59156573232815</v>
      </c>
      <c r="G28" s="12">
        <v>312.69892765585007</v>
      </c>
      <c r="H28" s="12">
        <v>304.79953001985172</v>
      </c>
      <c r="I28" s="12">
        <v>12.735196228638316</v>
      </c>
      <c r="J28" s="12">
        <v>4.1782204282955639</v>
      </c>
      <c r="K28" s="12">
        <v>322.58064516129031</v>
      </c>
      <c r="L28" s="12">
        <v>94.487854306154034</v>
      </c>
    </row>
    <row r="29" spans="1:12" x14ac:dyDescent="0.25">
      <c r="A29" s="59"/>
      <c r="B29" s="44" t="s">
        <v>55</v>
      </c>
      <c r="C29" s="45" t="s">
        <v>56</v>
      </c>
      <c r="D29" s="46" t="s">
        <v>150</v>
      </c>
      <c r="E29" s="30">
        <v>312.05865446017202</v>
      </c>
      <c r="F29" s="12">
        <v>310.29491811769202</v>
      </c>
      <c r="G29" s="12">
        <v>311.28066386794501</v>
      </c>
      <c r="H29" s="12">
        <v>311.21141214860302</v>
      </c>
      <c r="I29" s="12">
        <v>0.88390515436897965</v>
      </c>
      <c r="J29" s="12">
        <v>0.28402080382158867</v>
      </c>
      <c r="K29" s="12">
        <v>322.58064516129031</v>
      </c>
      <c r="L29" s="12">
        <v>96.47553776606695</v>
      </c>
    </row>
    <row r="30" spans="1:12" ht="15.75" thickBot="1" x14ac:dyDescent="0.3">
      <c r="A30" s="59"/>
      <c r="B30" s="31" t="s">
        <v>57</v>
      </c>
      <c r="C30" s="32" t="s">
        <v>58</v>
      </c>
      <c r="D30" s="33" t="s">
        <v>150</v>
      </c>
      <c r="E30" s="34">
        <v>310.38450946919767</v>
      </c>
      <c r="F30" s="14">
        <v>309.54156268986395</v>
      </c>
      <c r="G30" s="14">
        <v>310.17718920886847</v>
      </c>
      <c r="H30" s="14">
        <v>310.03442045597671</v>
      </c>
      <c r="I30" s="14">
        <v>0.43923456808290379</v>
      </c>
      <c r="J30" s="14">
        <v>0.14167283988561935</v>
      </c>
      <c r="K30" s="14">
        <v>322.58064516129031</v>
      </c>
      <c r="L30" s="14">
        <v>96.110670341352787</v>
      </c>
    </row>
    <row r="31" spans="1:12" ht="15.75" thickBot="1" x14ac:dyDescent="0.3">
      <c r="A31" s="35"/>
      <c r="B31" s="36"/>
      <c r="C31" s="37"/>
      <c r="D31" s="38"/>
      <c r="E31" s="39"/>
      <c r="F31" s="16"/>
      <c r="G31" s="16"/>
      <c r="H31" s="16"/>
      <c r="I31" s="16"/>
      <c r="J31" s="16"/>
      <c r="K31" s="16"/>
      <c r="L31" s="16"/>
    </row>
    <row r="32" spans="1:12" x14ac:dyDescent="0.25">
      <c r="A32" s="59" t="s">
        <v>59</v>
      </c>
      <c r="B32" s="40" t="s">
        <v>60</v>
      </c>
      <c r="C32" s="41" t="s">
        <v>61</v>
      </c>
      <c r="D32" s="42" t="s">
        <v>150</v>
      </c>
      <c r="E32" s="43">
        <v>320.50984869002099</v>
      </c>
      <c r="F32" s="18">
        <v>314.49844766246702</v>
      </c>
      <c r="G32" s="18">
        <v>314.44725480796399</v>
      </c>
      <c r="H32" s="18">
        <v>316.4851837201507</v>
      </c>
      <c r="I32" s="18">
        <v>3.4855560914815329</v>
      </c>
      <c r="J32" s="18">
        <v>1.1013331020777282</v>
      </c>
      <c r="K32" s="18">
        <v>322.58064516129031</v>
      </c>
      <c r="L32" s="18">
        <v>98.110406953246724</v>
      </c>
    </row>
    <row r="33" spans="1:12" x14ac:dyDescent="0.25">
      <c r="A33" s="59"/>
      <c r="B33" s="44" t="s">
        <v>62</v>
      </c>
      <c r="C33" s="45" t="s">
        <v>63</v>
      </c>
      <c r="D33" s="46" t="s">
        <v>150</v>
      </c>
      <c r="E33" s="30">
        <v>326.46433256659543</v>
      </c>
      <c r="F33" s="12">
        <v>310.66069805592849</v>
      </c>
      <c r="G33" s="12">
        <v>324.52682522086798</v>
      </c>
      <c r="H33" s="12">
        <v>320.55061861446399</v>
      </c>
      <c r="I33" s="12">
        <v>8.6195348000512144</v>
      </c>
      <c r="J33" s="12">
        <v>2.6889777462629678</v>
      </c>
      <c r="K33" s="12">
        <v>322.58064516129031</v>
      </c>
      <c r="L33" s="12">
        <v>99.370691770483845</v>
      </c>
    </row>
    <row r="34" spans="1:12" x14ac:dyDescent="0.25">
      <c r="A34" s="59"/>
      <c r="B34" s="44" t="s">
        <v>64</v>
      </c>
      <c r="C34" s="45" t="s">
        <v>65</v>
      </c>
      <c r="D34" s="46" t="s">
        <v>150</v>
      </c>
      <c r="E34" s="30">
        <v>303.90524949634602</v>
      </c>
      <c r="F34" s="12">
        <v>298.11348218705598</v>
      </c>
      <c r="G34" s="12">
        <v>265.15242144198299</v>
      </c>
      <c r="H34" s="12">
        <v>289.05705104179498</v>
      </c>
      <c r="I34" s="12">
        <v>20.903579343485564</v>
      </c>
      <c r="J34" s="12">
        <v>7.2316448493979477</v>
      </c>
      <c r="K34" s="12">
        <v>322.58064516129031</v>
      </c>
      <c r="L34" s="12">
        <v>89.607685822956455</v>
      </c>
    </row>
    <row r="35" spans="1:12" x14ac:dyDescent="0.25">
      <c r="A35" s="59"/>
      <c r="B35" s="44" t="s">
        <v>66</v>
      </c>
      <c r="C35" s="45" t="s">
        <v>67</v>
      </c>
      <c r="D35" s="46" t="s">
        <v>150</v>
      </c>
      <c r="E35" s="30">
        <v>314.78452787564328</v>
      </c>
      <c r="F35" s="12">
        <v>318.77191476964322</v>
      </c>
      <c r="G35" s="12">
        <v>315.12061227736808</v>
      </c>
      <c r="H35" s="12">
        <v>316.22568497421821</v>
      </c>
      <c r="I35" s="12">
        <v>2.211493343784535</v>
      </c>
      <c r="J35" s="12">
        <v>0.69934020190827861</v>
      </c>
      <c r="K35" s="12">
        <v>322.58064516129031</v>
      </c>
      <c r="L35" s="12">
        <v>98.02996234200765</v>
      </c>
    </row>
    <row r="36" spans="1:12" ht="15.75" thickBot="1" x14ac:dyDescent="0.3">
      <c r="A36" s="60"/>
      <c r="B36" s="31" t="s">
        <v>68</v>
      </c>
      <c r="C36" s="32" t="s">
        <v>69</v>
      </c>
      <c r="D36" s="33" t="s">
        <v>150</v>
      </c>
      <c r="E36" s="34">
        <v>313.26485071324601</v>
      </c>
      <c r="F36" s="14">
        <v>307.13178418125</v>
      </c>
      <c r="G36" s="14">
        <v>306.74480599927102</v>
      </c>
      <c r="H36" s="14">
        <v>309.04714696458899</v>
      </c>
      <c r="I36" s="14">
        <v>3.6577597941784532</v>
      </c>
      <c r="J36" s="14">
        <v>1.1835604470399992</v>
      </c>
      <c r="K36" s="14">
        <v>322.58064516129031</v>
      </c>
      <c r="L36" s="14">
        <v>95.804615559022594</v>
      </c>
    </row>
    <row r="37" spans="1:12" ht="15.75" thickBot="1" x14ac:dyDescent="0.3">
      <c r="A37" s="35"/>
      <c r="B37" s="36"/>
      <c r="C37" s="37"/>
      <c r="D37" s="38"/>
      <c r="E37" s="39"/>
      <c r="F37" s="16"/>
      <c r="G37" s="16"/>
      <c r="H37" s="16"/>
      <c r="I37" s="16"/>
      <c r="J37" s="16"/>
      <c r="K37" s="16"/>
      <c r="L37" s="16"/>
    </row>
    <row r="38" spans="1:12" x14ac:dyDescent="0.25">
      <c r="A38" s="58" t="s">
        <v>70</v>
      </c>
      <c r="B38" s="40" t="s">
        <v>71</v>
      </c>
      <c r="C38" s="41" t="s">
        <v>72</v>
      </c>
      <c r="D38" s="42" t="s">
        <v>150</v>
      </c>
      <c r="E38" s="43">
        <v>305.77662922732895</v>
      </c>
      <c r="F38" s="18">
        <v>302.606323907253</v>
      </c>
      <c r="G38" s="18">
        <v>309.87737061574296</v>
      </c>
      <c r="H38" s="18">
        <v>306.08677458344164</v>
      </c>
      <c r="I38" s="18">
        <v>3.645431752988852</v>
      </c>
      <c r="J38" s="18">
        <v>1.1909798317650209</v>
      </c>
      <c r="K38" s="18">
        <v>322.58064516129031</v>
      </c>
      <c r="L38" s="18">
        <v>94.886900120866912</v>
      </c>
    </row>
    <row r="39" spans="1:12" x14ac:dyDescent="0.25">
      <c r="A39" s="59"/>
      <c r="B39" s="44" t="s">
        <v>73</v>
      </c>
      <c r="C39" s="45" t="s">
        <v>74</v>
      </c>
      <c r="D39" s="46" t="s">
        <v>150</v>
      </c>
      <c r="E39" s="30">
        <v>305.53145562001737</v>
      </c>
      <c r="F39" s="12">
        <v>339.25655745100812</v>
      </c>
      <c r="G39" s="12">
        <v>326.85416617098963</v>
      </c>
      <c r="H39" s="12">
        <v>323.88072641400504</v>
      </c>
      <c r="I39" s="12">
        <v>17.058037148774954</v>
      </c>
      <c r="J39" s="12">
        <v>5.2667651260514594</v>
      </c>
      <c r="K39" s="12">
        <v>322.58064516129031</v>
      </c>
      <c r="L39" s="12">
        <v>100.40302518834156</v>
      </c>
    </row>
    <row r="40" spans="1:12" x14ac:dyDescent="0.25">
      <c r="A40" s="59"/>
      <c r="B40" s="44" t="s">
        <v>75</v>
      </c>
      <c r="C40" s="45" t="s">
        <v>76</v>
      </c>
      <c r="D40" s="46" t="s">
        <v>150</v>
      </c>
      <c r="E40" s="30">
        <v>293.94877957787696</v>
      </c>
      <c r="F40" s="12">
        <v>357.64974960330073</v>
      </c>
      <c r="G40" s="12">
        <v>340.61623185477038</v>
      </c>
      <c r="H40" s="12">
        <v>330.73825367864936</v>
      </c>
      <c r="I40" s="12">
        <v>32.979300101441311</v>
      </c>
      <c r="J40" s="12">
        <v>9.9714199172994764</v>
      </c>
      <c r="K40" s="12">
        <v>322.58064516129031</v>
      </c>
      <c r="L40" s="12">
        <v>102.5288586403813</v>
      </c>
    </row>
    <row r="41" spans="1:12" x14ac:dyDescent="0.25">
      <c r="A41" s="59"/>
      <c r="B41" s="44" t="s">
        <v>77</v>
      </c>
      <c r="C41" s="45" t="s">
        <v>78</v>
      </c>
      <c r="D41" s="46" t="s">
        <v>150</v>
      </c>
      <c r="E41" s="30">
        <v>312.38498372089998</v>
      </c>
      <c r="F41" s="12">
        <v>296.91294329899756</v>
      </c>
      <c r="G41" s="12">
        <v>350.71247381369903</v>
      </c>
      <c r="H41" s="12">
        <v>320.00346694453219</v>
      </c>
      <c r="I41" s="12">
        <v>27.697081721223768</v>
      </c>
      <c r="J41" s="12">
        <v>8.655244265220615</v>
      </c>
      <c r="K41" s="12">
        <v>322.58064516129031</v>
      </c>
      <c r="L41" s="12">
        <v>99.201074752804985</v>
      </c>
    </row>
    <row r="42" spans="1:12" x14ac:dyDescent="0.25">
      <c r="A42" s="59"/>
      <c r="B42" s="44" t="s">
        <v>79</v>
      </c>
      <c r="C42" s="45" t="s">
        <v>80</v>
      </c>
      <c r="D42" s="46" t="s">
        <v>150</v>
      </c>
      <c r="E42" s="30">
        <v>339.71329611770125</v>
      </c>
      <c r="F42" s="12">
        <v>349.86115155200241</v>
      </c>
      <c r="G42" s="12">
        <v>278.90987332479926</v>
      </c>
      <c r="H42" s="12">
        <v>322.82810699816764</v>
      </c>
      <c r="I42" s="12">
        <v>38.371254595338812</v>
      </c>
      <c r="J42" s="12">
        <v>11.885970819621541</v>
      </c>
      <c r="K42" s="12">
        <v>322.58064516129031</v>
      </c>
      <c r="L42" s="12">
        <v>100.07671316943197</v>
      </c>
    </row>
    <row r="43" spans="1:12" ht="15.75" thickBot="1" x14ac:dyDescent="0.3">
      <c r="A43" s="60"/>
      <c r="B43" s="31" t="s">
        <v>81</v>
      </c>
      <c r="C43" s="32" t="s">
        <v>82</v>
      </c>
      <c r="D43" s="33" t="s">
        <v>150</v>
      </c>
      <c r="E43" s="34">
        <v>354.78985711920177</v>
      </c>
      <c r="F43" s="14">
        <v>320.35206276620011</v>
      </c>
      <c r="G43" s="14">
        <v>297.8185170450015</v>
      </c>
      <c r="H43" s="14">
        <v>324.32014564346781</v>
      </c>
      <c r="I43" s="14">
        <v>28.692205540062499</v>
      </c>
      <c r="J43" s="14">
        <v>8.846877360373556</v>
      </c>
      <c r="K43" s="14">
        <v>322.58064516129031</v>
      </c>
      <c r="L43" s="14">
        <v>100.53924514947504</v>
      </c>
    </row>
    <row r="44" spans="1:12" ht="15.75" thickBot="1" x14ac:dyDescent="0.3">
      <c r="A44" s="35"/>
      <c r="B44" s="36"/>
      <c r="C44" s="37"/>
      <c r="D44" s="38"/>
      <c r="E44" s="39"/>
      <c r="F44" s="16"/>
      <c r="G44" s="16"/>
      <c r="H44" s="16"/>
      <c r="I44" s="16"/>
      <c r="J44" s="16"/>
      <c r="K44" s="16"/>
      <c r="L44" s="16"/>
    </row>
    <row r="45" spans="1:12" x14ac:dyDescent="0.25">
      <c r="A45" s="58" t="s">
        <v>83</v>
      </c>
      <c r="B45" s="40" t="s">
        <v>84</v>
      </c>
      <c r="C45" s="41" t="s">
        <v>85</v>
      </c>
      <c r="D45" s="42" t="s">
        <v>150</v>
      </c>
      <c r="E45" s="43">
        <v>293.59169790458304</v>
      </c>
      <c r="F45" s="18">
        <v>282.58064255693296</v>
      </c>
      <c r="G45" s="18">
        <v>280.914174870191</v>
      </c>
      <c r="H45" s="18">
        <v>285.695505110569</v>
      </c>
      <c r="I45" s="18">
        <v>6.8888804691269119</v>
      </c>
      <c r="J45" s="18">
        <v>2.4112666618471295</v>
      </c>
      <c r="K45" s="18">
        <v>322.58064516129031</v>
      </c>
      <c r="L45" s="18">
        <v>88.565606584276395</v>
      </c>
    </row>
    <row r="46" spans="1:12" x14ac:dyDescent="0.25">
      <c r="A46" s="59"/>
      <c r="B46" s="44" t="s">
        <v>86</v>
      </c>
      <c r="C46" s="45" t="s">
        <v>87</v>
      </c>
      <c r="D46" s="46" t="s">
        <v>150</v>
      </c>
      <c r="E46" s="30">
        <v>243.00597953883101</v>
      </c>
      <c r="F46" s="12">
        <v>388.77306957720663</v>
      </c>
      <c r="G46" s="12">
        <v>386.78228775180031</v>
      </c>
      <c r="H46" s="12">
        <v>339.52044562261267</v>
      </c>
      <c r="I46" s="12">
        <v>83.589906242602794</v>
      </c>
      <c r="J46" s="12">
        <v>24.619991909269441</v>
      </c>
      <c r="K46" s="12">
        <v>322.58064516129031</v>
      </c>
      <c r="L46" s="12">
        <v>105.25133814300993</v>
      </c>
    </row>
    <row r="47" spans="1:12" x14ac:dyDescent="0.25">
      <c r="A47" s="59"/>
      <c r="B47" s="44" t="s">
        <v>88</v>
      </c>
      <c r="C47" s="45" t="s">
        <v>89</v>
      </c>
      <c r="D47" s="46" t="s">
        <v>150</v>
      </c>
      <c r="E47" s="30">
        <v>329.24603422065428</v>
      </c>
      <c r="F47" s="12">
        <v>328.63143929373007</v>
      </c>
      <c r="G47" s="12">
        <v>330.51189632912622</v>
      </c>
      <c r="H47" s="12">
        <v>329.46312328117017</v>
      </c>
      <c r="I47" s="12">
        <v>0.95884065967160426</v>
      </c>
      <c r="J47" s="12">
        <v>0.2910312541574831</v>
      </c>
      <c r="K47" s="12">
        <v>322.58064516129031</v>
      </c>
      <c r="L47" s="12">
        <v>102.13356821716275</v>
      </c>
    </row>
    <row r="48" spans="1:12" x14ac:dyDescent="0.25">
      <c r="A48" s="59"/>
      <c r="B48" s="44" t="s">
        <v>90</v>
      </c>
      <c r="C48" s="45" t="s">
        <v>91</v>
      </c>
      <c r="D48" s="46" t="s">
        <v>150</v>
      </c>
      <c r="E48" s="30">
        <v>334.28311975855792</v>
      </c>
      <c r="F48" s="12">
        <v>326.39042981626051</v>
      </c>
      <c r="G48" s="12">
        <v>331.51206059096199</v>
      </c>
      <c r="H48" s="12">
        <v>330.72853672192679</v>
      </c>
      <c r="I48" s="12">
        <v>4.0042565940910402</v>
      </c>
      <c r="J48" s="12">
        <v>1.2107381581825152</v>
      </c>
      <c r="K48" s="12">
        <v>322.58064516129031</v>
      </c>
      <c r="L48" s="12">
        <v>102.52584638379732</v>
      </c>
    </row>
    <row r="49" spans="1:12" x14ac:dyDescent="0.25">
      <c r="A49" s="59"/>
      <c r="B49" s="44" t="s">
        <v>92</v>
      </c>
      <c r="C49" s="45" t="s">
        <v>93</v>
      </c>
      <c r="D49" s="46" t="s">
        <v>150</v>
      </c>
      <c r="E49" s="30">
        <v>312.966364961458</v>
      </c>
      <c r="F49" s="12">
        <v>313.49218077392101</v>
      </c>
      <c r="G49" s="12">
        <v>309.20093157560797</v>
      </c>
      <c r="H49" s="12">
        <v>311.88649243699564</v>
      </c>
      <c r="I49" s="12">
        <v>2.3405765149471351</v>
      </c>
      <c r="J49" s="12">
        <v>0.75045780170167398</v>
      </c>
      <c r="K49" s="12">
        <v>322.58064516129031</v>
      </c>
      <c r="L49" s="12">
        <v>96.684812655468662</v>
      </c>
    </row>
    <row r="50" spans="1:12" x14ac:dyDescent="0.25">
      <c r="A50" s="59"/>
      <c r="B50" s="44" t="s">
        <v>94</v>
      </c>
      <c r="C50" s="45" t="s">
        <v>95</v>
      </c>
      <c r="D50" s="46" t="s">
        <v>150</v>
      </c>
      <c r="E50" s="30">
        <v>297.5498651964175</v>
      </c>
      <c r="F50" s="12">
        <v>311.04833959985592</v>
      </c>
      <c r="G50" s="12">
        <v>324.10980889757838</v>
      </c>
      <c r="H50" s="12">
        <v>310.90267123128393</v>
      </c>
      <c r="I50" s="12">
        <v>13.280571027158834</v>
      </c>
      <c r="J50" s="12">
        <v>4.2716168936609966</v>
      </c>
      <c r="K50" s="12">
        <v>322.58064516129031</v>
      </c>
      <c r="L50" s="12">
        <v>96.379828081698022</v>
      </c>
    </row>
    <row r="51" spans="1:12" x14ac:dyDescent="0.25">
      <c r="A51" s="59"/>
      <c r="B51" s="44" t="s">
        <v>96</v>
      </c>
      <c r="C51" s="45" t="s">
        <v>97</v>
      </c>
      <c r="D51" s="46" t="s">
        <v>150</v>
      </c>
      <c r="E51" s="30">
        <v>324.2955665079059</v>
      </c>
      <c r="F51" s="12">
        <v>322.17494503327401</v>
      </c>
      <c r="G51" s="12">
        <v>322.96558512410735</v>
      </c>
      <c r="H51" s="12">
        <v>323.14536555509579</v>
      </c>
      <c r="I51" s="12">
        <v>1.0716807417287411</v>
      </c>
      <c r="J51" s="12">
        <v>0.33164044914827079</v>
      </c>
      <c r="K51" s="12">
        <v>322.58064516129031</v>
      </c>
      <c r="L51" s="12">
        <v>100.17506332207971</v>
      </c>
    </row>
    <row r="52" spans="1:12" x14ac:dyDescent="0.25">
      <c r="A52" s="59"/>
      <c r="B52" s="44" t="s">
        <v>98</v>
      </c>
      <c r="C52" s="45" t="s">
        <v>99</v>
      </c>
      <c r="D52" s="46" t="s">
        <v>150</v>
      </c>
      <c r="E52" s="30">
        <v>311.75567054342798</v>
      </c>
      <c r="F52" s="12">
        <v>310.86178248279703</v>
      </c>
      <c r="G52" s="12">
        <v>311.23628306451121</v>
      </c>
      <c r="H52" s="12">
        <v>311.28457869691209</v>
      </c>
      <c r="I52" s="12">
        <v>0.44889677801961614</v>
      </c>
      <c r="J52" s="12">
        <v>0.14420784347839238</v>
      </c>
      <c r="K52" s="12">
        <v>322.58064516129031</v>
      </c>
      <c r="L52" s="12">
        <v>96.498219396042757</v>
      </c>
    </row>
    <row r="53" spans="1:12" x14ac:dyDescent="0.25">
      <c r="A53" s="59"/>
      <c r="B53" s="44" t="s">
        <v>100</v>
      </c>
      <c r="C53" s="45" t="s">
        <v>101</v>
      </c>
      <c r="D53" s="46" t="s">
        <v>150</v>
      </c>
      <c r="E53" s="30">
        <v>296.15348433958502</v>
      </c>
      <c r="F53" s="12">
        <v>289.52827050952698</v>
      </c>
      <c r="G53" s="12">
        <v>288.18307382503298</v>
      </c>
      <c r="H53" s="12">
        <v>291.28827622471499</v>
      </c>
      <c r="I53" s="12">
        <v>4.2667406800438785</v>
      </c>
      <c r="J53" s="12">
        <v>1.4647828382740307</v>
      </c>
      <c r="K53" s="12">
        <v>322.58064516129031</v>
      </c>
      <c r="L53" s="12">
        <v>90.299365629661651</v>
      </c>
    </row>
    <row r="54" spans="1:12" x14ac:dyDescent="0.25">
      <c r="A54" s="59"/>
      <c r="B54" s="44" t="s">
        <v>102</v>
      </c>
      <c r="C54" s="45" t="s">
        <v>103</v>
      </c>
      <c r="D54" s="46" t="s">
        <v>150</v>
      </c>
      <c r="E54" s="30">
        <v>321.40454500028642</v>
      </c>
      <c r="F54" s="12">
        <v>316.08939485643202</v>
      </c>
      <c r="G54" s="12">
        <v>320.125630324452</v>
      </c>
      <c r="H54" s="12">
        <v>319.2065233937235</v>
      </c>
      <c r="I54" s="12">
        <v>2.7742158217257997</v>
      </c>
      <c r="J54" s="12">
        <v>0.86909747088845002</v>
      </c>
      <c r="K54" s="12">
        <v>322.58064516129031</v>
      </c>
      <c r="L54" s="12">
        <v>98.954022252054287</v>
      </c>
    </row>
    <row r="55" spans="1:12" x14ac:dyDescent="0.25">
      <c r="A55" s="59"/>
      <c r="B55" s="44" t="s">
        <v>104</v>
      </c>
      <c r="C55" s="45" t="s">
        <v>105</v>
      </c>
      <c r="D55" s="46" t="s">
        <v>150</v>
      </c>
      <c r="E55" s="30">
        <v>322.87431468176283</v>
      </c>
      <c r="F55" s="12">
        <v>269.26317194336298</v>
      </c>
      <c r="G55" s="12">
        <v>236.424257844864</v>
      </c>
      <c r="H55" s="12">
        <v>276.18724815666326</v>
      </c>
      <c r="I55" s="12">
        <v>43.638975759422372</v>
      </c>
      <c r="J55" s="12">
        <v>15.800503481126974</v>
      </c>
      <c r="K55" s="12">
        <v>322.58064516129031</v>
      </c>
      <c r="L55" s="12">
        <v>85.618046928565619</v>
      </c>
    </row>
    <row r="56" spans="1:12" x14ac:dyDescent="0.25">
      <c r="A56" s="59"/>
      <c r="B56" s="44" t="s">
        <v>106</v>
      </c>
      <c r="C56" s="45" t="s">
        <v>107</v>
      </c>
      <c r="D56" s="46" t="s">
        <v>150</v>
      </c>
      <c r="E56" s="30">
        <v>284.20813783876793</v>
      </c>
      <c r="F56" s="12">
        <v>263.98043023213995</v>
      </c>
      <c r="G56" s="12">
        <v>255.10197439449007</v>
      </c>
      <c r="H56" s="12">
        <v>267.76351415513267</v>
      </c>
      <c r="I56" s="12">
        <v>14.917304736029175</v>
      </c>
      <c r="J56" s="12">
        <v>5.5710744546721997</v>
      </c>
      <c r="K56" s="12">
        <v>322.58064516129031</v>
      </c>
      <c r="L56" s="12">
        <v>83.006689388091132</v>
      </c>
    </row>
    <row r="57" spans="1:12" x14ac:dyDescent="0.25">
      <c r="A57" s="59"/>
      <c r="B57" s="44" t="s">
        <v>108</v>
      </c>
      <c r="C57" s="45" t="s">
        <v>109</v>
      </c>
      <c r="D57" s="46" t="s">
        <v>150</v>
      </c>
      <c r="E57" s="30">
        <v>295.617000431826</v>
      </c>
      <c r="F57" s="12">
        <v>292.47130033579202</v>
      </c>
      <c r="G57" s="12">
        <v>293.25791445616301</v>
      </c>
      <c r="H57" s="12">
        <v>293.78207174126032</v>
      </c>
      <c r="I57" s="12">
        <v>1.6370439573168158</v>
      </c>
      <c r="J57" s="12">
        <v>0.55723072126695083</v>
      </c>
      <c r="K57" s="12">
        <v>322.58064516129031</v>
      </c>
      <c r="L57" s="12">
        <v>91.072442239790703</v>
      </c>
    </row>
    <row r="58" spans="1:12" x14ac:dyDescent="0.25">
      <c r="A58" s="59"/>
      <c r="B58" s="44" t="s">
        <v>110</v>
      </c>
      <c r="C58" s="45" t="s">
        <v>111</v>
      </c>
      <c r="D58" s="46" t="s">
        <v>150</v>
      </c>
      <c r="E58" s="30">
        <v>333.24284774801998</v>
      </c>
      <c r="F58" s="12">
        <v>331.84466669174589</v>
      </c>
      <c r="G58" s="12">
        <v>333.69208832196466</v>
      </c>
      <c r="H58" s="12">
        <v>332.92653425391018</v>
      </c>
      <c r="I58" s="12">
        <v>0.96347409921959781</v>
      </c>
      <c r="J58" s="12">
        <v>0.2893954071214983</v>
      </c>
      <c r="K58" s="12">
        <v>322.58064516129031</v>
      </c>
      <c r="L58" s="12">
        <v>103.20722561871216</v>
      </c>
    </row>
    <row r="59" spans="1:12" x14ac:dyDescent="0.25">
      <c r="A59" s="59"/>
      <c r="B59" s="44" t="s">
        <v>112</v>
      </c>
      <c r="C59" s="45" t="s">
        <v>113</v>
      </c>
      <c r="D59" s="46" t="s">
        <v>150</v>
      </c>
      <c r="E59" s="30">
        <v>275.24269394708898</v>
      </c>
      <c r="F59" s="12">
        <v>300.26700370999902</v>
      </c>
      <c r="G59" s="12">
        <v>291.744165252389</v>
      </c>
      <c r="H59" s="12">
        <v>289.08462096982566</v>
      </c>
      <c r="I59" s="12">
        <v>12.722377986080476</v>
      </c>
      <c r="J59" s="12">
        <v>4.4009182997695424</v>
      </c>
      <c r="K59" s="12">
        <v>322.58064516129031</v>
      </c>
      <c r="L59" s="12">
        <v>89.616232500645964</v>
      </c>
    </row>
    <row r="60" spans="1:12" ht="15.75" thickBot="1" x14ac:dyDescent="0.3">
      <c r="A60" s="59"/>
      <c r="B60" s="44" t="s">
        <v>114</v>
      </c>
      <c r="C60" s="45" t="s">
        <v>115</v>
      </c>
      <c r="D60" s="46" t="s">
        <v>150</v>
      </c>
      <c r="E60" s="30">
        <v>307.1444673588739</v>
      </c>
      <c r="F60" s="12">
        <v>301.24803318757097</v>
      </c>
      <c r="G60" s="12">
        <v>300.36206098076002</v>
      </c>
      <c r="H60" s="12">
        <v>302.91818717573494</v>
      </c>
      <c r="I60" s="12">
        <v>3.6867763462956384</v>
      </c>
      <c r="J60" s="12">
        <v>1.2170864947626245</v>
      </c>
      <c r="K60" s="12">
        <v>322.58064516129031</v>
      </c>
      <c r="L60" s="12">
        <v>93.904638024477833</v>
      </c>
    </row>
    <row r="61" spans="1:12" ht="15.75" thickBot="1" x14ac:dyDescent="0.3">
      <c r="A61" s="35"/>
      <c r="B61" s="36"/>
      <c r="C61" s="37"/>
      <c r="D61" s="38"/>
      <c r="E61" s="39"/>
      <c r="F61" s="16"/>
      <c r="G61" s="16"/>
      <c r="H61" s="16"/>
      <c r="I61" s="16"/>
      <c r="J61" s="16"/>
      <c r="K61" s="16"/>
      <c r="L61" s="16"/>
    </row>
    <row r="62" spans="1:12" x14ac:dyDescent="0.25">
      <c r="A62" s="59" t="s">
        <v>116</v>
      </c>
      <c r="B62" s="44" t="s">
        <v>117</v>
      </c>
      <c r="C62" s="45" t="s">
        <v>118</v>
      </c>
      <c r="D62" s="46" t="s">
        <v>150</v>
      </c>
      <c r="E62" s="30">
        <v>322.12209961357041</v>
      </c>
      <c r="F62" s="12">
        <v>317.83847542398559</v>
      </c>
      <c r="G62" s="12">
        <v>317.55220889698927</v>
      </c>
      <c r="H62" s="12">
        <v>319.17092797818174</v>
      </c>
      <c r="I62" s="12">
        <v>2.5597944541039914</v>
      </c>
      <c r="J62" s="12">
        <v>0.80201366406371988</v>
      </c>
      <c r="K62" s="12">
        <v>322.58064516129031</v>
      </c>
      <c r="L62" s="12">
        <v>98.942987673236345</v>
      </c>
    </row>
    <row r="63" spans="1:12" x14ac:dyDescent="0.25">
      <c r="A63" s="59"/>
      <c r="B63" s="44" t="s">
        <v>119</v>
      </c>
      <c r="C63" s="45" t="s">
        <v>120</v>
      </c>
      <c r="D63" s="46" t="s">
        <v>150</v>
      </c>
      <c r="E63" s="30">
        <v>326.35513474179601</v>
      </c>
      <c r="F63" s="12">
        <v>326.75413451353302</v>
      </c>
      <c r="G63" s="12">
        <v>323.85301292023001</v>
      </c>
      <c r="H63" s="12">
        <v>325.65409405851966</v>
      </c>
      <c r="I63" s="12">
        <v>1.572488522847987</v>
      </c>
      <c r="J63" s="12">
        <v>0.48287079804542937</v>
      </c>
      <c r="K63" s="12">
        <v>322.58064516129031</v>
      </c>
      <c r="L63" s="12">
        <v>100.95276915814111</v>
      </c>
    </row>
    <row r="64" spans="1:12" x14ac:dyDescent="0.25">
      <c r="A64" s="59"/>
      <c r="B64" s="44" t="s">
        <v>121</v>
      </c>
      <c r="C64" s="45" t="s">
        <v>122</v>
      </c>
      <c r="D64" s="46" t="s">
        <v>150</v>
      </c>
      <c r="E64" s="30">
        <v>303.18855970515392</v>
      </c>
      <c r="F64" s="12">
        <v>298.13333391878592</v>
      </c>
      <c r="G64" s="12">
        <v>299.63216036575602</v>
      </c>
      <c r="H64" s="12">
        <v>300.31801799656529</v>
      </c>
      <c r="I64" s="12">
        <v>2.5964644143709079</v>
      </c>
      <c r="J64" s="12">
        <v>0.86457164032049638</v>
      </c>
      <c r="K64" s="12">
        <v>322.58064516129031</v>
      </c>
      <c r="L64" s="12">
        <v>93.098585578935243</v>
      </c>
    </row>
    <row r="65" spans="1:12" x14ac:dyDescent="0.25">
      <c r="A65" s="59"/>
      <c r="B65" s="44" t="s">
        <v>123</v>
      </c>
      <c r="C65" s="45" t="s">
        <v>124</v>
      </c>
      <c r="D65" s="46" t="s">
        <v>150</v>
      </c>
      <c r="E65" s="30">
        <v>299.56460528864301</v>
      </c>
      <c r="F65" s="12">
        <v>295.91345997260134</v>
      </c>
      <c r="G65" s="12">
        <v>297.48885226273376</v>
      </c>
      <c r="H65" s="12">
        <v>297.65563917465937</v>
      </c>
      <c r="I65" s="12">
        <v>1.8312779513786286</v>
      </c>
      <c r="J65" s="12">
        <v>0.61523375013367887</v>
      </c>
      <c r="K65" s="12">
        <v>322.58064516129031</v>
      </c>
      <c r="L65" s="12">
        <v>92.273248144144404</v>
      </c>
    </row>
    <row r="66" spans="1:12" ht="15.75" thickBot="1" x14ac:dyDescent="0.3">
      <c r="A66" s="59"/>
      <c r="B66" s="44" t="s">
        <v>125</v>
      </c>
      <c r="C66" s="45" t="s">
        <v>126</v>
      </c>
      <c r="D66" s="46" t="s">
        <v>150</v>
      </c>
      <c r="E66" s="30">
        <v>312.58960378795086</v>
      </c>
      <c r="F66" s="12">
        <v>311.86892010158158</v>
      </c>
      <c r="G66" s="12">
        <v>314.23528542063571</v>
      </c>
      <c r="H66" s="12">
        <v>312.89793643672272</v>
      </c>
      <c r="I66" s="12">
        <v>1.212939805814589</v>
      </c>
      <c r="J66" s="12">
        <v>0.38764710935058583</v>
      </c>
      <c r="K66" s="12">
        <v>322.58064516129031</v>
      </c>
      <c r="L66" s="12">
        <v>96.998360295384046</v>
      </c>
    </row>
    <row r="67" spans="1:12" ht="15.75" thickBot="1" x14ac:dyDescent="0.3">
      <c r="A67" s="35"/>
      <c r="B67" s="36"/>
      <c r="C67" s="37"/>
      <c r="D67" s="38"/>
      <c r="E67" s="39"/>
      <c r="F67" s="16"/>
      <c r="G67" s="16"/>
      <c r="H67" s="16"/>
      <c r="I67" s="16"/>
      <c r="J67" s="16"/>
      <c r="K67" s="16"/>
      <c r="L67" s="16"/>
    </row>
    <row r="68" spans="1:12" x14ac:dyDescent="0.25">
      <c r="A68" s="59" t="s">
        <v>127</v>
      </c>
      <c r="B68" s="44" t="s">
        <v>128</v>
      </c>
      <c r="C68" s="45" t="s">
        <v>129</v>
      </c>
      <c r="D68" s="46" t="s">
        <v>150</v>
      </c>
      <c r="E68" s="30">
        <v>306.22770721251197</v>
      </c>
      <c r="F68" s="12">
        <v>298.39254100103096</v>
      </c>
      <c r="G68" s="12">
        <v>300.87040394122312</v>
      </c>
      <c r="H68" s="12">
        <v>301.83021738492204</v>
      </c>
      <c r="I68" s="12">
        <v>4.0047957220577777</v>
      </c>
      <c r="J68" s="12">
        <v>1.3268372387481961</v>
      </c>
      <c r="K68" s="12">
        <v>322.58064516129031</v>
      </c>
      <c r="L68" s="12">
        <v>93.567367389325838</v>
      </c>
    </row>
    <row r="69" spans="1:12" x14ac:dyDescent="0.25">
      <c r="A69" s="59"/>
      <c r="B69" s="44" t="s">
        <v>130</v>
      </c>
      <c r="C69" s="45" t="s">
        <v>131</v>
      </c>
      <c r="D69" s="46" t="s">
        <v>150</v>
      </c>
      <c r="E69" s="30">
        <v>264.87946444450972</v>
      </c>
      <c r="F69" s="12">
        <v>280.11428590201012</v>
      </c>
      <c r="G69" s="12">
        <v>291.94554119176996</v>
      </c>
      <c r="H69" s="12">
        <v>278.9797638460966</v>
      </c>
      <c r="I69" s="12">
        <v>13.568658107700299</v>
      </c>
      <c r="J69" s="12">
        <v>4.8636710851851079</v>
      </c>
      <c r="K69" s="12">
        <v>322.58064516129031</v>
      </c>
      <c r="L69" s="12">
        <v>86.483726792289957</v>
      </c>
    </row>
    <row r="70" spans="1:12" x14ac:dyDescent="0.25">
      <c r="A70" s="59"/>
      <c r="B70" s="44" t="s">
        <v>132</v>
      </c>
      <c r="C70" s="45" t="s">
        <v>133</v>
      </c>
      <c r="D70" s="46" t="s">
        <v>150</v>
      </c>
      <c r="E70" s="30">
        <v>351.6745453040121</v>
      </c>
      <c r="F70" s="12">
        <v>336.89521127977559</v>
      </c>
      <c r="G70" s="12">
        <v>346.80001709233943</v>
      </c>
      <c r="H70" s="12">
        <v>345.12325789204237</v>
      </c>
      <c r="I70" s="12">
        <v>7.5309906129156952</v>
      </c>
      <c r="J70" s="12">
        <v>2.1821162267978638</v>
      </c>
      <c r="K70" s="12">
        <v>322.58064516129031</v>
      </c>
      <c r="L70" s="12">
        <v>106.98820994653315</v>
      </c>
    </row>
    <row r="71" spans="1:12" x14ac:dyDescent="0.25">
      <c r="A71" s="59"/>
      <c r="B71" s="44" t="s">
        <v>134</v>
      </c>
      <c r="C71" s="45" t="s">
        <v>135</v>
      </c>
      <c r="D71" s="46" t="s">
        <v>150</v>
      </c>
      <c r="E71" s="30">
        <v>333.95465528298939</v>
      </c>
      <c r="F71" s="12">
        <v>331.2281869596635</v>
      </c>
      <c r="G71" s="12">
        <v>328.89441241691435</v>
      </c>
      <c r="H71" s="12">
        <v>331.3590848865224</v>
      </c>
      <c r="I71" s="12">
        <v>2.5326597020440413</v>
      </c>
      <c r="J71" s="12">
        <v>0.76432481183106205</v>
      </c>
      <c r="K71" s="12">
        <v>322.58064516129031</v>
      </c>
      <c r="L71" s="12">
        <v>102.72131631482195</v>
      </c>
    </row>
    <row r="72" spans="1:12" x14ac:dyDescent="0.25">
      <c r="A72" s="59"/>
      <c r="B72" s="44" t="s">
        <v>136</v>
      </c>
      <c r="C72" s="45" t="s">
        <v>137</v>
      </c>
      <c r="D72" s="46" t="s">
        <v>150</v>
      </c>
      <c r="E72" s="30">
        <v>337.23241583377899</v>
      </c>
      <c r="F72" s="12">
        <v>324.23880446342503</v>
      </c>
      <c r="G72" s="12">
        <v>330.13348268151606</v>
      </c>
      <c r="H72" s="12">
        <v>330.53490099290667</v>
      </c>
      <c r="I72" s="12">
        <v>6.5060999536195032</v>
      </c>
      <c r="J72" s="12">
        <v>1.9683549102002773</v>
      </c>
      <c r="K72" s="12">
        <v>322.58064516129031</v>
      </c>
      <c r="L72" s="12">
        <v>102.46581930780107</v>
      </c>
    </row>
    <row r="73" spans="1:12" x14ac:dyDescent="0.25">
      <c r="A73" s="59"/>
      <c r="B73" s="44" t="s">
        <v>138</v>
      </c>
      <c r="C73" s="45" t="s">
        <v>139</v>
      </c>
      <c r="D73" s="46" t="s">
        <v>150</v>
      </c>
      <c r="E73" s="30">
        <v>295.37333078640097</v>
      </c>
      <c r="F73" s="12">
        <v>291.131140452355</v>
      </c>
      <c r="G73" s="12">
        <v>297.19744687087496</v>
      </c>
      <c r="H73" s="12">
        <v>294.56730603654364</v>
      </c>
      <c r="I73" s="12">
        <v>3.1124388048411546</v>
      </c>
      <c r="J73" s="12">
        <v>1.0566137996506066</v>
      </c>
      <c r="K73" s="12">
        <v>322.58064516129031</v>
      </c>
      <c r="L73" s="12">
        <v>91.315864871328529</v>
      </c>
    </row>
    <row r="74" spans="1:12" ht="15.75" thickBot="1" x14ac:dyDescent="0.3">
      <c r="A74" s="61"/>
      <c r="B74" s="47" t="s">
        <v>140</v>
      </c>
      <c r="C74" s="48" t="s">
        <v>141</v>
      </c>
      <c r="D74" s="49" t="s">
        <v>150</v>
      </c>
      <c r="E74" s="50">
        <v>35.435724093502358</v>
      </c>
      <c r="F74" s="51">
        <v>-283.51622543000121</v>
      </c>
      <c r="G74" s="51">
        <v>75.939875282598223</v>
      </c>
      <c r="H74" s="51">
        <v>-57.380208684633544</v>
      </c>
      <c r="I74" s="51">
        <v>196.88390009846714</v>
      </c>
      <c r="J74" s="51">
        <v>-343.12161738650622</v>
      </c>
      <c r="K74" s="51">
        <v>322.58064516129031</v>
      </c>
      <c r="L74" s="51">
        <v>-17.787864692236401</v>
      </c>
    </row>
  </sheetData>
  <mergeCells count="10">
    <mergeCell ref="A38:A43"/>
    <mergeCell ref="A45:A60"/>
    <mergeCell ref="A62:A66"/>
    <mergeCell ref="A68:A74"/>
    <mergeCell ref="A1:C1"/>
    <mergeCell ref="A2:A3"/>
    <mergeCell ref="A5:A20"/>
    <mergeCell ref="A22:A24"/>
    <mergeCell ref="A26:A30"/>
    <mergeCell ref="A32:A3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3B2544-2E8A-4FA2-ADA2-65EECA63B3A7}">
  <dimension ref="A1:K12"/>
  <sheetViews>
    <sheetView tabSelected="1" workbookViewId="0">
      <selection activeCell="H5" sqref="H5"/>
    </sheetView>
  </sheetViews>
  <sheetFormatPr defaultRowHeight="15" x14ac:dyDescent="0.25"/>
  <cols>
    <col min="1" max="1" width="16" customWidth="1"/>
    <col min="2" max="2" width="16.140625" bestFit="1" customWidth="1"/>
    <col min="3" max="3" width="4.7109375" bestFit="1" customWidth="1"/>
    <col min="4" max="4" width="16.140625" bestFit="1" customWidth="1"/>
    <col min="5" max="6" width="16" bestFit="1" customWidth="1"/>
    <col min="7" max="7" width="16.140625" bestFit="1" customWidth="1"/>
    <col min="8" max="8" width="15.7109375" bestFit="1" customWidth="1"/>
    <col min="9" max="9" width="17.28515625" bestFit="1" customWidth="1"/>
    <col min="10" max="10" width="18.7109375" bestFit="1" customWidth="1"/>
    <col min="11" max="11" width="17.42578125" customWidth="1"/>
  </cols>
  <sheetData>
    <row r="1" spans="1:11" ht="15.75" thickBot="1" x14ac:dyDescent="0.3">
      <c r="A1" s="64" t="s">
        <v>152</v>
      </c>
      <c r="B1" s="65" t="s">
        <v>153</v>
      </c>
      <c r="C1" s="65" t="s">
        <v>154</v>
      </c>
      <c r="D1" s="66" t="s">
        <v>155</v>
      </c>
      <c r="E1" s="67" t="s">
        <v>156</v>
      </c>
      <c r="F1" s="67" t="s">
        <v>157</v>
      </c>
      <c r="G1" s="67" t="s">
        <v>158</v>
      </c>
      <c r="H1" s="67" t="s">
        <v>159</v>
      </c>
      <c r="I1" s="67" t="s">
        <v>160</v>
      </c>
      <c r="J1" s="67" t="s">
        <v>171</v>
      </c>
      <c r="K1" s="68" t="s">
        <v>172</v>
      </c>
    </row>
    <row r="2" spans="1:11" x14ac:dyDescent="0.25">
      <c r="A2" s="69" t="s">
        <v>161</v>
      </c>
      <c r="B2" s="70" t="s">
        <v>162</v>
      </c>
      <c r="C2" s="71" t="s">
        <v>163</v>
      </c>
      <c r="D2" s="72">
        <v>13.884399999999999</v>
      </c>
      <c r="E2" s="73">
        <v>12.541</v>
      </c>
      <c r="F2" s="73">
        <f>11.6895+2.4316</f>
        <v>14.1211</v>
      </c>
      <c r="G2" s="73">
        <f>10.7655+1.535</f>
        <v>12.3005</v>
      </c>
      <c r="H2" s="73">
        <v>13.8756</v>
      </c>
      <c r="I2" s="73">
        <v>12.125299999999999</v>
      </c>
      <c r="J2" s="73">
        <v>11.7714</v>
      </c>
      <c r="K2" s="74">
        <v>13.082000000000001</v>
      </c>
    </row>
    <row r="3" spans="1:11" x14ac:dyDescent="0.25">
      <c r="A3" s="59"/>
      <c r="B3" s="75" t="s">
        <v>164</v>
      </c>
      <c r="C3" s="76" t="s">
        <v>163</v>
      </c>
      <c r="D3" s="77">
        <f>1.0637+1.0439+1.0357+1.0615+1.0182+1.0457+1.0628+1.0722+1.0685+0.7007+0.7024+0.7071+0.709+0.7006+0.6334</f>
        <v>13.625400000000001</v>
      </c>
      <c r="E3" s="78">
        <f>0.9977+1.0765+1.0405+1.0255+1.0558+1.0471+1.0421+1.0979+1.0392+0.9931+0.963+0.9139</f>
        <v>12.292299999999997</v>
      </c>
      <c r="F3" s="78">
        <f>0.9855+1.0523+1.0963+0.9999+1.0744+1.0088+1.0465+0.9995+1.0265+1.0077+0.6592+0.6362+1.0961+1.0136+0.3196</f>
        <v>14.0221</v>
      </c>
      <c r="G3" s="78">
        <f>1.0234+1.0138+1.0227+1.005+1.089+1.0015+1.0417+1.0269+1.0083+1.1655+1.045+0.4824</f>
        <v>11.9252</v>
      </c>
      <c r="H3" s="78">
        <f>1.0041+1.0168+1.0773+1.0891+0.9963+1.0727+0.9978+1.0701+1.0061+1.0571+1.0381+1.075+0.9929+0.2696</f>
        <v>13.763000000000002</v>
      </c>
      <c r="I3" s="78">
        <f>1.056+1.0629+1.0412+1.0799+1.0891+1.0243+1.057+1.0406+1.0674+1.0555+1.0549+0.4242</f>
        <v>12.053000000000001</v>
      </c>
      <c r="J3" s="78">
        <f>1.096+1.0086+1.0173+1.0521+1.0397+1.0311+1.0096+1.0101+1.0568+1.0596+1.0911</f>
        <v>11.472000000000001</v>
      </c>
      <c r="K3" s="79">
        <f>1.0716+1.0948+1.0837+1.0247+1.0624+1.0525+1.0236+1.0355+1.0079+1.0214+1.0332+1.0152+0.3934</f>
        <v>12.919900000000002</v>
      </c>
    </row>
    <row r="4" spans="1:11" ht="15.75" thickBot="1" x14ac:dyDescent="0.3">
      <c r="A4" s="61"/>
      <c r="B4" s="80" t="s">
        <v>165</v>
      </c>
      <c r="C4" s="81" t="s">
        <v>166</v>
      </c>
      <c r="D4" s="82">
        <f>D3/D2*100</f>
        <v>98.134597101783299</v>
      </c>
      <c r="E4" s="83">
        <f t="shared" ref="E4:K4" si="0">E3/E2*100</f>
        <v>98.016904553065913</v>
      </c>
      <c r="F4" s="83">
        <f t="shared" si="0"/>
        <v>99.298921472123283</v>
      </c>
      <c r="G4" s="83">
        <f t="shared" si="0"/>
        <v>96.948904516076581</v>
      </c>
      <c r="H4" s="83">
        <f t="shared" si="0"/>
        <v>99.188503560206414</v>
      </c>
      <c r="I4" s="83">
        <f t="shared" si="0"/>
        <v>99.403726093375028</v>
      </c>
      <c r="J4" s="83">
        <f t="shared" si="0"/>
        <v>97.45654722462919</v>
      </c>
      <c r="K4" s="12">
        <f t="shared" si="0"/>
        <v>98.760892829842533</v>
      </c>
    </row>
    <row r="5" spans="1:11" x14ac:dyDescent="0.25">
      <c r="A5" s="84" t="s">
        <v>167</v>
      </c>
      <c r="B5" s="70" t="s">
        <v>162</v>
      </c>
      <c r="C5" s="71" t="s">
        <v>163</v>
      </c>
      <c r="D5" s="85">
        <v>1.2399</v>
      </c>
      <c r="E5" s="73">
        <v>1.1512</v>
      </c>
      <c r="F5" s="73">
        <v>0.86070000000000002</v>
      </c>
      <c r="G5" s="73">
        <v>1.5927</v>
      </c>
      <c r="H5" s="73">
        <v>1.149</v>
      </c>
      <c r="I5" s="73">
        <v>1.8801000000000001</v>
      </c>
      <c r="J5" s="73">
        <v>1.9334</v>
      </c>
      <c r="K5" s="74">
        <v>1.9257</v>
      </c>
    </row>
    <row r="6" spans="1:11" x14ac:dyDescent="0.25">
      <c r="A6" s="86"/>
      <c r="B6" s="75" t="s">
        <v>164</v>
      </c>
      <c r="C6" s="76" t="s">
        <v>163</v>
      </c>
      <c r="D6" s="87">
        <f>1.0377+0.1128</f>
        <v>1.1505000000000001</v>
      </c>
      <c r="E6" s="78">
        <f>1.0553+0.0935</f>
        <v>1.1487999999999998</v>
      </c>
      <c r="F6" s="78">
        <f>0.8604</f>
        <v>0.86040000000000005</v>
      </c>
      <c r="G6" s="78">
        <f>0.9898+0.5971</f>
        <v>1.5869</v>
      </c>
      <c r="H6" s="78">
        <f>1.0235+0.1042</f>
        <v>1.1277000000000001</v>
      </c>
      <c r="I6" s="78">
        <f>1.0998+0.7817</f>
        <v>1.8815</v>
      </c>
      <c r="J6" s="78">
        <f>1.0457+0.8847</f>
        <v>1.9304000000000001</v>
      </c>
      <c r="K6" s="79">
        <f>1.0622+0.8647</f>
        <v>1.9269000000000001</v>
      </c>
    </row>
    <row r="7" spans="1:11" ht="15.75" thickBot="1" x14ac:dyDescent="0.3">
      <c r="A7" s="88"/>
      <c r="B7" s="80" t="s">
        <v>165</v>
      </c>
      <c r="C7" s="81" t="s">
        <v>166</v>
      </c>
      <c r="D7" s="89">
        <f>D6/D5*100</f>
        <v>92.789741108153891</v>
      </c>
      <c r="E7" s="83">
        <f t="shared" ref="E7:K7" si="1">E6/E5*100</f>
        <v>99.791521890201523</v>
      </c>
      <c r="F7" s="83">
        <f t="shared" si="1"/>
        <v>99.965144649703731</v>
      </c>
      <c r="G7" s="83">
        <f t="shared" si="1"/>
        <v>99.635838513216541</v>
      </c>
      <c r="H7" s="83">
        <f t="shared" si="1"/>
        <v>98.146214099216721</v>
      </c>
      <c r="I7" s="83">
        <f t="shared" si="1"/>
        <v>100.07446412424869</v>
      </c>
      <c r="J7" s="83">
        <f t="shared" si="1"/>
        <v>99.844832936795285</v>
      </c>
      <c r="K7" s="22">
        <f t="shared" si="1"/>
        <v>100.06231500233682</v>
      </c>
    </row>
    <row r="8" spans="1:11" x14ac:dyDescent="0.25">
      <c r="A8" s="90" t="s">
        <v>168</v>
      </c>
      <c r="B8" s="91" t="s">
        <v>162</v>
      </c>
      <c r="C8" s="92" t="s">
        <v>163</v>
      </c>
      <c r="D8" s="85" t="s">
        <v>169</v>
      </c>
      <c r="E8" s="73" t="s">
        <v>169</v>
      </c>
      <c r="F8" s="73" t="s">
        <v>169</v>
      </c>
      <c r="G8" s="73" t="s">
        <v>169</v>
      </c>
      <c r="H8" s="73" t="s">
        <v>169</v>
      </c>
      <c r="I8" s="73">
        <v>3.2984</v>
      </c>
      <c r="J8" s="73">
        <v>3.5602999999999998</v>
      </c>
      <c r="K8" s="74">
        <v>5.0987999999999998</v>
      </c>
    </row>
    <row r="9" spans="1:11" x14ac:dyDescent="0.25">
      <c r="A9" s="86"/>
      <c r="B9" s="75" t="s">
        <v>164</v>
      </c>
      <c r="C9" s="76" t="s">
        <v>163</v>
      </c>
      <c r="D9" s="87" t="s">
        <v>169</v>
      </c>
      <c r="E9" s="78" t="s">
        <v>169</v>
      </c>
      <c r="F9" s="78" t="s">
        <v>169</v>
      </c>
      <c r="G9" s="78" t="s">
        <v>169</v>
      </c>
      <c r="H9" s="78" t="s">
        <v>169</v>
      </c>
      <c r="I9" s="78">
        <f>1.0551+1.0698+1.1006</f>
        <v>3.2255000000000003</v>
      </c>
      <c r="J9" s="78">
        <f>1.0313+1.0329+1.0532+0.4483</f>
        <v>3.5657000000000001</v>
      </c>
      <c r="K9" s="79">
        <f>1.0849+1.0827+1.0699+1.0077+0.8511</f>
        <v>5.0963000000000003</v>
      </c>
    </row>
    <row r="10" spans="1:11" ht="15.75" thickBot="1" x14ac:dyDescent="0.3">
      <c r="A10" s="88"/>
      <c r="B10" s="80" t="s">
        <v>165</v>
      </c>
      <c r="C10" s="81" t="s">
        <v>166</v>
      </c>
      <c r="D10" s="89" t="s">
        <v>169</v>
      </c>
      <c r="E10" s="83" t="s">
        <v>169</v>
      </c>
      <c r="F10" s="83" t="s">
        <v>169</v>
      </c>
      <c r="G10" s="83" t="s">
        <v>169</v>
      </c>
      <c r="H10" s="83" t="s">
        <v>169</v>
      </c>
      <c r="I10" s="83">
        <f>I9/I8*100</f>
        <v>97.789837496968232</v>
      </c>
      <c r="J10" s="83">
        <f>J9/J8*100</f>
        <v>100.15167261185856</v>
      </c>
      <c r="K10" s="22">
        <f>K9/K8*100</f>
        <v>99.95096885541696</v>
      </c>
    </row>
    <row r="12" spans="1:11" x14ac:dyDescent="0.25">
      <c r="A12" t="s">
        <v>170</v>
      </c>
    </row>
  </sheetData>
  <mergeCells count="3">
    <mergeCell ref="A2:A4"/>
    <mergeCell ref="A5:A7"/>
    <mergeCell ref="A8:A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Recovery study</vt:lpstr>
      <vt:lpstr>Spiking Study</vt:lpstr>
      <vt:lpstr>Weight Digested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Omar</dc:creator>
  <cp:lastModifiedBy>Omar N Tantawi</cp:lastModifiedBy>
  <dcterms:created xsi:type="dcterms:W3CDTF">2015-06-05T18:17:20Z</dcterms:created>
  <dcterms:modified xsi:type="dcterms:W3CDTF">2020-07-30T03:38:57Z</dcterms:modified>
</cp:coreProperties>
</file>