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velyn\Larvae\Larvae Phenotpye Stats\"/>
    </mc:Choice>
  </mc:AlternateContent>
  <xr:revisionPtr revIDLastSave="4" documentId="13_ncr:1_{3D8CC2C7-4B1D-4781-885D-B1B4F5035966}" xr6:coauthVersionLast="47" xr6:coauthVersionMax="47" xr10:uidLastSave="{2D110159-CF94-4FDD-9FAD-993B146532FF}"/>
  <bookViews>
    <workbookView xWindow="-96" yWindow="-96" windowWidth="23232" windowHeight="12552" activeTab="1" xr2:uid="{6A0F5DB1-0B12-4B71-808C-FF483E42E758}"/>
  </bookViews>
  <sheets>
    <sheet name="All_Data_Paired" sheetId="2" r:id="rId1"/>
    <sheet name="Means" sheetId="13" r:id="rId2"/>
    <sheet name="Initial_Capture_Regression" sheetId="15" r:id="rId3"/>
    <sheet name="GS_46_Regression" sheetId="1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3" l="1"/>
  <c r="J2" i="13"/>
  <c r="J3" i="13"/>
  <c r="J4" i="13"/>
  <c r="J5" i="13"/>
  <c r="J6" i="13"/>
  <c r="J7" i="13"/>
  <c r="J11" i="13"/>
  <c r="J12" i="13"/>
  <c r="J13" i="13"/>
  <c r="J14" i="13"/>
  <c r="J15" i="13"/>
  <c r="J16" i="13"/>
  <c r="J20" i="13"/>
  <c r="J21" i="13"/>
  <c r="J22" i="13"/>
  <c r="J23" i="13"/>
  <c r="J24" i="13"/>
  <c r="J25" i="13"/>
  <c r="J29" i="13"/>
  <c r="J30" i="13"/>
  <c r="J31" i="13"/>
  <c r="J32" i="13"/>
  <c r="J33" i="13"/>
  <c r="J34" i="13"/>
  <c r="J38" i="13"/>
  <c r="J39" i="13"/>
  <c r="J40" i="13"/>
  <c r="J41" i="13"/>
  <c r="J42" i="13"/>
  <c r="J43" i="13"/>
  <c r="J47" i="13"/>
  <c r="J48" i="13"/>
  <c r="J49" i="13"/>
  <c r="J50" i="13"/>
  <c r="J51" i="13"/>
  <c r="J52" i="13"/>
  <c r="P2" i="13"/>
  <c r="P3" i="13"/>
  <c r="P4" i="13"/>
  <c r="P5" i="13"/>
  <c r="P6" i="13"/>
  <c r="P7" i="13"/>
  <c r="P11" i="13"/>
  <c r="P12" i="13"/>
  <c r="P13" i="13"/>
  <c r="P14" i="13"/>
  <c r="P15" i="13"/>
  <c r="P16" i="13"/>
  <c r="P20" i="13"/>
  <c r="P21" i="13"/>
  <c r="P22" i="13"/>
  <c r="P23" i="13"/>
  <c r="P24" i="13"/>
  <c r="P25" i="13"/>
  <c r="P29" i="13"/>
  <c r="P30" i="13"/>
  <c r="P31" i="13"/>
  <c r="P32" i="13"/>
  <c r="P33" i="13"/>
  <c r="P34" i="13"/>
  <c r="P38" i="13"/>
  <c r="P39" i="13"/>
  <c r="P40" i="13"/>
  <c r="P41" i="13"/>
  <c r="P42" i="13"/>
  <c r="P43" i="13"/>
  <c r="M527" i="2"/>
  <c r="M567" i="2"/>
  <c r="W112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7" i="2"/>
  <c r="V7" i="2" l="1"/>
  <c r="V8" i="2"/>
  <c r="V9" i="2"/>
  <c r="V10" i="2"/>
  <c r="V11" i="2"/>
  <c r="V12" i="2"/>
  <c r="V13" i="2"/>
  <c r="V14" i="2"/>
  <c r="V15" i="2"/>
  <c r="V16" i="2"/>
  <c r="V17" i="2"/>
  <c r="V18" i="2"/>
  <c r="V19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5" i="2"/>
  <c r="V96" i="2"/>
  <c r="V97" i="2"/>
  <c r="V98" i="2"/>
  <c r="V99" i="2"/>
  <c r="V101" i="2"/>
  <c r="V103" i="2"/>
  <c r="V104" i="2"/>
  <c r="V105" i="2"/>
  <c r="V106" i="2"/>
  <c r="V107" i="2"/>
  <c r="V108" i="2"/>
  <c r="V109" i="2"/>
  <c r="V110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2" i="2"/>
  <c r="V263" i="2"/>
  <c r="V264" i="2"/>
  <c r="V265" i="2"/>
  <c r="V266" i="2"/>
  <c r="V267" i="2"/>
  <c r="V268" i="2"/>
  <c r="V269" i="2"/>
  <c r="V270" i="2"/>
  <c r="V271" i="2"/>
  <c r="V272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21" i="2"/>
  <c r="V322" i="2"/>
  <c r="V323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3" i="2"/>
  <c r="V354" i="2"/>
  <c r="V355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9" i="2"/>
  <c r="V500" i="2"/>
  <c r="V501" i="2"/>
  <c r="V502" i="2"/>
  <c r="V503" i="2"/>
  <c r="V504" i="2"/>
  <c r="V505" i="2"/>
  <c r="V507" i="2"/>
  <c r="V508" i="2"/>
  <c r="V509" i="2"/>
  <c r="V510" i="2"/>
  <c r="V511" i="2"/>
  <c r="V512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9" i="2"/>
  <c r="V550" i="2"/>
  <c r="V551" i="2"/>
  <c r="V552" i="2"/>
  <c r="V553" i="2"/>
  <c r="V554" i="2"/>
  <c r="V555" i="2"/>
  <c r="V557" i="2"/>
  <c r="V558" i="2"/>
  <c r="V559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6" i="2"/>
  <c r="V627" i="2"/>
  <c r="V628" i="2"/>
  <c r="V629" i="2"/>
  <c r="V630" i="2"/>
  <c r="V631" i="2"/>
  <c r="V632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8" i="2"/>
  <c r="V699" i="2"/>
  <c r="V700" i="2"/>
  <c r="V701" i="2"/>
  <c r="V702" i="2"/>
  <c r="V703" i="2"/>
  <c r="V704" i="2"/>
  <c r="V705" i="2"/>
  <c r="V706" i="2"/>
  <c r="V707" i="2"/>
  <c r="V708" i="2"/>
  <c r="V710" i="2"/>
  <c r="V712" i="2"/>
  <c r="V714" i="2"/>
  <c r="V715" i="2"/>
  <c r="V716" i="2"/>
  <c r="V717" i="2"/>
  <c r="V718" i="2"/>
  <c r="V719" i="2"/>
  <c r="V720" i="2"/>
  <c r="V721" i="2"/>
  <c r="V722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4" i="2"/>
  <c r="V907" i="2"/>
  <c r="V908" i="2"/>
  <c r="V909" i="2"/>
  <c r="V910" i="2"/>
  <c r="V911" i="2"/>
  <c r="V912" i="2"/>
  <c r="V913" i="2"/>
  <c r="V914" i="2"/>
  <c r="V915" i="2"/>
  <c r="V916" i="2"/>
  <c r="V917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7" i="2"/>
  <c r="V958" i="2"/>
  <c r="V959" i="2"/>
  <c r="V960" i="2"/>
  <c r="V961" i="2"/>
  <c r="V962" i="2"/>
  <c r="V963" i="2"/>
  <c r="V964" i="2"/>
  <c r="V965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30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50" i="2"/>
  <c r="V1051" i="2"/>
  <c r="V1052" i="2"/>
  <c r="V1054" i="2"/>
  <c r="V1055" i="2"/>
  <c r="V1056" i="2"/>
  <c r="V1057" i="2"/>
  <c r="V1058" i="2"/>
  <c r="V1059" i="2"/>
  <c r="V1060" i="2"/>
  <c r="V1061" i="2"/>
  <c r="V1062" i="2"/>
  <c r="V1063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8" i="2"/>
  <c r="V1129" i="2"/>
  <c r="V1130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6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6" i="2"/>
  <c r="V1267" i="2"/>
  <c r="V1268" i="2"/>
  <c r="V1269" i="2"/>
  <c r="V1270" i="2"/>
  <c r="V1271" i="2"/>
  <c r="V1272" i="2"/>
  <c r="V1273" i="2"/>
  <c r="V1275" i="2"/>
  <c r="V1276" i="2"/>
  <c r="V1277" i="2"/>
  <c r="V1281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5" i="2"/>
  <c r="U96" i="2"/>
  <c r="U97" i="2"/>
  <c r="U98" i="2"/>
  <c r="U99" i="2"/>
  <c r="U101" i="2"/>
  <c r="U103" i="2"/>
  <c r="U104" i="2"/>
  <c r="U105" i="2"/>
  <c r="U106" i="2"/>
  <c r="U107" i="2"/>
  <c r="U108" i="2"/>
  <c r="U109" i="2"/>
  <c r="U110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2" i="2"/>
  <c r="U263" i="2"/>
  <c r="U264" i="2"/>
  <c r="U265" i="2"/>
  <c r="U266" i="2"/>
  <c r="U267" i="2"/>
  <c r="U268" i="2"/>
  <c r="U269" i="2"/>
  <c r="U270" i="2"/>
  <c r="U271" i="2"/>
  <c r="U272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21" i="2"/>
  <c r="U322" i="2"/>
  <c r="U323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3" i="2"/>
  <c r="U354" i="2"/>
  <c r="U355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9" i="2"/>
  <c r="U500" i="2"/>
  <c r="U501" i="2"/>
  <c r="U502" i="2"/>
  <c r="U503" i="2"/>
  <c r="U504" i="2"/>
  <c r="U505" i="2"/>
  <c r="U507" i="2"/>
  <c r="U508" i="2"/>
  <c r="U509" i="2"/>
  <c r="U510" i="2"/>
  <c r="U511" i="2"/>
  <c r="U512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9" i="2"/>
  <c r="U550" i="2"/>
  <c r="U551" i="2"/>
  <c r="U552" i="2"/>
  <c r="U553" i="2"/>
  <c r="U554" i="2"/>
  <c r="U555" i="2"/>
  <c r="U557" i="2"/>
  <c r="U558" i="2"/>
  <c r="U559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6" i="2"/>
  <c r="U627" i="2"/>
  <c r="U628" i="2"/>
  <c r="U629" i="2"/>
  <c r="U630" i="2"/>
  <c r="U631" i="2"/>
  <c r="U632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8" i="2"/>
  <c r="U699" i="2"/>
  <c r="U700" i="2"/>
  <c r="U701" i="2"/>
  <c r="U702" i="2"/>
  <c r="U703" i="2"/>
  <c r="U704" i="2"/>
  <c r="U705" i="2"/>
  <c r="U706" i="2"/>
  <c r="U707" i="2"/>
  <c r="U708" i="2"/>
  <c r="U710" i="2"/>
  <c r="U712" i="2"/>
  <c r="U714" i="2"/>
  <c r="U715" i="2"/>
  <c r="U716" i="2"/>
  <c r="U717" i="2"/>
  <c r="U718" i="2"/>
  <c r="U719" i="2"/>
  <c r="U720" i="2"/>
  <c r="U721" i="2"/>
  <c r="U722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4" i="2"/>
  <c r="U907" i="2"/>
  <c r="U908" i="2"/>
  <c r="U909" i="2"/>
  <c r="U910" i="2"/>
  <c r="U911" i="2"/>
  <c r="U912" i="2"/>
  <c r="U913" i="2"/>
  <c r="U914" i="2"/>
  <c r="U915" i="2"/>
  <c r="U916" i="2"/>
  <c r="U917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7" i="2"/>
  <c r="U958" i="2"/>
  <c r="U959" i="2"/>
  <c r="U960" i="2"/>
  <c r="U961" i="2"/>
  <c r="U962" i="2"/>
  <c r="U963" i="2"/>
  <c r="U964" i="2"/>
  <c r="U965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30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50" i="2"/>
  <c r="U1051" i="2"/>
  <c r="U1052" i="2"/>
  <c r="U1054" i="2"/>
  <c r="U1055" i="2"/>
  <c r="U1056" i="2"/>
  <c r="U1057" i="2"/>
  <c r="U1058" i="2"/>
  <c r="U1059" i="2"/>
  <c r="U1060" i="2"/>
  <c r="U1061" i="2"/>
  <c r="U1062" i="2"/>
  <c r="U1063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8" i="2"/>
  <c r="U1129" i="2"/>
  <c r="U1130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6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6" i="2"/>
  <c r="U1267" i="2"/>
  <c r="U1268" i="2"/>
  <c r="U1269" i="2"/>
  <c r="U1270" i="2"/>
  <c r="U1271" i="2"/>
  <c r="U1272" i="2"/>
  <c r="U1273" i="2"/>
  <c r="U1275" i="2"/>
  <c r="U1276" i="2"/>
  <c r="U1277" i="2"/>
  <c r="U1281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5" i="2"/>
  <c r="T96" i="2"/>
  <c r="T97" i="2"/>
  <c r="T98" i="2"/>
  <c r="T99" i="2"/>
  <c r="T101" i="2"/>
  <c r="T103" i="2"/>
  <c r="T104" i="2"/>
  <c r="T105" i="2"/>
  <c r="T106" i="2"/>
  <c r="T107" i="2"/>
  <c r="T108" i="2"/>
  <c r="T109" i="2"/>
  <c r="T110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2" i="2"/>
  <c r="T263" i="2"/>
  <c r="T264" i="2"/>
  <c r="T265" i="2"/>
  <c r="T266" i="2"/>
  <c r="T267" i="2"/>
  <c r="T268" i="2"/>
  <c r="T269" i="2"/>
  <c r="T270" i="2"/>
  <c r="T271" i="2"/>
  <c r="T272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21" i="2"/>
  <c r="T322" i="2"/>
  <c r="T323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3" i="2"/>
  <c r="T354" i="2"/>
  <c r="T355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9" i="2"/>
  <c r="T500" i="2"/>
  <c r="T501" i="2"/>
  <c r="T502" i="2"/>
  <c r="T503" i="2"/>
  <c r="T504" i="2"/>
  <c r="T505" i="2"/>
  <c r="T507" i="2"/>
  <c r="T508" i="2"/>
  <c r="T509" i="2"/>
  <c r="T510" i="2"/>
  <c r="T511" i="2"/>
  <c r="T512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9" i="2"/>
  <c r="T550" i="2"/>
  <c r="T551" i="2"/>
  <c r="T552" i="2"/>
  <c r="T553" i="2"/>
  <c r="T554" i="2"/>
  <c r="T555" i="2"/>
  <c r="T557" i="2"/>
  <c r="T558" i="2"/>
  <c r="T559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6" i="2"/>
  <c r="T627" i="2"/>
  <c r="T628" i="2"/>
  <c r="T629" i="2"/>
  <c r="T630" i="2"/>
  <c r="T631" i="2"/>
  <c r="T632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8" i="2"/>
  <c r="T699" i="2"/>
  <c r="T700" i="2"/>
  <c r="T701" i="2"/>
  <c r="T702" i="2"/>
  <c r="T703" i="2"/>
  <c r="T704" i="2"/>
  <c r="T705" i="2"/>
  <c r="T706" i="2"/>
  <c r="T707" i="2"/>
  <c r="T708" i="2"/>
  <c r="T710" i="2"/>
  <c r="T712" i="2"/>
  <c r="T714" i="2"/>
  <c r="T715" i="2"/>
  <c r="T716" i="2"/>
  <c r="T717" i="2"/>
  <c r="T718" i="2"/>
  <c r="T719" i="2"/>
  <c r="T720" i="2"/>
  <c r="T721" i="2"/>
  <c r="T722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4" i="2"/>
  <c r="T907" i="2"/>
  <c r="T908" i="2"/>
  <c r="T909" i="2"/>
  <c r="T910" i="2"/>
  <c r="T911" i="2"/>
  <c r="T912" i="2"/>
  <c r="T913" i="2"/>
  <c r="T914" i="2"/>
  <c r="T915" i="2"/>
  <c r="T916" i="2"/>
  <c r="T917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7" i="2"/>
  <c r="T958" i="2"/>
  <c r="T959" i="2"/>
  <c r="T960" i="2"/>
  <c r="T961" i="2"/>
  <c r="T962" i="2"/>
  <c r="T963" i="2"/>
  <c r="T964" i="2"/>
  <c r="T965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30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50" i="2"/>
  <c r="T1051" i="2"/>
  <c r="T1052" i="2"/>
  <c r="T1054" i="2"/>
  <c r="T1055" i="2"/>
  <c r="T1056" i="2"/>
  <c r="T1057" i="2"/>
  <c r="T1058" i="2"/>
  <c r="T1059" i="2"/>
  <c r="T1060" i="2"/>
  <c r="T1061" i="2"/>
  <c r="T1062" i="2"/>
  <c r="T1063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8" i="2"/>
  <c r="T1129" i="2"/>
  <c r="T1130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6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6" i="2"/>
  <c r="T1267" i="2"/>
  <c r="T1268" i="2"/>
  <c r="T1269" i="2"/>
  <c r="T1270" i="2"/>
  <c r="T1271" i="2"/>
  <c r="T1272" i="2"/>
  <c r="T1273" i="2"/>
  <c r="T1275" i="2"/>
  <c r="T1276" i="2"/>
  <c r="T1277" i="2"/>
  <c r="T1281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I38" i="13"/>
  <c r="I39" i="13"/>
  <c r="I40" i="13"/>
  <c r="I41" i="13"/>
  <c r="I42" i="13"/>
  <c r="I43" i="13"/>
  <c r="H41" i="13"/>
  <c r="G41" i="13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5" i="2"/>
  <c r="X96" i="2"/>
  <c r="X97" i="2"/>
  <c r="X98" i="2"/>
  <c r="X99" i="2"/>
  <c r="X101" i="2"/>
  <c r="X103" i="2"/>
  <c r="X104" i="2"/>
  <c r="X105" i="2"/>
  <c r="X106" i="2"/>
  <c r="X107" i="2"/>
  <c r="X108" i="2"/>
  <c r="X109" i="2"/>
  <c r="X110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2" i="2"/>
  <c r="X263" i="2"/>
  <c r="X264" i="2"/>
  <c r="X265" i="2"/>
  <c r="X266" i="2"/>
  <c r="X267" i="2"/>
  <c r="X268" i="2"/>
  <c r="X269" i="2"/>
  <c r="X270" i="2"/>
  <c r="X271" i="2"/>
  <c r="X272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Q13" i="13" s="1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21" i="2"/>
  <c r="X322" i="2"/>
  <c r="X323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3" i="2"/>
  <c r="X354" i="2"/>
  <c r="X355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9" i="2"/>
  <c r="X500" i="2"/>
  <c r="X501" i="2"/>
  <c r="X502" i="2"/>
  <c r="X503" i="2"/>
  <c r="X504" i="2"/>
  <c r="X505" i="2"/>
  <c r="X507" i="2"/>
  <c r="X508" i="2"/>
  <c r="X509" i="2"/>
  <c r="X510" i="2"/>
  <c r="X511" i="2"/>
  <c r="X512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9" i="2"/>
  <c r="X550" i="2"/>
  <c r="X551" i="2"/>
  <c r="X552" i="2"/>
  <c r="X553" i="2"/>
  <c r="X554" i="2"/>
  <c r="X555" i="2"/>
  <c r="X557" i="2"/>
  <c r="X558" i="2"/>
  <c r="X559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6" i="2"/>
  <c r="X627" i="2"/>
  <c r="X628" i="2"/>
  <c r="X629" i="2"/>
  <c r="X630" i="2"/>
  <c r="X631" i="2"/>
  <c r="X632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8" i="2"/>
  <c r="X699" i="2"/>
  <c r="X700" i="2"/>
  <c r="X701" i="2"/>
  <c r="X702" i="2"/>
  <c r="X703" i="2"/>
  <c r="X704" i="2"/>
  <c r="X705" i="2"/>
  <c r="X706" i="2"/>
  <c r="X707" i="2"/>
  <c r="X708" i="2"/>
  <c r="X710" i="2"/>
  <c r="X712" i="2"/>
  <c r="X714" i="2"/>
  <c r="X715" i="2"/>
  <c r="X716" i="2"/>
  <c r="X717" i="2"/>
  <c r="X718" i="2"/>
  <c r="X719" i="2"/>
  <c r="X720" i="2"/>
  <c r="X721" i="2"/>
  <c r="X722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6" i="2"/>
  <c r="X847" i="2"/>
  <c r="X848" i="2"/>
  <c r="Q38" i="13" s="1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4" i="2"/>
  <c r="X907" i="2"/>
  <c r="X908" i="2"/>
  <c r="X909" i="2"/>
  <c r="X910" i="2"/>
  <c r="X911" i="2"/>
  <c r="X912" i="2"/>
  <c r="X913" i="2"/>
  <c r="X914" i="2"/>
  <c r="X915" i="2"/>
  <c r="X916" i="2"/>
  <c r="X917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7" i="2"/>
  <c r="X958" i="2"/>
  <c r="X959" i="2"/>
  <c r="X960" i="2"/>
  <c r="X961" i="2"/>
  <c r="X962" i="2"/>
  <c r="X963" i="2"/>
  <c r="X964" i="2"/>
  <c r="X965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1" i="2"/>
  <c r="X992" i="2"/>
  <c r="X993" i="2"/>
  <c r="X994" i="2"/>
  <c r="X995" i="2"/>
  <c r="X996" i="2"/>
  <c r="X997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1017" i="2"/>
  <c r="X1018" i="2"/>
  <c r="X1019" i="2"/>
  <c r="X1020" i="2"/>
  <c r="X1021" i="2"/>
  <c r="X1022" i="2"/>
  <c r="X1023" i="2"/>
  <c r="X1024" i="2"/>
  <c r="X1025" i="2"/>
  <c r="X1026" i="2"/>
  <c r="X1027" i="2"/>
  <c r="X1028" i="2"/>
  <c r="X1030" i="2"/>
  <c r="X1032" i="2"/>
  <c r="X1033" i="2"/>
  <c r="X1034" i="2"/>
  <c r="X1035" i="2"/>
  <c r="X1036" i="2"/>
  <c r="X1037" i="2"/>
  <c r="X1038" i="2"/>
  <c r="X1039" i="2"/>
  <c r="X1040" i="2"/>
  <c r="X1041" i="2"/>
  <c r="X1042" i="2"/>
  <c r="X1043" i="2"/>
  <c r="X1044" i="2"/>
  <c r="X1045" i="2"/>
  <c r="X1046" i="2"/>
  <c r="X1047" i="2"/>
  <c r="X1048" i="2"/>
  <c r="X1050" i="2"/>
  <c r="X1051" i="2"/>
  <c r="X1052" i="2"/>
  <c r="X1054" i="2"/>
  <c r="X1055" i="2"/>
  <c r="X1056" i="2"/>
  <c r="X1057" i="2"/>
  <c r="X1058" i="2"/>
  <c r="X1059" i="2"/>
  <c r="X1060" i="2"/>
  <c r="X1061" i="2"/>
  <c r="X1062" i="2"/>
  <c r="X1063" i="2"/>
  <c r="X1065" i="2"/>
  <c r="X1066" i="2"/>
  <c r="X1067" i="2"/>
  <c r="X1068" i="2"/>
  <c r="X1069" i="2"/>
  <c r="X1070" i="2"/>
  <c r="X1071" i="2"/>
  <c r="X1072" i="2"/>
  <c r="X1073" i="2"/>
  <c r="X1074" i="2"/>
  <c r="X1075" i="2"/>
  <c r="X1076" i="2"/>
  <c r="X1077" i="2"/>
  <c r="X1078" i="2"/>
  <c r="X1079" i="2"/>
  <c r="X1080" i="2"/>
  <c r="X1081" i="2"/>
  <c r="X1082" i="2"/>
  <c r="X1083" i="2"/>
  <c r="X1084" i="2"/>
  <c r="X1087" i="2"/>
  <c r="X1088" i="2"/>
  <c r="X1089" i="2"/>
  <c r="X1090" i="2"/>
  <c r="X1091" i="2"/>
  <c r="X1092" i="2"/>
  <c r="X1093" i="2"/>
  <c r="X1094" i="2"/>
  <c r="X1095" i="2"/>
  <c r="X1096" i="2"/>
  <c r="X1097" i="2"/>
  <c r="X1098" i="2"/>
  <c r="X1099" i="2"/>
  <c r="X1100" i="2"/>
  <c r="X1101" i="2"/>
  <c r="X1102" i="2"/>
  <c r="X1103" i="2"/>
  <c r="X1104" i="2"/>
  <c r="X1105" i="2"/>
  <c r="X1106" i="2"/>
  <c r="X1107" i="2"/>
  <c r="X1108" i="2"/>
  <c r="X1109" i="2"/>
  <c r="X1110" i="2"/>
  <c r="X1111" i="2"/>
  <c r="X1112" i="2"/>
  <c r="X1113" i="2"/>
  <c r="X1114" i="2"/>
  <c r="X1115" i="2"/>
  <c r="X1116" i="2"/>
  <c r="X1117" i="2"/>
  <c r="X1118" i="2"/>
  <c r="X1119" i="2"/>
  <c r="X1120" i="2"/>
  <c r="X1121" i="2"/>
  <c r="X1122" i="2"/>
  <c r="X1123" i="2"/>
  <c r="X1124" i="2"/>
  <c r="X1125" i="2"/>
  <c r="X1126" i="2"/>
  <c r="X1128" i="2"/>
  <c r="X1129" i="2"/>
  <c r="X1130" i="2"/>
  <c r="X1132" i="2"/>
  <c r="X1133" i="2"/>
  <c r="X1134" i="2"/>
  <c r="X1135" i="2"/>
  <c r="X1136" i="2"/>
  <c r="X1137" i="2"/>
  <c r="X1138" i="2"/>
  <c r="X1139" i="2"/>
  <c r="X1140" i="2"/>
  <c r="X1141" i="2"/>
  <c r="X1142" i="2"/>
  <c r="X1143" i="2"/>
  <c r="X1144" i="2"/>
  <c r="X1145" i="2"/>
  <c r="X1146" i="2"/>
  <c r="X1147" i="2"/>
  <c r="X1148" i="2"/>
  <c r="X1149" i="2"/>
  <c r="X1150" i="2"/>
  <c r="X1151" i="2"/>
  <c r="X1152" i="2"/>
  <c r="X1153" i="2"/>
  <c r="X1154" i="2"/>
  <c r="X1156" i="2"/>
  <c r="X1158" i="2"/>
  <c r="X1159" i="2"/>
  <c r="X1160" i="2"/>
  <c r="X1161" i="2"/>
  <c r="X1162" i="2"/>
  <c r="X1163" i="2"/>
  <c r="X1164" i="2"/>
  <c r="X1165" i="2"/>
  <c r="X1166" i="2"/>
  <c r="X1167" i="2"/>
  <c r="X1168" i="2"/>
  <c r="X1169" i="2"/>
  <c r="X1170" i="2"/>
  <c r="X1172" i="2"/>
  <c r="X1173" i="2"/>
  <c r="X1174" i="2"/>
  <c r="X1175" i="2"/>
  <c r="X1176" i="2"/>
  <c r="X1177" i="2"/>
  <c r="X1178" i="2"/>
  <c r="X1179" i="2"/>
  <c r="X1180" i="2"/>
  <c r="X1181" i="2"/>
  <c r="X1182" i="2"/>
  <c r="X1183" i="2"/>
  <c r="X1184" i="2"/>
  <c r="X1185" i="2"/>
  <c r="X1186" i="2"/>
  <c r="X1187" i="2"/>
  <c r="X1188" i="2"/>
  <c r="X1191" i="2"/>
  <c r="X1192" i="2"/>
  <c r="X1193" i="2"/>
  <c r="X1194" i="2"/>
  <c r="X1195" i="2"/>
  <c r="X1196" i="2"/>
  <c r="X1197" i="2"/>
  <c r="X1198" i="2"/>
  <c r="X1199" i="2"/>
  <c r="X1200" i="2"/>
  <c r="X1201" i="2"/>
  <c r="X1202" i="2"/>
  <c r="X1203" i="2"/>
  <c r="X1204" i="2"/>
  <c r="X1205" i="2"/>
  <c r="X1206" i="2"/>
  <c r="X1207" i="2"/>
  <c r="X1208" i="2"/>
  <c r="X1209" i="2"/>
  <c r="X1210" i="2"/>
  <c r="X1211" i="2"/>
  <c r="X1212" i="2"/>
  <c r="X1213" i="2"/>
  <c r="X1214" i="2"/>
  <c r="X1215" i="2"/>
  <c r="X1216" i="2"/>
  <c r="X1217" i="2"/>
  <c r="X1218" i="2"/>
  <c r="X1219" i="2"/>
  <c r="X1220" i="2"/>
  <c r="X1221" i="2"/>
  <c r="X1222" i="2"/>
  <c r="X1223" i="2"/>
  <c r="X1224" i="2"/>
  <c r="X1225" i="2"/>
  <c r="X1226" i="2"/>
  <c r="X1227" i="2"/>
  <c r="X1228" i="2"/>
  <c r="X1229" i="2"/>
  <c r="X1230" i="2"/>
  <c r="X1231" i="2"/>
  <c r="X1233" i="2"/>
  <c r="X1234" i="2"/>
  <c r="X1235" i="2"/>
  <c r="X1236" i="2"/>
  <c r="X1237" i="2"/>
  <c r="X1238" i="2"/>
  <c r="X1239" i="2"/>
  <c r="X1240" i="2"/>
  <c r="X1241" i="2"/>
  <c r="X1242" i="2"/>
  <c r="X1243" i="2"/>
  <c r="X1244" i="2"/>
  <c r="X1245" i="2"/>
  <c r="X1246" i="2"/>
  <c r="X1247" i="2"/>
  <c r="X1248" i="2"/>
  <c r="X1249" i="2"/>
  <c r="X1250" i="2"/>
  <c r="X1251" i="2"/>
  <c r="X1252" i="2"/>
  <c r="X1253" i="2"/>
  <c r="X1254" i="2"/>
  <c r="X1255" i="2"/>
  <c r="X1256" i="2"/>
  <c r="X1257" i="2"/>
  <c r="X1258" i="2"/>
  <c r="X1259" i="2"/>
  <c r="X1260" i="2"/>
  <c r="X1261" i="2"/>
  <c r="X1262" i="2"/>
  <c r="X1263" i="2"/>
  <c r="X1264" i="2"/>
  <c r="X1266" i="2"/>
  <c r="X1267" i="2"/>
  <c r="X1268" i="2"/>
  <c r="X1269" i="2"/>
  <c r="X1270" i="2"/>
  <c r="X1271" i="2"/>
  <c r="X1272" i="2"/>
  <c r="X1273" i="2"/>
  <c r="X1275" i="2"/>
  <c r="X1276" i="2"/>
  <c r="X1277" i="2"/>
  <c r="X1281" i="2"/>
  <c r="K54" i="13"/>
  <c r="D54" i="13"/>
  <c r="K53" i="13"/>
  <c r="D53" i="13"/>
  <c r="K45" i="13"/>
  <c r="D45" i="13"/>
  <c r="K44" i="13"/>
  <c r="D44" i="13"/>
  <c r="K36" i="13"/>
  <c r="D36" i="13"/>
  <c r="K35" i="13"/>
  <c r="D35" i="13"/>
  <c r="K27" i="13"/>
  <c r="D27" i="13"/>
  <c r="K26" i="13"/>
  <c r="D26" i="13"/>
  <c r="K18" i="13"/>
  <c r="D18" i="13"/>
  <c r="K17" i="13"/>
  <c r="D17" i="13"/>
  <c r="D8" i="13"/>
  <c r="K8" i="13"/>
  <c r="K9" i="13"/>
  <c r="L11" i="13"/>
  <c r="L12" i="13"/>
  <c r="L13" i="13"/>
  <c r="L14" i="13"/>
  <c r="L15" i="13"/>
  <c r="L16" i="13"/>
  <c r="L20" i="13"/>
  <c r="L26" i="13" s="1"/>
  <c r="L21" i="13"/>
  <c r="L22" i="13"/>
  <c r="L23" i="13"/>
  <c r="L24" i="13"/>
  <c r="L25" i="13"/>
  <c r="L29" i="13"/>
  <c r="L30" i="13"/>
  <c r="L31" i="13"/>
  <c r="L32" i="13"/>
  <c r="L33" i="13"/>
  <c r="L34" i="13"/>
  <c r="L38" i="13"/>
  <c r="L45" i="13" s="1"/>
  <c r="L39" i="13"/>
  <c r="L40" i="13"/>
  <c r="L41" i="13"/>
  <c r="L42" i="13"/>
  <c r="L43" i="13"/>
  <c r="L47" i="13"/>
  <c r="L48" i="13"/>
  <c r="L49" i="13"/>
  <c r="L50" i="13"/>
  <c r="L51" i="13"/>
  <c r="L52" i="13"/>
  <c r="L3" i="13"/>
  <c r="L4" i="13"/>
  <c r="L5" i="13"/>
  <c r="L6" i="13"/>
  <c r="L7" i="13"/>
  <c r="E11" i="13"/>
  <c r="E12" i="13"/>
  <c r="E13" i="13"/>
  <c r="E14" i="13"/>
  <c r="E15" i="13"/>
  <c r="E16" i="13"/>
  <c r="E20" i="13"/>
  <c r="E21" i="13"/>
  <c r="E22" i="13"/>
  <c r="E23" i="13"/>
  <c r="E24" i="13"/>
  <c r="E25" i="13"/>
  <c r="E29" i="13"/>
  <c r="E30" i="13"/>
  <c r="E31" i="13"/>
  <c r="E32" i="13"/>
  <c r="E33" i="13"/>
  <c r="E34" i="13"/>
  <c r="E38" i="13"/>
  <c r="E44" i="13" s="1"/>
  <c r="E39" i="13"/>
  <c r="E40" i="13"/>
  <c r="E41" i="13"/>
  <c r="E42" i="13"/>
  <c r="E43" i="13"/>
  <c r="E47" i="13"/>
  <c r="E48" i="13"/>
  <c r="E49" i="13"/>
  <c r="E50" i="13"/>
  <c r="E51" i="13"/>
  <c r="E52" i="13"/>
  <c r="E3" i="13"/>
  <c r="E4" i="13"/>
  <c r="E5" i="13"/>
  <c r="E6" i="13"/>
  <c r="E7" i="13"/>
  <c r="E2" i="13"/>
  <c r="N47" i="13"/>
  <c r="N48" i="13"/>
  <c r="N49" i="13"/>
  <c r="N50" i="13"/>
  <c r="N51" i="13"/>
  <c r="N52" i="13"/>
  <c r="G47" i="13"/>
  <c r="H47" i="13"/>
  <c r="I47" i="13"/>
  <c r="G48" i="13"/>
  <c r="H48" i="13"/>
  <c r="I48" i="13"/>
  <c r="G49" i="13"/>
  <c r="H49" i="13"/>
  <c r="I49" i="13"/>
  <c r="G50" i="13"/>
  <c r="H50" i="13"/>
  <c r="I50" i="13"/>
  <c r="G51" i="13"/>
  <c r="H51" i="13"/>
  <c r="I51" i="13"/>
  <c r="G52" i="13"/>
  <c r="H52" i="13"/>
  <c r="I52" i="13"/>
  <c r="O52" i="13"/>
  <c r="O51" i="13"/>
  <c r="O50" i="13"/>
  <c r="O49" i="13"/>
  <c r="O48" i="13"/>
  <c r="O47" i="13"/>
  <c r="N38" i="13"/>
  <c r="N39" i="13"/>
  <c r="N40" i="13"/>
  <c r="N41" i="13"/>
  <c r="N42" i="13"/>
  <c r="N43" i="13"/>
  <c r="G38" i="13"/>
  <c r="H38" i="13"/>
  <c r="G39" i="13"/>
  <c r="H39" i="13"/>
  <c r="G40" i="13"/>
  <c r="H40" i="13"/>
  <c r="G42" i="13"/>
  <c r="H42" i="13"/>
  <c r="G43" i="13"/>
  <c r="H43" i="13"/>
  <c r="O43" i="13"/>
  <c r="O42" i="13"/>
  <c r="O41" i="13"/>
  <c r="O40" i="13"/>
  <c r="O39" i="13"/>
  <c r="O38" i="13"/>
  <c r="N29" i="13"/>
  <c r="N30" i="13"/>
  <c r="N31" i="13"/>
  <c r="N32" i="13"/>
  <c r="N33" i="13"/>
  <c r="N34" i="13"/>
  <c r="G29" i="13"/>
  <c r="H29" i="13"/>
  <c r="I29" i="13"/>
  <c r="G30" i="13"/>
  <c r="H30" i="13"/>
  <c r="I30" i="13"/>
  <c r="G31" i="13"/>
  <c r="H31" i="13"/>
  <c r="I31" i="13"/>
  <c r="G32" i="13"/>
  <c r="H32" i="13"/>
  <c r="I32" i="13"/>
  <c r="G33" i="13"/>
  <c r="H33" i="13"/>
  <c r="I33" i="13"/>
  <c r="G34" i="13"/>
  <c r="H34" i="13"/>
  <c r="I34" i="13"/>
  <c r="O34" i="13"/>
  <c r="O33" i="13"/>
  <c r="O32" i="13"/>
  <c r="O31" i="13"/>
  <c r="O30" i="13"/>
  <c r="O29" i="13"/>
  <c r="N20" i="13"/>
  <c r="N21" i="13"/>
  <c r="N22" i="13"/>
  <c r="N23" i="13"/>
  <c r="N24" i="13"/>
  <c r="N25" i="13"/>
  <c r="G20" i="13"/>
  <c r="H20" i="13"/>
  <c r="I20" i="13"/>
  <c r="G21" i="13"/>
  <c r="H21" i="13"/>
  <c r="I21" i="13"/>
  <c r="G22" i="13"/>
  <c r="H22" i="13"/>
  <c r="I22" i="13"/>
  <c r="G23" i="13"/>
  <c r="H23" i="13"/>
  <c r="I23" i="13"/>
  <c r="G24" i="13"/>
  <c r="H24" i="13"/>
  <c r="I24" i="13"/>
  <c r="G25" i="13"/>
  <c r="H25" i="13"/>
  <c r="I25" i="13"/>
  <c r="O25" i="13"/>
  <c r="O24" i="13"/>
  <c r="O23" i="13"/>
  <c r="O22" i="13"/>
  <c r="O21" i="13"/>
  <c r="O20" i="13"/>
  <c r="O16" i="13"/>
  <c r="N16" i="13"/>
  <c r="G16" i="13"/>
  <c r="H16" i="13"/>
  <c r="I16" i="13"/>
  <c r="O15" i="13"/>
  <c r="N15" i="13"/>
  <c r="G15" i="13"/>
  <c r="H15" i="13"/>
  <c r="I15" i="13"/>
  <c r="O14" i="13"/>
  <c r="N14" i="13"/>
  <c r="G14" i="13"/>
  <c r="H14" i="13"/>
  <c r="I14" i="13"/>
  <c r="O13" i="13"/>
  <c r="N13" i="13"/>
  <c r="I13" i="13"/>
  <c r="H13" i="13"/>
  <c r="G13" i="13"/>
  <c r="O12" i="13"/>
  <c r="N12" i="13"/>
  <c r="I12" i="13"/>
  <c r="G12" i="13"/>
  <c r="H12" i="13"/>
  <c r="O11" i="13"/>
  <c r="N11" i="13"/>
  <c r="I11" i="13"/>
  <c r="G11" i="13"/>
  <c r="H11" i="13"/>
  <c r="O7" i="13"/>
  <c r="N7" i="13"/>
  <c r="I7" i="13"/>
  <c r="G7" i="13"/>
  <c r="H7" i="13"/>
  <c r="O6" i="13"/>
  <c r="N6" i="13"/>
  <c r="I6" i="13"/>
  <c r="G6" i="13"/>
  <c r="H6" i="13"/>
  <c r="O5" i="13"/>
  <c r="N5" i="13"/>
  <c r="I5" i="13"/>
  <c r="G5" i="13"/>
  <c r="H5" i="13"/>
  <c r="O4" i="13"/>
  <c r="N4" i="13"/>
  <c r="I4" i="13"/>
  <c r="G4" i="13"/>
  <c r="H4" i="13"/>
  <c r="O3" i="13"/>
  <c r="N3" i="13"/>
  <c r="I3" i="13"/>
  <c r="G3" i="13"/>
  <c r="H3" i="13"/>
  <c r="H2" i="13"/>
  <c r="O2" i="13"/>
  <c r="N2" i="13"/>
  <c r="I2" i="13"/>
  <c r="G2" i="13"/>
  <c r="W4" i="2"/>
  <c r="Z16" i="2"/>
  <c r="Z17" i="2"/>
  <c r="Z18" i="2"/>
  <c r="Z19" i="2"/>
  <c r="Z21" i="2"/>
  <c r="Z22" i="2"/>
  <c r="Z23" i="2"/>
  <c r="Z24" i="2"/>
  <c r="Z25" i="2"/>
  <c r="Z8" i="2"/>
  <c r="Z26" i="2"/>
  <c r="Z27" i="2"/>
  <c r="Z28" i="2"/>
  <c r="Z29" i="2"/>
  <c r="Z30" i="2"/>
  <c r="Z31" i="2"/>
  <c r="Z32" i="2"/>
  <c r="Z33" i="2"/>
  <c r="Z34" i="2"/>
  <c r="Z35" i="2"/>
  <c r="Z9" i="2"/>
  <c r="Z36" i="2"/>
  <c r="Z37" i="2"/>
  <c r="Z38" i="2"/>
  <c r="Z39" i="2"/>
  <c r="Z40" i="2"/>
  <c r="Z41" i="2"/>
  <c r="Z42" i="2"/>
  <c r="Z43" i="2"/>
  <c r="Z44" i="2"/>
  <c r="Z10" i="2"/>
  <c r="Z11" i="2"/>
  <c r="Z12" i="2"/>
  <c r="Z13" i="2"/>
  <c r="Z14" i="2"/>
  <c r="Z15" i="2"/>
  <c r="Z46" i="2"/>
  <c r="Z55" i="2"/>
  <c r="Z56" i="2"/>
  <c r="Z57" i="2"/>
  <c r="Z58" i="2"/>
  <c r="Z59" i="2"/>
  <c r="Z60" i="2"/>
  <c r="Z61" i="2"/>
  <c r="Z62" i="2"/>
  <c r="Z63" i="2"/>
  <c r="Z64" i="2"/>
  <c r="Z47" i="2"/>
  <c r="Z65" i="2"/>
  <c r="Z66" i="2"/>
  <c r="Z67" i="2"/>
  <c r="Z68" i="2"/>
  <c r="Z69" i="2"/>
  <c r="Z70" i="2"/>
  <c r="Z71" i="2"/>
  <c r="Z72" i="2"/>
  <c r="Z75" i="2"/>
  <c r="Z73" i="2"/>
  <c r="Z48" i="2"/>
  <c r="Z74" i="2"/>
  <c r="Z78" i="2"/>
  <c r="Z79" i="2"/>
  <c r="Z76" i="2"/>
  <c r="Z77" i="2"/>
  <c r="Z81" i="2"/>
  <c r="Z49" i="2"/>
  <c r="Z50" i="2"/>
  <c r="Z51" i="2"/>
  <c r="Z52" i="2"/>
  <c r="Z54" i="2"/>
  <c r="Z53" i="2"/>
  <c r="Z82" i="2"/>
  <c r="Z92" i="2"/>
  <c r="Z91" i="2"/>
  <c r="Z93" i="2"/>
  <c r="Z95" i="2"/>
  <c r="Z96" i="2"/>
  <c r="Z97" i="2"/>
  <c r="Z98" i="2"/>
  <c r="Z99" i="2"/>
  <c r="Z101" i="2"/>
  <c r="Z83" i="2"/>
  <c r="Z103" i="2"/>
  <c r="Z104" i="2"/>
  <c r="Z105" i="2"/>
  <c r="Z106" i="2"/>
  <c r="Z108" i="2"/>
  <c r="Z107" i="2"/>
  <c r="Z109" i="2"/>
  <c r="Z110" i="2"/>
  <c r="Z85" i="2"/>
  <c r="Z86" i="2"/>
  <c r="Z84" i="2"/>
  <c r="Z87" i="2"/>
  <c r="Z88" i="2"/>
  <c r="Z90" i="2"/>
  <c r="Z89" i="2"/>
  <c r="Z119" i="2"/>
  <c r="Z121" i="2"/>
  <c r="Z122" i="2"/>
  <c r="Z123" i="2"/>
  <c r="Z124" i="2"/>
  <c r="Z126" i="2"/>
  <c r="Z125" i="2"/>
  <c r="Z127" i="2"/>
  <c r="Z128" i="2"/>
  <c r="Z129" i="2"/>
  <c r="Z113" i="2"/>
  <c r="Z130" i="2"/>
  <c r="Z131" i="2"/>
  <c r="Z132" i="2"/>
  <c r="Z133" i="2"/>
  <c r="Z134" i="2"/>
  <c r="Z135" i="2"/>
  <c r="Z136" i="2"/>
  <c r="Z137" i="2"/>
  <c r="Z138" i="2"/>
  <c r="Z139" i="2"/>
  <c r="Z112" i="2"/>
  <c r="Z140" i="2"/>
  <c r="Z143" i="2"/>
  <c r="Z144" i="2"/>
  <c r="Z145" i="2"/>
  <c r="Z146" i="2"/>
  <c r="Z117" i="2"/>
  <c r="Z114" i="2"/>
  <c r="Z115" i="2"/>
  <c r="Z116" i="2"/>
  <c r="Z118" i="2"/>
  <c r="Z120" i="2"/>
  <c r="Z147" i="2"/>
  <c r="Z156" i="2"/>
  <c r="Z159" i="2"/>
  <c r="Z157" i="2"/>
  <c r="Z158" i="2"/>
  <c r="Z164" i="2"/>
  <c r="Z160" i="2"/>
  <c r="Z161" i="2"/>
  <c r="Z162" i="2"/>
  <c r="Z163" i="2"/>
  <c r="Z165" i="2"/>
  <c r="Z148" i="2"/>
  <c r="Z166" i="2"/>
  <c r="Z167" i="2"/>
  <c r="Z168" i="2"/>
  <c r="Z169" i="2"/>
  <c r="Z170" i="2"/>
  <c r="Z171" i="2"/>
  <c r="Z172" i="2"/>
  <c r="Z173" i="2"/>
  <c r="Z174" i="2"/>
  <c r="Z175" i="2"/>
  <c r="Z149" i="2"/>
  <c r="Z177" i="2"/>
  <c r="Z176" i="2"/>
  <c r="Z178" i="2"/>
  <c r="Z180" i="2"/>
  <c r="Z181" i="2"/>
  <c r="Z182" i="2"/>
  <c r="Z150" i="2"/>
  <c r="Z152" i="2"/>
  <c r="Z151" i="2"/>
  <c r="Z155" i="2"/>
  <c r="Z153" i="2"/>
  <c r="Z154" i="2"/>
  <c r="Z183" i="2"/>
  <c r="Z192" i="2"/>
  <c r="Z193" i="2"/>
  <c r="Z194" i="2"/>
  <c r="Z195" i="2"/>
  <c r="Z196" i="2"/>
  <c r="Z197" i="2"/>
  <c r="Z198" i="2"/>
  <c r="Z199" i="2"/>
  <c r="Z200" i="2"/>
  <c r="Z201" i="2"/>
  <c r="Z184" i="2"/>
  <c r="Z202" i="2"/>
  <c r="Z203" i="2"/>
  <c r="Z204" i="2"/>
  <c r="Z205" i="2"/>
  <c r="Z206" i="2"/>
  <c r="Z207" i="2"/>
  <c r="Z208" i="2"/>
  <c r="Z209" i="2"/>
  <c r="Z210" i="2"/>
  <c r="Z211" i="2"/>
  <c r="Z185" i="2"/>
  <c r="Z212" i="2"/>
  <c r="Z213" i="2"/>
  <c r="Z187" i="2"/>
  <c r="Z186" i="2"/>
  <c r="Z188" i="2"/>
  <c r="Z189" i="2"/>
  <c r="Z191" i="2"/>
  <c r="Z190" i="2"/>
  <c r="Z214" i="2"/>
  <c r="Z223" i="2"/>
  <c r="Z224" i="2"/>
  <c r="Z225" i="2"/>
  <c r="Z226" i="2"/>
  <c r="Z227" i="2"/>
  <c r="Z228" i="2"/>
  <c r="Z229" i="2"/>
  <c r="Z230" i="2"/>
  <c r="Z231" i="2"/>
  <c r="Z232" i="2"/>
  <c r="Z215" i="2"/>
  <c r="Z233" i="2"/>
  <c r="Z234" i="2"/>
  <c r="Z235" i="2"/>
  <c r="Z236" i="2"/>
  <c r="Z237" i="2"/>
  <c r="Z238" i="2"/>
  <c r="Z239" i="2"/>
  <c r="Z240" i="2"/>
  <c r="Z241" i="2"/>
  <c r="Z242" i="2"/>
  <c r="Z216" i="2"/>
  <c r="Z243" i="2"/>
  <c r="Z244" i="2"/>
  <c r="Z245" i="2"/>
  <c r="Z246" i="2"/>
  <c r="Z247" i="2"/>
  <c r="Z248" i="2"/>
  <c r="Z249" i="2"/>
  <c r="Z250" i="2"/>
  <c r="Z251" i="2"/>
  <c r="Z252" i="2"/>
  <c r="Z218" i="2"/>
  <c r="Z217" i="2"/>
  <c r="Z219" i="2"/>
  <c r="Z221" i="2"/>
  <c r="Z220" i="2"/>
  <c r="Z222" i="2"/>
  <c r="Z253" i="2"/>
  <c r="Z262" i="2"/>
  <c r="Z263" i="2"/>
  <c r="Z266" i="2"/>
  <c r="Z267" i="2"/>
  <c r="Z264" i="2"/>
  <c r="Z268" i="2"/>
  <c r="Z265" i="2"/>
  <c r="Z269" i="2"/>
  <c r="Z270" i="2"/>
  <c r="Z271" i="2"/>
  <c r="Z254" i="2"/>
  <c r="Z272" i="2"/>
  <c r="Z275" i="2"/>
  <c r="Z276" i="2"/>
  <c r="Z281" i="2"/>
  <c r="Z279" i="2"/>
  <c r="Z277" i="2"/>
  <c r="Z278" i="2"/>
  <c r="Z280" i="2"/>
  <c r="Z255" i="2"/>
  <c r="Z282" i="2"/>
  <c r="Z283" i="2"/>
  <c r="Z284" i="2"/>
  <c r="Z286" i="2"/>
  <c r="Z285" i="2"/>
  <c r="Z256" i="2"/>
  <c r="Z257" i="2"/>
  <c r="Z258" i="2"/>
  <c r="Z259" i="2"/>
  <c r="Z287" i="2"/>
  <c r="Z296" i="2"/>
  <c r="Z297" i="2"/>
  <c r="Z298" i="2"/>
  <c r="Z299" i="2"/>
  <c r="Z300" i="2"/>
  <c r="Z301" i="2"/>
  <c r="Z302" i="2"/>
  <c r="Z303" i="2"/>
  <c r="Z308" i="2"/>
  <c r="Z304" i="2"/>
  <c r="Z288" i="2"/>
  <c r="Z305" i="2"/>
  <c r="Z306" i="2"/>
  <c r="Z307" i="2"/>
  <c r="Z309" i="2"/>
  <c r="Z310" i="2"/>
  <c r="Z311" i="2"/>
  <c r="Z312" i="2"/>
  <c r="Z313" i="2"/>
  <c r="Z314" i="2"/>
  <c r="Z315" i="2"/>
  <c r="Z289" i="2"/>
  <c r="Z316" i="2"/>
  <c r="Z317" i="2"/>
  <c r="Z318" i="2"/>
  <c r="Z321" i="2"/>
  <c r="Z290" i="2"/>
  <c r="Z291" i="2"/>
  <c r="Z292" i="2"/>
  <c r="Z293" i="2"/>
  <c r="Z295" i="2"/>
  <c r="Z294" i="2"/>
  <c r="Z322" i="2"/>
  <c r="Z331" i="2"/>
  <c r="Z332" i="2"/>
  <c r="Z333" i="2"/>
  <c r="Z336" i="2"/>
  <c r="Z334" i="2"/>
  <c r="Z335" i="2"/>
  <c r="Z337" i="2"/>
  <c r="Z339" i="2"/>
  <c r="Z340" i="2"/>
  <c r="Z325" i="2"/>
  <c r="Z343" i="2"/>
  <c r="Z341" i="2"/>
  <c r="Z342" i="2"/>
  <c r="Z344" i="2"/>
  <c r="Z345" i="2"/>
  <c r="Z346" i="2"/>
  <c r="Z347" i="2"/>
  <c r="Z348" i="2"/>
  <c r="Z349" i="2"/>
  <c r="Z350" i="2"/>
  <c r="Z326" i="2"/>
  <c r="Z358" i="2"/>
  <c r="Z351" i="2"/>
  <c r="Z353" i="2"/>
  <c r="Z354" i="2"/>
  <c r="Z355" i="2"/>
  <c r="Z357" i="2"/>
  <c r="Z359" i="2"/>
  <c r="Z360" i="2"/>
  <c r="Z323" i="2"/>
  <c r="Z327" i="2"/>
  <c r="Z329" i="2"/>
  <c r="Z330" i="2"/>
  <c r="Z328" i="2"/>
  <c r="Z361" i="2"/>
  <c r="Z371" i="2"/>
  <c r="Z368" i="2"/>
  <c r="Z372" i="2"/>
  <c r="Z373" i="2"/>
  <c r="Z374" i="2"/>
  <c r="Z375" i="2"/>
  <c r="Z376" i="2"/>
  <c r="Z377" i="2"/>
  <c r="Z379" i="2"/>
  <c r="Z380" i="2"/>
  <c r="Z362" i="2"/>
  <c r="Z381" i="2"/>
  <c r="Z382" i="2"/>
  <c r="Z387" i="2"/>
  <c r="Z383" i="2"/>
  <c r="Z384" i="2"/>
  <c r="Z385" i="2"/>
  <c r="Z386" i="2"/>
  <c r="Z364" i="2"/>
  <c r="Z388" i="2"/>
  <c r="Z389" i="2"/>
  <c r="Z363" i="2"/>
  <c r="Z390" i="2"/>
  <c r="Z391" i="2"/>
  <c r="Z393" i="2"/>
  <c r="Z394" i="2"/>
  <c r="Z395" i="2"/>
  <c r="Z378" i="2"/>
  <c r="Z365" i="2"/>
  <c r="Z366" i="2"/>
  <c r="Z367" i="2"/>
  <c r="Z369" i="2"/>
  <c r="Z370" i="2"/>
  <c r="Z397" i="2"/>
  <c r="Z407" i="2"/>
  <c r="Z405" i="2"/>
  <c r="Z406" i="2"/>
  <c r="Z408" i="2"/>
  <c r="Z409" i="2"/>
  <c r="Z412" i="2"/>
  <c r="Z413" i="2"/>
  <c r="Z414" i="2"/>
  <c r="Z398" i="2"/>
  <c r="Z415" i="2"/>
  <c r="Z416" i="2"/>
  <c r="Z417" i="2"/>
  <c r="Z418" i="2"/>
  <c r="Z419" i="2"/>
  <c r="Z420" i="2"/>
  <c r="Z421" i="2"/>
  <c r="Z422" i="2"/>
  <c r="Z423" i="2"/>
  <c r="Z396" i="2"/>
  <c r="Z399" i="2"/>
  <c r="Z400" i="2"/>
  <c r="Z402" i="2"/>
  <c r="Z401" i="2"/>
  <c r="Z403" i="2"/>
  <c r="Z404" i="2"/>
  <c r="Z426" i="2"/>
  <c r="Z431" i="2"/>
  <c r="Z432" i="2"/>
  <c r="Z435" i="2"/>
  <c r="Z436" i="2"/>
  <c r="Z437" i="2"/>
  <c r="Z438" i="2"/>
  <c r="Z439" i="2"/>
  <c r="Z440" i="2"/>
  <c r="Z441" i="2"/>
  <c r="Z442" i="2"/>
  <c r="Z427" i="2"/>
  <c r="Z443" i="2"/>
  <c r="Z444" i="2"/>
  <c r="Z445" i="2"/>
  <c r="Z446" i="2"/>
  <c r="Z447" i="2"/>
  <c r="Z448" i="2"/>
  <c r="Z449" i="2"/>
  <c r="Z450" i="2"/>
  <c r="Z451" i="2"/>
  <c r="Z452" i="2"/>
  <c r="Z424" i="2"/>
  <c r="Z455" i="2"/>
  <c r="Z454" i="2"/>
  <c r="Z456" i="2"/>
  <c r="Z425" i="2"/>
  <c r="Z428" i="2"/>
  <c r="Z429" i="2"/>
  <c r="Z430" i="2"/>
  <c r="Z433" i="2"/>
  <c r="Z434" i="2"/>
  <c r="Z457" i="2"/>
  <c r="Z466" i="2"/>
  <c r="Z467" i="2"/>
  <c r="Z468" i="2"/>
  <c r="Z469" i="2"/>
  <c r="Z470" i="2"/>
  <c r="Z471" i="2"/>
  <c r="Z472" i="2"/>
  <c r="Z473" i="2"/>
  <c r="Z476" i="2"/>
  <c r="Z474" i="2"/>
  <c r="Z458" i="2"/>
  <c r="Z475" i="2"/>
  <c r="Z478" i="2"/>
  <c r="Z479" i="2"/>
  <c r="Z480" i="2"/>
  <c r="Z481" i="2"/>
  <c r="Z487" i="2"/>
  <c r="Z486" i="2"/>
  <c r="Z488" i="2"/>
  <c r="Z482" i="2"/>
  <c r="Z459" i="2"/>
  <c r="Z483" i="2"/>
  <c r="Z484" i="2"/>
  <c r="Z485" i="2"/>
  <c r="Z489" i="2"/>
  <c r="Z490" i="2"/>
  <c r="Z491" i="2"/>
  <c r="Z460" i="2"/>
  <c r="Z462" i="2"/>
  <c r="Z461" i="2"/>
  <c r="Z463" i="2"/>
  <c r="Z464" i="2"/>
  <c r="Z465" i="2"/>
  <c r="Z492" i="2"/>
  <c r="Z501" i="2"/>
  <c r="Z502" i="2"/>
  <c r="Z505" i="2"/>
  <c r="Z503" i="2"/>
  <c r="Z504" i="2"/>
  <c r="Z507" i="2"/>
  <c r="Z508" i="2"/>
  <c r="Z509" i="2"/>
  <c r="Z511" i="2"/>
  <c r="Z493" i="2"/>
  <c r="Z512" i="2"/>
  <c r="Z510" i="2"/>
  <c r="Z514" i="2"/>
  <c r="Z518" i="2"/>
  <c r="Z515" i="2"/>
  <c r="Z516" i="2"/>
  <c r="Z517" i="2"/>
  <c r="Z519" i="2"/>
  <c r="Z520" i="2"/>
  <c r="Z496" i="2"/>
  <c r="Z521" i="2"/>
  <c r="Z522" i="2"/>
  <c r="Z527" i="2"/>
  <c r="Z524" i="2"/>
  <c r="Z523" i="2"/>
  <c r="Z525" i="2"/>
  <c r="Z526" i="2"/>
  <c r="Z494" i="2"/>
  <c r="Z495" i="2"/>
  <c r="Z497" i="2"/>
  <c r="Z499" i="2"/>
  <c r="Z500" i="2"/>
  <c r="Z528" i="2"/>
  <c r="Z539" i="2"/>
  <c r="Z540" i="2"/>
  <c r="Z537" i="2"/>
  <c r="Z538" i="2"/>
  <c r="Z541" i="2"/>
  <c r="Z542" i="2"/>
  <c r="Z544" i="2"/>
  <c r="Z543" i="2"/>
  <c r="Z545" i="2"/>
  <c r="Z546" i="2"/>
  <c r="Z529" i="2"/>
  <c r="Z547" i="2"/>
  <c r="Z549" i="2"/>
  <c r="Z550" i="2"/>
  <c r="Z551" i="2"/>
  <c r="Z555" i="2"/>
  <c r="Z552" i="2"/>
  <c r="Z553" i="2"/>
  <c r="Z554" i="2"/>
  <c r="Z557" i="2"/>
  <c r="Z530" i="2"/>
  <c r="Z558" i="2"/>
  <c r="Z559" i="2"/>
  <c r="Z562" i="2"/>
  <c r="Z563" i="2"/>
  <c r="Z564" i="2"/>
  <c r="Z565" i="2"/>
  <c r="Z566" i="2"/>
  <c r="Z531" i="2"/>
  <c r="Z567" i="2"/>
  <c r="Z532" i="2"/>
  <c r="Z533" i="2"/>
  <c r="Z534" i="2"/>
  <c r="Z535" i="2"/>
  <c r="Z536" i="2"/>
  <c r="Z568" i="2"/>
  <c r="Z576" i="2"/>
  <c r="Z578" i="2"/>
  <c r="Z579" i="2"/>
  <c r="Z580" i="2"/>
  <c r="Z581" i="2"/>
  <c r="Z582" i="2"/>
  <c r="Z583" i="2"/>
  <c r="Z584" i="2"/>
  <c r="Z585" i="2"/>
  <c r="Z586" i="2"/>
  <c r="Z569" i="2"/>
  <c r="Z587" i="2"/>
  <c r="Z588" i="2"/>
  <c r="Z589" i="2"/>
  <c r="Z590" i="2"/>
  <c r="Z591" i="2"/>
  <c r="Z592" i="2"/>
  <c r="Z593" i="2"/>
  <c r="Z594" i="2"/>
  <c r="Z595" i="2"/>
  <c r="Z596" i="2"/>
  <c r="Z573" i="2"/>
  <c r="Z597" i="2"/>
  <c r="Z598" i="2"/>
  <c r="Z599" i="2"/>
  <c r="Z600" i="2"/>
  <c r="Z601" i="2"/>
  <c r="Z602" i="2"/>
  <c r="Z604" i="2"/>
  <c r="Z570" i="2"/>
  <c r="Z571" i="2"/>
  <c r="Z572" i="2"/>
  <c r="Z577" i="2"/>
  <c r="Z574" i="2"/>
  <c r="Z575" i="2"/>
  <c r="Z605" i="2"/>
  <c r="Z614" i="2"/>
  <c r="Z615" i="2"/>
  <c r="Z616" i="2"/>
  <c r="Z617" i="2"/>
  <c r="Z618" i="2"/>
  <c r="Z619" i="2"/>
  <c r="Z620" i="2"/>
  <c r="Z621" i="2"/>
  <c r="Z622" i="2"/>
  <c r="Z623" i="2"/>
  <c r="Z606" i="2"/>
  <c r="Z624" i="2"/>
  <c r="Z627" i="2"/>
  <c r="Z626" i="2"/>
  <c r="Z628" i="2"/>
  <c r="Z629" i="2"/>
  <c r="Z630" i="2"/>
  <c r="Z631" i="2"/>
  <c r="Z632" i="2"/>
  <c r="Z607" i="2"/>
  <c r="Z634" i="2"/>
  <c r="Z635" i="2"/>
  <c r="Z636" i="2"/>
  <c r="Z637" i="2"/>
  <c r="Z638" i="2"/>
  <c r="Z639" i="2"/>
  <c r="Z640" i="2"/>
  <c r="Z608" i="2"/>
  <c r="Z609" i="2"/>
  <c r="Z610" i="2"/>
  <c r="Z611" i="2"/>
  <c r="Z612" i="2"/>
  <c r="Z613" i="2"/>
  <c r="Z641" i="2"/>
  <c r="Z648" i="2"/>
  <c r="Z649" i="2"/>
  <c r="Z652" i="2"/>
  <c r="Z653" i="2"/>
  <c r="Z654" i="2"/>
  <c r="Z655" i="2"/>
  <c r="Z656" i="2"/>
  <c r="Z657" i="2"/>
  <c r="Z660" i="2"/>
  <c r="Z662" i="2"/>
  <c r="Z642" i="2"/>
  <c r="Z658" i="2"/>
  <c r="Z661" i="2"/>
  <c r="Z659" i="2"/>
  <c r="Z663" i="2"/>
  <c r="Z664" i="2"/>
  <c r="Z665" i="2"/>
  <c r="Z666" i="2"/>
  <c r="Z643" i="2"/>
  <c r="Z644" i="2"/>
  <c r="Z645" i="2"/>
  <c r="Z646" i="2"/>
  <c r="Z647" i="2"/>
  <c r="Z650" i="2"/>
  <c r="Z651" i="2"/>
  <c r="Z676" i="2"/>
  <c r="Z677" i="2"/>
  <c r="Z679" i="2"/>
  <c r="Z678" i="2"/>
  <c r="Z681" i="2"/>
  <c r="Z680" i="2"/>
  <c r="Z682" i="2"/>
  <c r="Z683" i="2"/>
  <c r="Z684" i="2"/>
  <c r="Z685" i="2"/>
  <c r="Z668" i="2"/>
  <c r="Z686" i="2"/>
  <c r="Z687" i="2"/>
  <c r="Z688" i="2"/>
  <c r="Z689" i="2"/>
  <c r="Z690" i="2"/>
  <c r="Z691" i="2"/>
  <c r="Z694" i="2"/>
  <c r="Z695" i="2"/>
  <c r="Z692" i="2"/>
  <c r="Z693" i="2"/>
  <c r="Z669" i="2"/>
  <c r="Z696" i="2"/>
  <c r="Z698" i="2"/>
  <c r="Z699" i="2"/>
  <c r="Z700" i="2"/>
  <c r="Z701" i="2"/>
  <c r="Z702" i="2"/>
  <c r="Z703" i="2"/>
  <c r="Z670" i="2"/>
  <c r="Z671" i="2"/>
  <c r="Z672" i="2"/>
  <c r="Z673" i="2"/>
  <c r="Z674" i="2"/>
  <c r="Z675" i="2"/>
  <c r="Z705" i="2"/>
  <c r="Z712" i="2"/>
  <c r="Z714" i="2"/>
  <c r="Z715" i="2"/>
  <c r="Z716" i="2"/>
  <c r="Z717" i="2"/>
  <c r="Z718" i="2"/>
  <c r="Z719" i="2"/>
  <c r="Z720" i="2"/>
  <c r="Z721" i="2"/>
  <c r="Z722" i="2"/>
  <c r="Z704" i="2"/>
  <c r="Z724" i="2"/>
  <c r="Z725" i="2"/>
  <c r="Z726" i="2"/>
  <c r="Z727" i="2"/>
  <c r="Z728" i="2"/>
  <c r="Z729" i="2"/>
  <c r="Z730" i="2"/>
  <c r="Z731" i="2"/>
  <c r="Z732" i="2"/>
  <c r="Z706" i="2"/>
  <c r="Z733" i="2"/>
  <c r="Z734" i="2"/>
  <c r="Z735" i="2"/>
  <c r="Z736" i="2"/>
  <c r="Z737" i="2"/>
  <c r="Z707" i="2"/>
  <c r="Z708" i="2"/>
  <c r="Z710" i="2"/>
  <c r="Z743" i="2"/>
  <c r="Z744" i="2"/>
  <c r="Z752" i="2"/>
  <c r="Z748" i="2"/>
  <c r="Z749" i="2"/>
  <c r="Z750" i="2"/>
  <c r="Z751" i="2"/>
  <c r="Z753" i="2"/>
  <c r="Z754" i="2"/>
  <c r="Z755" i="2"/>
  <c r="Z756" i="2"/>
  <c r="Z738" i="2"/>
  <c r="Z757" i="2"/>
  <c r="Z760" i="2"/>
  <c r="Z758" i="2"/>
  <c r="Z759" i="2"/>
  <c r="Z761" i="2"/>
  <c r="Z762" i="2"/>
  <c r="Z763" i="2"/>
  <c r="Z764" i="2"/>
  <c r="Z765" i="2"/>
  <c r="Z766" i="2"/>
  <c r="Z739" i="2"/>
  <c r="Z767" i="2"/>
  <c r="Z768" i="2"/>
  <c r="Z769" i="2"/>
  <c r="Z770" i="2"/>
  <c r="Z771" i="2"/>
  <c r="Z772" i="2"/>
  <c r="Z773" i="2"/>
  <c r="Z740" i="2"/>
  <c r="Z741" i="2"/>
  <c r="Z742" i="2"/>
  <c r="Z745" i="2"/>
  <c r="Z747" i="2"/>
  <c r="Z746" i="2"/>
  <c r="Z774" i="2"/>
  <c r="Z782" i="2"/>
  <c r="Z784" i="2"/>
  <c r="Z785" i="2"/>
  <c r="Z786" i="2"/>
  <c r="Z787" i="2"/>
  <c r="Z788" i="2"/>
  <c r="Z789" i="2"/>
  <c r="Z790" i="2"/>
  <c r="Z791" i="2"/>
  <c r="Z792" i="2"/>
  <c r="Z775" i="2"/>
  <c r="Z793" i="2"/>
  <c r="Z794" i="2"/>
  <c r="Z795" i="2"/>
  <c r="Z796" i="2"/>
  <c r="Z797" i="2"/>
  <c r="Z798" i="2"/>
  <c r="Z799" i="2"/>
  <c r="Z800" i="2"/>
  <c r="Z801" i="2"/>
  <c r="Z802" i="2"/>
  <c r="Z776" i="2"/>
  <c r="Z803" i="2"/>
  <c r="Z804" i="2"/>
  <c r="Z805" i="2"/>
  <c r="Z806" i="2"/>
  <c r="Z807" i="2"/>
  <c r="Z810" i="2"/>
  <c r="Z811" i="2"/>
  <c r="Z777" i="2"/>
  <c r="Z778" i="2"/>
  <c r="Z779" i="2"/>
  <c r="Z780" i="2"/>
  <c r="Z783" i="2"/>
  <c r="Z781" i="2"/>
  <c r="Z812" i="2"/>
  <c r="Z821" i="2"/>
  <c r="Z822" i="2"/>
  <c r="Z823" i="2"/>
  <c r="Z824" i="2"/>
  <c r="Z825" i="2"/>
  <c r="Z826" i="2"/>
  <c r="Z827" i="2"/>
  <c r="Z828" i="2"/>
  <c r="Z829" i="2"/>
  <c r="Z830" i="2"/>
  <c r="Z816" i="2"/>
  <c r="Z832" i="2"/>
  <c r="Z831" i="2"/>
  <c r="Z833" i="2"/>
  <c r="Z834" i="2"/>
  <c r="Z835" i="2"/>
  <c r="Z836" i="2"/>
  <c r="Z837" i="2"/>
  <c r="Z838" i="2"/>
  <c r="Z839" i="2"/>
  <c r="Z840" i="2"/>
  <c r="Z813" i="2"/>
  <c r="Z841" i="2"/>
  <c r="Z846" i="2"/>
  <c r="Z814" i="2"/>
  <c r="Z815" i="2"/>
  <c r="Z817" i="2"/>
  <c r="Z818" i="2"/>
  <c r="Z819" i="2"/>
  <c r="Z820" i="2"/>
  <c r="Z877" i="2"/>
  <c r="Z857" i="2"/>
  <c r="Z853" i="2"/>
  <c r="Z861" i="2"/>
  <c r="Z859" i="2"/>
  <c r="Z860" i="2"/>
  <c r="Z862" i="2"/>
  <c r="Z863" i="2"/>
  <c r="Z867" i="2"/>
  <c r="Z847" i="2"/>
  <c r="Z866" i="2"/>
  <c r="Z869" i="2"/>
  <c r="Z868" i="2"/>
  <c r="Z870" i="2"/>
  <c r="Z871" i="2"/>
  <c r="Z872" i="2"/>
  <c r="Z873" i="2"/>
  <c r="Z874" i="2"/>
  <c r="Z875" i="2"/>
  <c r="Z876" i="2"/>
  <c r="Z848" i="2"/>
  <c r="Z878" i="2"/>
  <c r="Z849" i="2"/>
  <c r="Z850" i="2"/>
  <c r="Z879" i="2"/>
  <c r="Z880" i="2"/>
  <c r="Z881" i="2"/>
  <c r="Z883" i="2"/>
  <c r="Z884" i="2"/>
  <c r="Z851" i="2"/>
  <c r="Z852" i="2"/>
  <c r="Z854" i="2"/>
  <c r="Z855" i="2"/>
  <c r="Z856" i="2"/>
  <c r="Z858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12" i="2"/>
  <c r="Z901" i="2"/>
  <c r="Z902" i="2"/>
  <c r="Z904" i="2"/>
  <c r="Z907" i="2"/>
  <c r="Z908" i="2"/>
  <c r="Z909" i="2"/>
  <c r="Z910" i="2"/>
  <c r="Z911" i="2"/>
  <c r="Z913" i="2"/>
  <c r="Z914" i="2"/>
  <c r="Z915" i="2"/>
  <c r="Z916" i="2"/>
  <c r="Z917" i="2"/>
  <c r="Z919" i="2"/>
  <c r="Z920" i="2"/>
  <c r="Z921" i="2"/>
  <c r="Z925" i="2"/>
  <c r="Z922" i="2"/>
  <c r="Z923" i="2"/>
  <c r="Z924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2" i="2"/>
  <c r="Z951" i="2"/>
  <c r="Z953" i="2"/>
  <c r="Z954" i="2"/>
  <c r="Z955" i="2"/>
  <c r="Z957" i="2"/>
  <c r="Z958" i="2"/>
  <c r="Z959" i="2"/>
  <c r="Z960" i="2"/>
  <c r="Z961" i="2"/>
  <c r="Z962" i="2"/>
  <c r="Z963" i="2"/>
  <c r="Z964" i="2"/>
  <c r="Z965" i="2"/>
  <c r="Z967" i="2"/>
  <c r="Z969" i="2"/>
  <c r="Z968" i="2"/>
  <c r="Z974" i="2"/>
  <c r="Z970" i="2"/>
  <c r="Z971" i="2"/>
  <c r="Z972" i="2"/>
  <c r="Z973" i="2"/>
  <c r="Z975" i="2"/>
  <c r="Z976" i="2"/>
  <c r="Z977" i="2"/>
  <c r="Z978" i="2"/>
  <c r="Z979" i="2"/>
  <c r="Z980" i="2"/>
  <c r="Z981" i="2"/>
  <c r="Z985" i="2"/>
  <c r="Z986" i="2"/>
  <c r="Z987" i="2"/>
  <c r="Z988" i="2"/>
  <c r="Z989" i="2"/>
  <c r="Z982" i="2"/>
  <c r="Z984" i="2"/>
  <c r="Z983" i="2"/>
  <c r="Z991" i="2"/>
  <c r="Z992" i="2"/>
  <c r="Z993" i="2"/>
  <c r="Z997" i="2"/>
  <c r="Z1001" i="2"/>
  <c r="Z1002" i="2"/>
  <c r="Z1005" i="2"/>
  <c r="Z1009" i="2"/>
  <c r="Z1006" i="2"/>
  <c r="Z1007" i="2"/>
  <c r="Z1008" i="2"/>
  <c r="Z1010" i="2"/>
  <c r="Z1011" i="2"/>
  <c r="Z994" i="2"/>
  <c r="Z1012" i="2"/>
  <c r="Z1013" i="2"/>
  <c r="Z1014" i="2"/>
  <c r="Z1015" i="2"/>
  <c r="Z1016" i="2"/>
  <c r="Z1017" i="2"/>
  <c r="Z1018" i="2"/>
  <c r="Z1019" i="2"/>
  <c r="Z1020" i="2"/>
  <c r="Z1021" i="2"/>
  <c r="Z995" i="2"/>
  <c r="Z1022" i="2"/>
  <c r="Z1026" i="2"/>
  <c r="Z1023" i="2"/>
  <c r="Z1024" i="2"/>
  <c r="Z1025" i="2"/>
  <c r="Z1027" i="2"/>
  <c r="Z1028" i="2"/>
  <c r="Z1030" i="2"/>
  <c r="Z996" i="2"/>
  <c r="Z1032" i="2"/>
  <c r="Z998" i="2"/>
  <c r="Z999" i="2"/>
  <c r="Z1003" i="2"/>
  <c r="Z1000" i="2"/>
  <c r="Z1004" i="2"/>
  <c r="Z1033" i="2"/>
  <c r="Z1041" i="2"/>
  <c r="Z1043" i="2"/>
  <c r="Z1044" i="2"/>
  <c r="Z1045" i="2"/>
  <c r="Z1046" i="2"/>
  <c r="Z1047" i="2"/>
  <c r="Z1048" i="2"/>
  <c r="Z1050" i="2"/>
  <c r="Z1034" i="2"/>
  <c r="Z1051" i="2"/>
  <c r="Z1052" i="2"/>
  <c r="Z1054" i="2"/>
  <c r="Z1055" i="2"/>
  <c r="Z1056" i="2"/>
  <c r="Z1057" i="2"/>
  <c r="Z1058" i="2"/>
  <c r="Z1059" i="2"/>
  <c r="Z1060" i="2"/>
  <c r="Z1061" i="2"/>
  <c r="Z1035" i="2"/>
  <c r="Z1062" i="2"/>
  <c r="Z1063" i="2"/>
  <c r="Z1065" i="2"/>
  <c r="Z1036" i="2"/>
  <c r="Z1037" i="2"/>
  <c r="Z1038" i="2"/>
  <c r="Z1039" i="2"/>
  <c r="Z1040" i="2"/>
  <c r="Z1042" i="2"/>
  <c r="Z1067" i="2"/>
  <c r="Z1074" i="2"/>
  <c r="Z1076" i="2"/>
  <c r="Z1077" i="2"/>
  <c r="Z1078" i="2"/>
  <c r="Z1079" i="2"/>
  <c r="Z1080" i="2"/>
  <c r="Z1081" i="2"/>
  <c r="Z1083" i="2"/>
  <c r="Z1082" i="2"/>
  <c r="Z1084" i="2"/>
  <c r="Z1066" i="2"/>
  <c r="Z1087" i="2"/>
  <c r="Z1093" i="2"/>
  <c r="Z1088" i="2"/>
  <c r="Z1089" i="2"/>
  <c r="Z1094" i="2"/>
  <c r="Z1095" i="2"/>
  <c r="Z1090" i="2"/>
  <c r="Z1096" i="2"/>
  <c r="Z1068" i="2"/>
  <c r="Z1091" i="2"/>
  <c r="Z1097" i="2"/>
  <c r="Z1098" i="2"/>
  <c r="Z1092" i="2"/>
  <c r="Z1069" i="2"/>
  <c r="Z1070" i="2"/>
  <c r="Z1073" i="2"/>
  <c r="Z1071" i="2"/>
  <c r="Z1072" i="2"/>
  <c r="Z1075" i="2"/>
  <c r="Z1099" i="2"/>
  <c r="Z1107" i="2"/>
  <c r="Z1109" i="2"/>
  <c r="Z1110" i="2"/>
  <c r="Z1111" i="2"/>
  <c r="Z1112" i="2"/>
  <c r="Z1113" i="2"/>
  <c r="Z1114" i="2"/>
  <c r="Z1115" i="2"/>
  <c r="Z1116" i="2"/>
  <c r="Z1117" i="2"/>
  <c r="Z1100" i="2"/>
  <c r="Z1118" i="2"/>
  <c r="Z1119" i="2"/>
  <c r="Z1120" i="2"/>
  <c r="Z1121" i="2"/>
  <c r="Z1122" i="2"/>
  <c r="Z1123" i="2"/>
  <c r="Z1124" i="2"/>
  <c r="Z1125" i="2"/>
  <c r="Z1126" i="2"/>
  <c r="Z1105" i="2"/>
  <c r="Z1128" i="2"/>
  <c r="Z1129" i="2"/>
  <c r="Z1130" i="2"/>
  <c r="Z1132" i="2"/>
  <c r="Z1133" i="2"/>
  <c r="Z1134" i="2"/>
  <c r="Z1101" i="2"/>
  <c r="Z1102" i="2"/>
  <c r="Z1103" i="2"/>
  <c r="Z1104" i="2"/>
  <c r="Z1106" i="2"/>
  <c r="Z1108" i="2"/>
  <c r="Z1135" i="2"/>
  <c r="Z1144" i="2"/>
  <c r="Z1145" i="2"/>
  <c r="Z1146" i="2"/>
  <c r="Z1147" i="2"/>
  <c r="Z1148" i="2"/>
  <c r="Z1149" i="2"/>
  <c r="Z1150" i="2"/>
  <c r="Z1151" i="2"/>
  <c r="Z1152" i="2"/>
  <c r="Z1153" i="2"/>
  <c r="Z1136" i="2"/>
  <c r="Z1154" i="2"/>
  <c r="Z1156" i="2"/>
  <c r="Z1158" i="2"/>
  <c r="Z1159" i="2"/>
  <c r="Z1160" i="2"/>
  <c r="Z1162" i="2"/>
  <c r="Z1161" i="2"/>
  <c r="Z1163" i="2"/>
  <c r="Z1137" i="2"/>
  <c r="Z1167" i="2"/>
  <c r="Z1164" i="2"/>
  <c r="Z1165" i="2"/>
  <c r="Z1166" i="2"/>
  <c r="Z1168" i="2"/>
  <c r="Z1169" i="2"/>
  <c r="Z1170" i="2"/>
  <c r="Z1138" i="2"/>
  <c r="Z1140" i="2"/>
  <c r="Z1141" i="2"/>
  <c r="Z1139" i="2"/>
  <c r="Z1143" i="2"/>
  <c r="Z1142" i="2"/>
  <c r="Z1172" i="2"/>
  <c r="Z1181" i="2"/>
  <c r="Z1182" i="2"/>
  <c r="Z1183" i="2"/>
  <c r="Z1184" i="2"/>
  <c r="Z1185" i="2"/>
  <c r="Z1186" i="2"/>
  <c r="Z1193" i="2"/>
  <c r="Z1192" i="2"/>
  <c r="Z1187" i="2"/>
  <c r="Z1188" i="2"/>
  <c r="Z1174" i="2"/>
  <c r="Z1191" i="2"/>
  <c r="Z1197" i="2"/>
  <c r="Z1194" i="2"/>
  <c r="Z1195" i="2"/>
  <c r="Z1196" i="2"/>
  <c r="Z1198" i="2"/>
  <c r="Z1199" i="2"/>
  <c r="Z1200" i="2"/>
  <c r="Z1173" i="2"/>
  <c r="Z1202" i="2"/>
  <c r="Z1203" i="2"/>
  <c r="Z1201" i="2"/>
  <c r="Z1204" i="2"/>
  <c r="Z1206" i="2"/>
  <c r="Z1207" i="2"/>
  <c r="Z1205" i="2"/>
  <c r="Z1208" i="2"/>
  <c r="Z1209" i="2"/>
  <c r="Z1175" i="2"/>
  <c r="Z1176" i="2"/>
  <c r="Z1177" i="2"/>
  <c r="Z1178" i="2"/>
  <c r="Z1179" i="2"/>
  <c r="Z1180" i="2"/>
  <c r="Z1210" i="2"/>
  <c r="Z1218" i="2"/>
  <c r="Z1219" i="2"/>
  <c r="Z1214" i="2"/>
  <c r="Z1227" i="2"/>
  <c r="Z1222" i="2"/>
  <c r="Z1223" i="2"/>
  <c r="Z1226" i="2"/>
  <c r="Z1224" i="2"/>
  <c r="Z1225" i="2"/>
  <c r="Z1228" i="2"/>
  <c r="Z1211" i="2"/>
  <c r="Z1229" i="2"/>
  <c r="Z1230" i="2"/>
  <c r="Z1233" i="2"/>
  <c r="Z1231" i="2"/>
  <c r="Z1234" i="2"/>
  <c r="Z1237" i="2"/>
  <c r="Z1235" i="2"/>
  <c r="Z1236" i="2"/>
  <c r="Z1238" i="2"/>
  <c r="Z1212" i="2"/>
  <c r="Z1239" i="2"/>
  <c r="Z1240" i="2"/>
  <c r="Z1241" i="2"/>
  <c r="Z1242" i="2"/>
  <c r="Z1213" i="2"/>
  <c r="Z1220" i="2"/>
  <c r="Z1215" i="2"/>
  <c r="Z1216" i="2"/>
  <c r="Z1221" i="2"/>
  <c r="Z1217" i="2"/>
  <c r="Z1243" i="2"/>
  <c r="Z1252" i="2"/>
  <c r="Z1253" i="2"/>
  <c r="Z1255" i="2"/>
  <c r="Z1256" i="2"/>
  <c r="Z1254" i="2"/>
  <c r="Z1257" i="2"/>
  <c r="Z1258" i="2"/>
  <c r="Z1259" i="2"/>
  <c r="Z1260" i="2"/>
  <c r="Z1261" i="2"/>
  <c r="Z1244" i="2"/>
  <c r="Z1262" i="2"/>
  <c r="Z1263" i="2"/>
  <c r="Z1266" i="2"/>
  <c r="Z1267" i="2"/>
  <c r="Z1264" i="2"/>
  <c r="Z1268" i="2"/>
  <c r="Z1269" i="2"/>
  <c r="Z1270" i="2"/>
  <c r="Z1271" i="2"/>
  <c r="Z1245" i="2"/>
  <c r="Z1272" i="2"/>
  <c r="Z1273" i="2"/>
  <c r="Z1275" i="2"/>
  <c r="Z1276" i="2"/>
  <c r="Z1277" i="2"/>
  <c r="Z1246" i="2"/>
  <c r="Z1281" i="2"/>
  <c r="Z1250" i="2"/>
  <c r="Z1251" i="2"/>
  <c r="Z1247" i="2"/>
  <c r="Z1248" i="2"/>
  <c r="Z1249" i="2"/>
  <c r="P17" i="2"/>
  <c r="P18" i="2"/>
  <c r="P19" i="2"/>
  <c r="P21" i="2"/>
  <c r="P22" i="2"/>
  <c r="P23" i="2"/>
  <c r="P24" i="2"/>
  <c r="P25" i="2"/>
  <c r="P8" i="2"/>
  <c r="P26" i="2"/>
  <c r="P27" i="2"/>
  <c r="P28" i="2"/>
  <c r="P29" i="2"/>
  <c r="P30" i="2"/>
  <c r="P31" i="2"/>
  <c r="P32" i="2"/>
  <c r="P33" i="2"/>
  <c r="P34" i="2"/>
  <c r="P35" i="2"/>
  <c r="P9" i="2"/>
  <c r="P36" i="2"/>
  <c r="P37" i="2"/>
  <c r="P38" i="2"/>
  <c r="P39" i="2"/>
  <c r="P40" i="2"/>
  <c r="P41" i="2"/>
  <c r="P42" i="2"/>
  <c r="P43" i="2"/>
  <c r="P44" i="2"/>
  <c r="P10" i="2"/>
  <c r="P11" i="2"/>
  <c r="P12" i="2"/>
  <c r="P13" i="2"/>
  <c r="P14" i="2"/>
  <c r="P15" i="2"/>
  <c r="P46" i="2"/>
  <c r="P55" i="2"/>
  <c r="P56" i="2"/>
  <c r="P57" i="2"/>
  <c r="P58" i="2"/>
  <c r="P59" i="2"/>
  <c r="P60" i="2"/>
  <c r="P61" i="2"/>
  <c r="P62" i="2"/>
  <c r="P63" i="2"/>
  <c r="P64" i="2"/>
  <c r="P47" i="2"/>
  <c r="P65" i="2"/>
  <c r="P66" i="2"/>
  <c r="P67" i="2"/>
  <c r="P68" i="2"/>
  <c r="P69" i="2"/>
  <c r="P70" i="2"/>
  <c r="P71" i="2"/>
  <c r="P72" i="2"/>
  <c r="P75" i="2"/>
  <c r="P73" i="2"/>
  <c r="P48" i="2"/>
  <c r="P74" i="2"/>
  <c r="P78" i="2"/>
  <c r="P79" i="2"/>
  <c r="P76" i="2"/>
  <c r="P77" i="2"/>
  <c r="P81" i="2"/>
  <c r="P49" i="2"/>
  <c r="P50" i="2"/>
  <c r="P51" i="2"/>
  <c r="P52" i="2"/>
  <c r="P54" i="2"/>
  <c r="P53" i="2"/>
  <c r="P82" i="2"/>
  <c r="P92" i="2"/>
  <c r="P91" i="2"/>
  <c r="P93" i="2"/>
  <c r="P95" i="2"/>
  <c r="P96" i="2"/>
  <c r="P97" i="2"/>
  <c r="P98" i="2"/>
  <c r="P99" i="2"/>
  <c r="P101" i="2"/>
  <c r="P83" i="2"/>
  <c r="P103" i="2"/>
  <c r="P104" i="2"/>
  <c r="P105" i="2"/>
  <c r="P106" i="2"/>
  <c r="P108" i="2"/>
  <c r="P107" i="2"/>
  <c r="P109" i="2"/>
  <c r="P110" i="2"/>
  <c r="P85" i="2"/>
  <c r="P86" i="2"/>
  <c r="P84" i="2"/>
  <c r="P87" i="2"/>
  <c r="P88" i="2"/>
  <c r="P90" i="2"/>
  <c r="P89" i="2"/>
  <c r="P119" i="2"/>
  <c r="P121" i="2"/>
  <c r="P122" i="2"/>
  <c r="P123" i="2"/>
  <c r="P124" i="2"/>
  <c r="P126" i="2"/>
  <c r="P125" i="2"/>
  <c r="P127" i="2"/>
  <c r="P128" i="2"/>
  <c r="P129" i="2"/>
  <c r="P113" i="2"/>
  <c r="P130" i="2"/>
  <c r="P131" i="2"/>
  <c r="P132" i="2"/>
  <c r="P133" i="2"/>
  <c r="P134" i="2"/>
  <c r="P135" i="2"/>
  <c r="P136" i="2"/>
  <c r="P137" i="2"/>
  <c r="P138" i="2"/>
  <c r="P139" i="2"/>
  <c r="P112" i="2"/>
  <c r="P140" i="2"/>
  <c r="P143" i="2"/>
  <c r="P144" i="2"/>
  <c r="P145" i="2"/>
  <c r="P146" i="2"/>
  <c r="P117" i="2"/>
  <c r="P114" i="2"/>
  <c r="P115" i="2"/>
  <c r="P116" i="2"/>
  <c r="P118" i="2"/>
  <c r="P120" i="2"/>
  <c r="P147" i="2"/>
  <c r="P156" i="2"/>
  <c r="P159" i="2"/>
  <c r="P157" i="2"/>
  <c r="P158" i="2"/>
  <c r="P164" i="2"/>
  <c r="P160" i="2"/>
  <c r="P161" i="2"/>
  <c r="P162" i="2"/>
  <c r="P163" i="2"/>
  <c r="P165" i="2"/>
  <c r="P148" i="2"/>
  <c r="P166" i="2"/>
  <c r="P167" i="2"/>
  <c r="P168" i="2"/>
  <c r="P169" i="2"/>
  <c r="P170" i="2"/>
  <c r="P171" i="2"/>
  <c r="P172" i="2"/>
  <c r="P173" i="2"/>
  <c r="P174" i="2"/>
  <c r="P175" i="2"/>
  <c r="P149" i="2"/>
  <c r="P177" i="2"/>
  <c r="P176" i="2"/>
  <c r="P178" i="2"/>
  <c r="P180" i="2"/>
  <c r="P181" i="2"/>
  <c r="P182" i="2"/>
  <c r="P150" i="2"/>
  <c r="P152" i="2"/>
  <c r="P151" i="2"/>
  <c r="P155" i="2"/>
  <c r="P153" i="2"/>
  <c r="P154" i="2"/>
  <c r="P183" i="2"/>
  <c r="P192" i="2"/>
  <c r="P193" i="2"/>
  <c r="P194" i="2"/>
  <c r="P195" i="2"/>
  <c r="P196" i="2"/>
  <c r="P197" i="2"/>
  <c r="P198" i="2"/>
  <c r="P199" i="2"/>
  <c r="P200" i="2"/>
  <c r="P201" i="2"/>
  <c r="P184" i="2"/>
  <c r="P202" i="2"/>
  <c r="P203" i="2"/>
  <c r="P204" i="2"/>
  <c r="P205" i="2"/>
  <c r="P206" i="2"/>
  <c r="P207" i="2"/>
  <c r="P208" i="2"/>
  <c r="P209" i="2"/>
  <c r="P210" i="2"/>
  <c r="P185" i="2"/>
  <c r="P212" i="2"/>
  <c r="P213" i="2"/>
  <c r="P187" i="2"/>
  <c r="P186" i="2"/>
  <c r="P188" i="2"/>
  <c r="P189" i="2"/>
  <c r="P191" i="2"/>
  <c r="P190" i="2"/>
  <c r="P214" i="2"/>
  <c r="P223" i="2"/>
  <c r="P224" i="2"/>
  <c r="P225" i="2"/>
  <c r="P226" i="2"/>
  <c r="P227" i="2"/>
  <c r="P228" i="2"/>
  <c r="P229" i="2"/>
  <c r="P230" i="2"/>
  <c r="P231" i="2"/>
  <c r="P232" i="2"/>
  <c r="P215" i="2"/>
  <c r="P233" i="2"/>
  <c r="P234" i="2"/>
  <c r="P235" i="2"/>
  <c r="P236" i="2"/>
  <c r="P237" i="2"/>
  <c r="P238" i="2"/>
  <c r="P239" i="2"/>
  <c r="P240" i="2"/>
  <c r="P241" i="2"/>
  <c r="P242" i="2"/>
  <c r="P216" i="2"/>
  <c r="P243" i="2"/>
  <c r="P244" i="2"/>
  <c r="P245" i="2"/>
  <c r="P246" i="2"/>
  <c r="P247" i="2"/>
  <c r="P248" i="2"/>
  <c r="P249" i="2"/>
  <c r="P250" i="2"/>
  <c r="P251" i="2"/>
  <c r="P252" i="2"/>
  <c r="P218" i="2"/>
  <c r="P217" i="2"/>
  <c r="P219" i="2"/>
  <c r="P221" i="2"/>
  <c r="P220" i="2"/>
  <c r="P222" i="2"/>
  <c r="P253" i="2"/>
  <c r="P262" i="2"/>
  <c r="P263" i="2"/>
  <c r="P266" i="2"/>
  <c r="P267" i="2"/>
  <c r="P264" i="2"/>
  <c r="P268" i="2"/>
  <c r="P265" i="2"/>
  <c r="P269" i="2"/>
  <c r="P270" i="2"/>
  <c r="P271" i="2"/>
  <c r="P254" i="2"/>
  <c r="P272" i="2"/>
  <c r="P275" i="2"/>
  <c r="P276" i="2"/>
  <c r="P281" i="2"/>
  <c r="P279" i="2"/>
  <c r="P277" i="2"/>
  <c r="P278" i="2"/>
  <c r="P280" i="2"/>
  <c r="P255" i="2"/>
  <c r="P282" i="2"/>
  <c r="P283" i="2"/>
  <c r="P284" i="2"/>
  <c r="P286" i="2"/>
  <c r="P285" i="2"/>
  <c r="P256" i="2"/>
  <c r="P257" i="2"/>
  <c r="P258" i="2"/>
  <c r="P259" i="2"/>
  <c r="P287" i="2"/>
  <c r="P296" i="2"/>
  <c r="P297" i="2"/>
  <c r="P298" i="2"/>
  <c r="P299" i="2"/>
  <c r="P300" i="2"/>
  <c r="P301" i="2"/>
  <c r="P302" i="2"/>
  <c r="P303" i="2"/>
  <c r="P308" i="2"/>
  <c r="P304" i="2"/>
  <c r="P288" i="2"/>
  <c r="P305" i="2"/>
  <c r="P306" i="2"/>
  <c r="P307" i="2"/>
  <c r="P309" i="2"/>
  <c r="P310" i="2"/>
  <c r="P311" i="2"/>
  <c r="P312" i="2"/>
  <c r="P313" i="2"/>
  <c r="P314" i="2"/>
  <c r="P315" i="2"/>
  <c r="P289" i="2"/>
  <c r="P316" i="2"/>
  <c r="P317" i="2"/>
  <c r="P318" i="2"/>
  <c r="P321" i="2"/>
  <c r="P290" i="2"/>
  <c r="P291" i="2"/>
  <c r="P292" i="2"/>
  <c r="P293" i="2"/>
  <c r="P295" i="2"/>
  <c r="P294" i="2"/>
  <c r="P322" i="2"/>
  <c r="P331" i="2"/>
  <c r="P332" i="2"/>
  <c r="P333" i="2"/>
  <c r="P336" i="2"/>
  <c r="P334" i="2"/>
  <c r="P335" i="2"/>
  <c r="P337" i="2"/>
  <c r="P339" i="2"/>
  <c r="P340" i="2"/>
  <c r="P325" i="2"/>
  <c r="P343" i="2"/>
  <c r="P341" i="2"/>
  <c r="P342" i="2"/>
  <c r="P344" i="2"/>
  <c r="P345" i="2"/>
  <c r="P346" i="2"/>
  <c r="P347" i="2"/>
  <c r="P348" i="2"/>
  <c r="P349" i="2"/>
  <c r="P350" i="2"/>
  <c r="P326" i="2"/>
  <c r="P358" i="2"/>
  <c r="P351" i="2"/>
  <c r="P353" i="2"/>
  <c r="P354" i="2"/>
  <c r="P355" i="2"/>
  <c r="P357" i="2"/>
  <c r="P359" i="2"/>
  <c r="P360" i="2"/>
  <c r="P323" i="2"/>
  <c r="P327" i="2"/>
  <c r="P329" i="2"/>
  <c r="P330" i="2"/>
  <c r="P328" i="2"/>
  <c r="P361" i="2"/>
  <c r="P371" i="2"/>
  <c r="P368" i="2"/>
  <c r="P372" i="2"/>
  <c r="P373" i="2"/>
  <c r="P374" i="2"/>
  <c r="P375" i="2"/>
  <c r="P376" i="2"/>
  <c r="P377" i="2"/>
  <c r="P379" i="2"/>
  <c r="P380" i="2"/>
  <c r="P362" i="2"/>
  <c r="P381" i="2"/>
  <c r="P382" i="2"/>
  <c r="P387" i="2"/>
  <c r="P383" i="2"/>
  <c r="P384" i="2"/>
  <c r="P385" i="2"/>
  <c r="P386" i="2"/>
  <c r="P364" i="2"/>
  <c r="P388" i="2"/>
  <c r="P389" i="2"/>
  <c r="P363" i="2"/>
  <c r="P390" i="2"/>
  <c r="P391" i="2"/>
  <c r="P393" i="2"/>
  <c r="P394" i="2"/>
  <c r="P395" i="2"/>
  <c r="P378" i="2"/>
  <c r="P365" i="2"/>
  <c r="P366" i="2"/>
  <c r="P367" i="2"/>
  <c r="P369" i="2"/>
  <c r="P370" i="2"/>
  <c r="P397" i="2"/>
  <c r="P407" i="2"/>
  <c r="P405" i="2"/>
  <c r="P406" i="2"/>
  <c r="P408" i="2"/>
  <c r="P409" i="2"/>
  <c r="P412" i="2"/>
  <c r="P413" i="2"/>
  <c r="P414" i="2"/>
  <c r="P398" i="2"/>
  <c r="P415" i="2"/>
  <c r="P416" i="2"/>
  <c r="P417" i="2"/>
  <c r="P418" i="2"/>
  <c r="P419" i="2"/>
  <c r="P420" i="2"/>
  <c r="P421" i="2"/>
  <c r="P422" i="2"/>
  <c r="P423" i="2"/>
  <c r="P396" i="2"/>
  <c r="P399" i="2"/>
  <c r="P400" i="2"/>
  <c r="P402" i="2"/>
  <c r="P401" i="2"/>
  <c r="P403" i="2"/>
  <c r="P404" i="2"/>
  <c r="P426" i="2"/>
  <c r="P431" i="2"/>
  <c r="P432" i="2"/>
  <c r="P435" i="2"/>
  <c r="P436" i="2"/>
  <c r="P437" i="2"/>
  <c r="P438" i="2"/>
  <c r="P439" i="2"/>
  <c r="P440" i="2"/>
  <c r="P441" i="2"/>
  <c r="P442" i="2"/>
  <c r="P427" i="2"/>
  <c r="P443" i="2"/>
  <c r="P444" i="2"/>
  <c r="P445" i="2"/>
  <c r="P446" i="2"/>
  <c r="P447" i="2"/>
  <c r="P448" i="2"/>
  <c r="P449" i="2"/>
  <c r="P450" i="2"/>
  <c r="P451" i="2"/>
  <c r="P452" i="2"/>
  <c r="P424" i="2"/>
  <c r="P455" i="2"/>
  <c r="P454" i="2"/>
  <c r="P456" i="2"/>
  <c r="P425" i="2"/>
  <c r="P428" i="2"/>
  <c r="P429" i="2"/>
  <c r="P430" i="2"/>
  <c r="P433" i="2"/>
  <c r="P434" i="2"/>
  <c r="P457" i="2"/>
  <c r="P466" i="2"/>
  <c r="P467" i="2"/>
  <c r="P468" i="2"/>
  <c r="P469" i="2"/>
  <c r="P470" i="2"/>
  <c r="P471" i="2"/>
  <c r="P472" i="2"/>
  <c r="P473" i="2"/>
  <c r="P476" i="2"/>
  <c r="P474" i="2"/>
  <c r="P458" i="2"/>
  <c r="P475" i="2"/>
  <c r="P478" i="2"/>
  <c r="P479" i="2"/>
  <c r="P480" i="2"/>
  <c r="P481" i="2"/>
  <c r="P487" i="2"/>
  <c r="P486" i="2"/>
  <c r="P488" i="2"/>
  <c r="P482" i="2"/>
  <c r="P459" i="2"/>
  <c r="P483" i="2"/>
  <c r="P484" i="2"/>
  <c r="P485" i="2"/>
  <c r="P489" i="2"/>
  <c r="P490" i="2"/>
  <c r="P491" i="2"/>
  <c r="P460" i="2"/>
  <c r="P462" i="2"/>
  <c r="P461" i="2"/>
  <c r="P463" i="2"/>
  <c r="P464" i="2"/>
  <c r="P465" i="2"/>
  <c r="P492" i="2"/>
  <c r="P501" i="2"/>
  <c r="P502" i="2"/>
  <c r="P505" i="2"/>
  <c r="P503" i="2"/>
  <c r="P504" i="2"/>
  <c r="P507" i="2"/>
  <c r="P508" i="2"/>
  <c r="P509" i="2"/>
  <c r="P511" i="2"/>
  <c r="P493" i="2"/>
  <c r="P512" i="2"/>
  <c r="P510" i="2"/>
  <c r="P514" i="2"/>
  <c r="P518" i="2"/>
  <c r="P515" i="2"/>
  <c r="P516" i="2"/>
  <c r="P517" i="2"/>
  <c r="P519" i="2"/>
  <c r="P520" i="2"/>
  <c r="P496" i="2"/>
  <c r="P521" i="2"/>
  <c r="P522" i="2"/>
  <c r="P527" i="2"/>
  <c r="P524" i="2"/>
  <c r="P523" i="2"/>
  <c r="P525" i="2"/>
  <c r="P526" i="2"/>
  <c r="P494" i="2"/>
  <c r="P495" i="2"/>
  <c r="P497" i="2"/>
  <c r="P499" i="2"/>
  <c r="P500" i="2"/>
  <c r="P528" i="2"/>
  <c r="P539" i="2"/>
  <c r="P540" i="2"/>
  <c r="P537" i="2"/>
  <c r="P538" i="2"/>
  <c r="P541" i="2"/>
  <c r="P542" i="2"/>
  <c r="P544" i="2"/>
  <c r="P543" i="2"/>
  <c r="P545" i="2"/>
  <c r="P546" i="2"/>
  <c r="P529" i="2"/>
  <c r="P547" i="2"/>
  <c r="P549" i="2"/>
  <c r="P550" i="2"/>
  <c r="P551" i="2"/>
  <c r="P555" i="2"/>
  <c r="P552" i="2"/>
  <c r="P553" i="2"/>
  <c r="P554" i="2"/>
  <c r="P557" i="2"/>
  <c r="P530" i="2"/>
  <c r="P558" i="2"/>
  <c r="P559" i="2"/>
  <c r="P562" i="2"/>
  <c r="P563" i="2"/>
  <c r="P564" i="2"/>
  <c r="P565" i="2"/>
  <c r="P566" i="2"/>
  <c r="P531" i="2"/>
  <c r="P567" i="2"/>
  <c r="P532" i="2"/>
  <c r="P533" i="2"/>
  <c r="P534" i="2"/>
  <c r="P535" i="2"/>
  <c r="P536" i="2"/>
  <c r="P568" i="2"/>
  <c r="P576" i="2"/>
  <c r="P578" i="2"/>
  <c r="P579" i="2"/>
  <c r="P580" i="2"/>
  <c r="P581" i="2"/>
  <c r="P582" i="2"/>
  <c r="P583" i="2"/>
  <c r="P584" i="2"/>
  <c r="P585" i="2"/>
  <c r="P586" i="2"/>
  <c r="P569" i="2"/>
  <c r="P587" i="2"/>
  <c r="P588" i="2"/>
  <c r="P589" i="2"/>
  <c r="P590" i="2"/>
  <c r="P591" i="2"/>
  <c r="P592" i="2"/>
  <c r="P593" i="2"/>
  <c r="P594" i="2"/>
  <c r="P595" i="2"/>
  <c r="P596" i="2"/>
  <c r="P573" i="2"/>
  <c r="P597" i="2"/>
  <c r="P598" i="2"/>
  <c r="P599" i="2"/>
  <c r="P600" i="2"/>
  <c r="P601" i="2"/>
  <c r="P602" i="2"/>
  <c r="P604" i="2"/>
  <c r="P570" i="2"/>
  <c r="P571" i="2"/>
  <c r="P572" i="2"/>
  <c r="P577" i="2"/>
  <c r="P574" i="2"/>
  <c r="P575" i="2"/>
  <c r="P605" i="2"/>
  <c r="P614" i="2"/>
  <c r="P615" i="2"/>
  <c r="P616" i="2"/>
  <c r="P617" i="2"/>
  <c r="P618" i="2"/>
  <c r="P619" i="2"/>
  <c r="P620" i="2"/>
  <c r="P621" i="2"/>
  <c r="P622" i="2"/>
  <c r="P623" i="2"/>
  <c r="P606" i="2"/>
  <c r="P624" i="2"/>
  <c r="P627" i="2"/>
  <c r="P626" i="2"/>
  <c r="P628" i="2"/>
  <c r="P629" i="2"/>
  <c r="P630" i="2"/>
  <c r="P631" i="2"/>
  <c r="P632" i="2"/>
  <c r="P607" i="2"/>
  <c r="P634" i="2"/>
  <c r="P635" i="2"/>
  <c r="P636" i="2"/>
  <c r="P637" i="2"/>
  <c r="P638" i="2"/>
  <c r="P639" i="2"/>
  <c r="P640" i="2"/>
  <c r="P608" i="2"/>
  <c r="P609" i="2"/>
  <c r="P610" i="2"/>
  <c r="P611" i="2"/>
  <c r="P612" i="2"/>
  <c r="P613" i="2"/>
  <c r="P641" i="2"/>
  <c r="P648" i="2"/>
  <c r="P649" i="2"/>
  <c r="P652" i="2"/>
  <c r="P653" i="2"/>
  <c r="P654" i="2"/>
  <c r="P655" i="2"/>
  <c r="P656" i="2"/>
  <c r="P657" i="2"/>
  <c r="P660" i="2"/>
  <c r="P662" i="2"/>
  <c r="P642" i="2"/>
  <c r="P658" i="2"/>
  <c r="P661" i="2"/>
  <c r="P659" i="2"/>
  <c r="P663" i="2"/>
  <c r="P664" i="2"/>
  <c r="P665" i="2"/>
  <c r="P666" i="2"/>
  <c r="P643" i="2"/>
  <c r="P644" i="2"/>
  <c r="P645" i="2"/>
  <c r="P646" i="2"/>
  <c r="P647" i="2"/>
  <c r="P650" i="2"/>
  <c r="P651" i="2"/>
  <c r="P676" i="2"/>
  <c r="P677" i="2"/>
  <c r="P679" i="2"/>
  <c r="P678" i="2"/>
  <c r="P681" i="2"/>
  <c r="P680" i="2"/>
  <c r="P682" i="2"/>
  <c r="P683" i="2"/>
  <c r="P684" i="2"/>
  <c r="P685" i="2"/>
  <c r="P668" i="2"/>
  <c r="P686" i="2"/>
  <c r="P687" i="2"/>
  <c r="P688" i="2"/>
  <c r="P689" i="2"/>
  <c r="P690" i="2"/>
  <c r="P691" i="2"/>
  <c r="P694" i="2"/>
  <c r="P695" i="2"/>
  <c r="P692" i="2"/>
  <c r="P693" i="2"/>
  <c r="P669" i="2"/>
  <c r="P696" i="2"/>
  <c r="P698" i="2"/>
  <c r="P699" i="2"/>
  <c r="P700" i="2"/>
  <c r="P701" i="2"/>
  <c r="P702" i="2"/>
  <c r="P703" i="2"/>
  <c r="P670" i="2"/>
  <c r="P671" i="2"/>
  <c r="P672" i="2"/>
  <c r="P673" i="2"/>
  <c r="P674" i="2"/>
  <c r="P675" i="2"/>
  <c r="P705" i="2"/>
  <c r="P712" i="2"/>
  <c r="P714" i="2"/>
  <c r="P715" i="2"/>
  <c r="P716" i="2"/>
  <c r="P717" i="2"/>
  <c r="P718" i="2"/>
  <c r="P719" i="2"/>
  <c r="P720" i="2"/>
  <c r="P721" i="2"/>
  <c r="P722" i="2"/>
  <c r="P704" i="2"/>
  <c r="P724" i="2"/>
  <c r="P725" i="2"/>
  <c r="P726" i="2"/>
  <c r="P727" i="2"/>
  <c r="P728" i="2"/>
  <c r="P729" i="2"/>
  <c r="P730" i="2"/>
  <c r="P731" i="2"/>
  <c r="P732" i="2"/>
  <c r="P706" i="2"/>
  <c r="P733" i="2"/>
  <c r="P734" i="2"/>
  <c r="P735" i="2"/>
  <c r="P736" i="2"/>
  <c r="P737" i="2"/>
  <c r="P707" i="2"/>
  <c r="P708" i="2"/>
  <c r="P710" i="2"/>
  <c r="P743" i="2"/>
  <c r="P744" i="2"/>
  <c r="P752" i="2"/>
  <c r="P748" i="2"/>
  <c r="P749" i="2"/>
  <c r="P750" i="2"/>
  <c r="P751" i="2"/>
  <c r="P753" i="2"/>
  <c r="P754" i="2"/>
  <c r="P755" i="2"/>
  <c r="P756" i="2"/>
  <c r="P738" i="2"/>
  <c r="P757" i="2"/>
  <c r="P760" i="2"/>
  <c r="P758" i="2"/>
  <c r="P759" i="2"/>
  <c r="P761" i="2"/>
  <c r="P762" i="2"/>
  <c r="P763" i="2"/>
  <c r="P764" i="2"/>
  <c r="P765" i="2"/>
  <c r="P766" i="2"/>
  <c r="P739" i="2"/>
  <c r="P767" i="2"/>
  <c r="P768" i="2"/>
  <c r="P769" i="2"/>
  <c r="P770" i="2"/>
  <c r="P771" i="2"/>
  <c r="P772" i="2"/>
  <c r="P773" i="2"/>
  <c r="P740" i="2"/>
  <c r="P741" i="2"/>
  <c r="P742" i="2"/>
  <c r="P745" i="2"/>
  <c r="P747" i="2"/>
  <c r="P746" i="2"/>
  <c r="P774" i="2"/>
  <c r="P782" i="2"/>
  <c r="P784" i="2"/>
  <c r="P785" i="2"/>
  <c r="P786" i="2"/>
  <c r="P787" i="2"/>
  <c r="P788" i="2"/>
  <c r="P789" i="2"/>
  <c r="P790" i="2"/>
  <c r="P791" i="2"/>
  <c r="P792" i="2"/>
  <c r="P775" i="2"/>
  <c r="P793" i="2"/>
  <c r="P794" i="2"/>
  <c r="P795" i="2"/>
  <c r="P796" i="2"/>
  <c r="P797" i="2"/>
  <c r="P798" i="2"/>
  <c r="P799" i="2"/>
  <c r="P800" i="2"/>
  <c r="P801" i="2"/>
  <c r="P802" i="2"/>
  <c r="P776" i="2"/>
  <c r="P803" i="2"/>
  <c r="P804" i="2"/>
  <c r="P805" i="2"/>
  <c r="P806" i="2"/>
  <c r="P807" i="2"/>
  <c r="P810" i="2"/>
  <c r="P811" i="2"/>
  <c r="P777" i="2"/>
  <c r="P778" i="2"/>
  <c r="P779" i="2"/>
  <c r="P780" i="2"/>
  <c r="P783" i="2"/>
  <c r="P781" i="2"/>
  <c r="P812" i="2"/>
  <c r="P821" i="2"/>
  <c r="P822" i="2"/>
  <c r="P823" i="2"/>
  <c r="P824" i="2"/>
  <c r="P825" i="2"/>
  <c r="P826" i="2"/>
  <c r="P827" i="2"/>
  <c r="P828" i="2"/>
  <c r="P829" i="2"/>
  <c r="P830" i="2"/>
  <c r="P816" i="2"/>
  <c r="P832" i="2"/>
  <c r="P831" i="2"/>
  <c r="P833" i="2"/>
  <c r="P834" i="2"/>
  <c r="P835" i="2"/>
  <c r="P836" i="2"/>
  <c r="P837" i="2"/>
  <c r="P838" i="2"/>
  <c r="P839" i="2"/>
  <c r="P840" i="2"/>
  <c r="P813" i="2"/>
  <c r="P841" i="2"/>
  <c r="P846" i="2"/>
  <c r="P814" i="2"/>
  <c r="P815" i="2"/>
  <c r="P817" i="2"/>
  <c r="P818" i="2"/>
  <c r="P819" i="2"/>
  <c r="P820" i="2"/>
  <c r="P877" i="2"/>
  <c r="P857" i="2"/>
  <c r="P853" i="2"/>
  <c r="P861" i="2"/>
  <c r="P859" i="2"/>
  <c r="P860" i="2"/>
  <c r="P862" i="2"/>
  <c r="P863" i="2"/>
  <c r="P867" i="2"/>
  <c r="P847" i="2"/>
  <c r="P866" i="2"/>
  <c r="P869" i="2"/>
  <c r="P868" i="2"/>
  <c r="P870" i="2"/>
  <c r="P871" i="2"/>
  <c r="P872" i="2"/>
  <c r="P873" i="2"/>
  <c r="P874" i="2"/>
  <c r="P875" i="2"/>
  <c r="P876" i="2"/>
  <c r="P848" i="2"/>
  <c r="P878" i="2"/>
  <c r="P849" i="2"/>
  <c r="P850" i="2"/>
  <c r="P879" i="2"/>
  <c r="P880" i="2"/>
  <c r="P881" i="2"/>
  <c r="P883" i="2"/>
  <c r="P884" i="2"/>
  <c r="P851" i="2"/>
  <c r="P852" i="2"/>
  <c r="P854" i="2"/>
  <c r="P855" i="2"/>
  <c r="P856" i="2"/>
  <c r="P858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12" i="2"/>
  <c r="P901" i="2"/>
  <c r="P902" i="2"/>
  <c r="P904" i="2"/>
  <c r="P907" i="2"/>
  <c r="P908" i="2"/>
  <c r="P909" i="2"/>
  <c r="P910" i="2"/>
  <c r="P911" i="2"/>
  <c r="P913" i="2"/>
  <c r="P914" i="2"/>
  <c r="P915" i="2"/>
  <c r="P916" i="2"/>
  <c r="P917" i="2"/>
  <c r="P919" i="2"/>
  <c r="P920" i="2"/>
  <c r="P921" i="2"/>
  <c r="P925" i="2"/>
  <c r="P922" i="2"/>
  <c r="P923" i="2"/>
  <c r="P924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2" i="2"/>
  <c r="P951" i="2"/>
  <c r="P953" i="2"/>
  <c r="P954" i="2"/>
  <c r="P955" i="2"/>
  <c r="P957" i="2"/>
  <c r="P958" i="2"/>
  <c r="P959" i="2"/>
  <c r="P960" i="2"/>
  <c r="P961" i="2"/>
  <c r="P962" i="2"/>
  <c r="P963" i="2"/>
  <c r="P964" i="2"/>
  <c r="P965" i="2"/>
  <c r="P967" i="2"/>
  <c r="P969" i="2"/>
  <c r="P968" i="2"/>
  <c r="P974" i="2"/>
  <c r="P970" i="2"/>
  <c r="P971" i="2"/>
  <c r="P972" i="2"/>
  <c r="P973" i="2"/>
  <c r="P975" i="2"/>
  <c r="P976" i="2"/>
  <c r="P977" i="2"/>
  <c r="P978" i="2"/>
  <c r="P979" i="2"/>
  <c r="P980" i="2"/>
  <c r="P981" i="2"/>
  <c r="P985" i="2"/>
  <c r="P986" i="2"/>
  <c r="P987" i="2"/>
  <c r="P988" i="2"/>
  <c r="P989" i="2"/>
  <c r="P982" i="2"/>
  <c r="P984" i="2"/>
  <c r="P983" i="2"/>
  <c r="P991" i="2"/>
  <c r="P992" i="2"/>
  <c r="P993" i="2"/>
  <c r="P997" i="2"/>
  <c r="P1001" i="2"/>
  <c r="P1002" i="2"/>
  <c r="P1005" i="2"/>
  <c r="P1009" i="2"/>
  <c r="P1006" i="2"/>
  <c r="P1008" i="2"/>
  <c r="P1010" i="2"/>
  <c r="P1011" i="2"/>
  <c r="P994" i="2"/>
  <c r="P1012" i="2"/>
  <c r="P1013" i="2"/>
  <c r="P1014" i="2"/>
  <c r="P1015" i="2"/>
  <c r="P1016" i="2"/>
  <c r="P1017" i="2"/>
  <c r="P1018" i="2"/>
  <c r="P1019" i="2"/>
  <c r="P1020" i="2"/>
  <c r="P1021" i="2"/>
  <c r="P995" i="2"/>
  <c r="P1022" i="2"/>
  <c r="P1026" i="2"/>
  <c r="P1023" i="2"/>
  <c r="P1024" i="2"/>
  <c r="P1025" i="2"/>
  <c r="P1027" i="2"/>
  <c r="P1028" i="2"/>
  <c r="P1030" i="2"/>
  <c r="P996" i="2"/>
  <c r="P1032" i="2"/>
  <c r="P998" i="2"/>
  <c r="P999" i="2"/>
  <c r="P1003" i="2"/>
  <c r="P1000" i="2"/>
  <c r="P1004" i="2"/>
  <c r="P1033" i="2"/>
  <c r="P1041" i="2"/>
  <c r="P1043" i="2"/>
  <c r="P1044" i="2"/>
  <c r="P1045" i="2"/>
  <c r="P1046" i="2"/>
  <c r="P1047" i="2"/>
  <c r="P1048" i="2"/>
  <c r="P1050" i="2"/>
  <c r="P1034" i="2"/>
  <c r="P1051" i="2"/>
  <c r="P1052" i="2"/>
  <c r="P1054" i="2"/>
  <c r="P1055" i="2"/>
  <c r="P1056" i="2"/>
  <c r="P1057" i="2"/>
  <c r="P1058" i="2"/>
  <c r="P1059" i="2"/>
  <c r="P1060" i="2"/>
  <c r="P1061" i="2"/>
  <c r="P1035" i="2"/>
  <c r="P1062" i="2"/>
  <c r="P1063" i="2"/>
  <c r="P1065" i="2"/>
  <c r="P1036" i="2"/>
  <c r="P1037" i="2"/>
  <c r="P1038" i="2"/>
  <c r="P1039" i="2"/>
  <c r="P1040" i="2"/>
  <c r="P1042" i="2"/>
  <c r="P1067" i="2"/>
  <c r="P1074" i="2"/>
  <c r="P1076" i="2"/>
  <c r="P1077" i="2"/>
  <c r="P1078" i="2"/>
  <c r="P1079" i="2"/>
  <c r="P1080" i="2"/>
  <c r="P1081" i="2"/>
  <c r="P1083" i="2"/>
  <c r="P1082" i="2"/>
  <c r="P1084" i="2"/>
  <c r="P1066" i="2"/>
  <c r="P1087" i="2"/>
  <c r="P1093" i="2"/>
  <c r="P1088" i="2"/>
  <c r="P1089" i="2"/>
  <c r="P1094" i="2"/>
  <c r="P1095" i="2"/>
  <c r="P1090" i="2"/>
  <c r="P1096" i="2"/>
  <c r="P1068" i="2"/>
  <c r="P1091" i="2"/>
  <c r="P1097" i="2"/>
  <c r="P1098" i="2"/>
  <c r="P1092" i="2"/>
  <c r="P1069" i="2"/>
  <c r="P1070" i="2"/>
  <c r="P1073" i="2"/>
  <c r="P1071" i="2"/>
  <c r="P1072" i="2"/>
  <c r="P1075" i="2"/>
  <c r="P1099" i="2"/>
  <c r="P1107" i="2"/>
  <c r="P1109" i="2"/>
  <c r="P1110" i="2"/>
  <c r="P1111" i="2"/>
  <c r="P1112" i="2"/>
  <c r="P1113" i="2"/>
  <c r="P1114" i="2"/>
  <c r="P1115" i="2"/>
  <c r="P1116" i="2"/>
  <c r="P1117" i="2"/>
  <c r="P1100" i="2"/>
  <c r="P1118" i="2"/>
  <c r="P1119" i="2"/>
  <c r="P1120" i="2"/>
  <c r="P1121" i="2"/>
  <c r="P1122" i="2"/>
  <c r="P1123" i="2"/>
  <c r="P1124" i="2"/>
  <c r="P1125" i="2"/>
  <c r="P1126" i="2"/>
  <c r="P1105" i="2"/>
  <c r="P1128" i="2"/>
  <c r="P1129" i="2"/>
  <c r="P1130" i="2"/>
  <c r="P1132" i="2"/>
  <c r="P1133" i="2"/>
  <c r="P1134" i="2"/>
  <c r="P1101" i="2"/>
  <c r="P1102" i="2"/>
  <c r="P1103" i="2"/>
  <c r="P1104" i="2"/>
  <c r="P1106" i="2"/>
  <c r="P1108" i="2"/>
  <c r="P1135" i="2"/>
  <c r="P1144" i="2"/>
  <c r="P1145" i="2"/>
  <c r="P1146" i="2"/>
  <c r="P1147" i="2"/>
  <c r="P1148" i="2"/>
  <c r="P1149" i="2"/>
  <c r="P1150" i="2"/>
  <c r="P1151" i="2"/>
  <c r="P1152" i="2"/>
  <c r="P1153" i="2"/>
  <c r="P1136" i="2"/>
  <c r="P1154" i="2"/>
  <c r="P1156" i="2"/>
  <c r="P1158" i="2"/>
  <c r="P1159" i="2"/>
  <c r="P1160" i="2"/>
  <c r="P1162" i="2"/>
  <c r="P1161" i="2"/>
  <c r="P1163" i="2"/>
  <c r="P1137" i="2"/>
  <c r="P1167" i="2"/>
  <c r="P1164" i="2"/>
  <c r="P1165" i="2"/>
  <c r="P1166" i="2"/>
  <c r="P1168" i="2"/>
  <c r="P1169" i="2"/>
  <c r="P1170" i="2"/>
  <c r="P1138" i="2"/>
  <c r="P1140" i="2"/>
  <c r="P1141" i="2"/>
  <c r="P1139" i="2"/>
  <c r="P1143" i="2"/>
  <c r="P1142" i="2"/>
  <c r="P1172" i="2"/>
  <c r="P1181" i="2"/>
  <c r="P1182" i="2"/>
  <c r="P1183" i="2"/>
  <c r="P1184" i="2"/>
  <c r="P1185" i="2"/>
  <c r="P1186" i="2"/>
  <c r="P1193" i="2"/>
  <c r="P1192" i="2"/>
  <c r="P1187" i="2"/>
  <c r="P1188" i="2"/>
  <c r="P1174" i="2"/>
  <c r="P1191" i="2"/>
  <c r="P1197" i="2"/>
  <c r="P1194" i="2"/>
  <c r="P1195" i="2"/>
  <c r="P1196" i="2"/>
  <c r="P1198" i="2"/>
  <c r="P1199" i="2"/>
  <c r="P1200" i="2"/>
  <c r="P1173" i="2"/>
  <c r="P1202" i="2"/>
  <c r="P1203" i="2"/>
  <c r="P1201" i="2"/>
  <c r="P1204" i="2"/>
  <c r="P1206" i="2"/>
  <c r="P1207" i="2"/>
  <c r="P1205" i="2"/>
  <c r="P1208" i="2"/>
  <c r="P1209" i="2"/>
  <c r="P1175" i="2"/>
  <c r="P1176" i="2"/>
  <c r="P1177" i="2"/>
  <c r="P1178" i="2"/>
  <c r="P1179" i="2"/>
  <c r="P1180" i="2"/>
  <c r="P1210" i="2"/>
  <c r="P1218" i="2"/>
  <c r="P1219" i="2"/>
  <c r="P1214" i="2"/>
  <c r="P1227" i="2"/>
  <c r="P1222" i="2"/>
  <c r="P1226" i="2"/>
  <c r="P1224" i="2"/>
  <c r="P1225" i="2"/>
  <c r="P1228" i="2"/>
  <c r="P1211" i="2"/>
  <c r="P1229" i="2"/>
  <c r="P1230" i="2"/>
  <c r="P1233" i="2"/>
  <c r="P1231" i="2"/>
  <c r="P1234" i="2"/>
  <c r="P1237" i="2"/>
  <c r="P1235" i="2"/>
  <c r="P1236" i="2"/>
  <c r="P1238" i="2"/>
  <c r="P1212" i="2"/>
  <c r="P1239" i="2"/>
  <c r="P1240" i="2"/>
  <c r="P1241" i="2"/>
  <c r="P1242" i="2"/>
  <c r="P1213" i="2"/>
  <c r="P1220" i="2"/>
  <c r="P1215" i="2"/>
  <c r="P1216" i="2"/>
  <c r="P1221" i="2"/>
  <c r="P1217" i="2"/>
  <c r="P1243" i="2"/>
  <c r="P1252" i="2"/>
  <c r="P1253" i="2"/>
  <c r="P1255" i="2"/>
  <c r="P1256" i="2"/>
  <c r="P1254" i="2"/>
  <c r="P1257" i="2"/>
  <c r="P1258" i="2"/>
  <c r="P1259" i="2"/>
  <c r="P1260" i="2"/>
  <c r="P1261" i="2"/>
  <c r="P1244" i="2"/>
  <c r="P1262" i="2"/>
  <c r="P1263" i="2"/>
  <c r="P1266" i="2"/>
  <c r="P1267" i="2"/>
  <c r="P1264" i="2"/>
  <c r="P1268" i="2"/>
  <c r="P1269" i="2"/>
  <c r="P1270" i="2"/>
  <c r="P1271" i="2"/>
  <c r="P1245" i="2"/>
  <c r="P1272" i="2"/>
  <c r="P1273" i="2"/>
  <c r="P1275" i="2"/>
  <c r="P1276" i="2"/>
  <c r="P1277" i="2"/>
  <c r="P1246" i="2"/>
  <c r="P1281" i="2"/>
  <c r="P1250" i="2"/>
  <c r="P1251" i="2"/>
  <c r="P1247" i="2"/>
  <c r="P1248" i="2"/>
  <c r="P1249" i="2"/>
  <c r="Y41" i="2"/>
  <c r="Y42" i="2"/>
  <c r="Y43" i="2"/>
  <c r="Y44" i="2"/>
  <c r="Y10" i="2"/>
  <c r="Y11" i="2"/>
  <c r="Y12" i="2"/>
  <c r="Y13" i="2"/>
  <c r="Y14" i="2"/>
  <c r="Y15" i="2"/>
  <c r="Y46" i="2"/>
  <c r="Y55" i="2"/>
  <c r="Y56" i="2"/>
  <c r="Y57" i="2"/>
  <c r="Y58" i="2"/>
  <c r="Y59" i="2"/>
  <c r="Y60" i="2"/>
  <c r="Y61" i="2"/>
  <c r="Y62" i="2"/>
  <c r="Y63" i="2"/>
  <c r="Y64" i="2"/>
  <c r="Y47" i="2"/>
  <c r="Y65" i="2"/>
  <c r="Y66" i="2"/>
  <c r="Y67" i="2"/>
  <c r="Y68" i="2"/>
  <c r="Y69" i="2"/>
  <c r="Y70" i="2"/>
  <c r="Y71" i="2"/>
  <c r="Y72" i="2"/>
  <c r="Y75" i="2"/>
  <c r="Y73" i="2"/>
  <c r="Y48" i="2"/>
  <c r="Y74" i="2"/>
  <c r="Y78" i="2"/>
  <c r="Y79" i="2"/>
  <c r="Y76" i="2"/>
  <c r="Y77" i="2"/>
  <c r="Y81" i="2"/>
  <c r="Y49" i="2"/>
  <c r="Y50" i="2"/>
  <c r="Y51" i="2"/>
  <c r="Y52" i="2"/>
  <c r="Y54" i="2"/>
  <c r="Y53" i="2"/>
  <c r="Y82" i="2"/>
  <c r="Y92" i="2"/>
  <c r="Y91" i="2"/>
  <c r="Y93" i="2"/>
  <c r="Y95" i="2"/>
  <c r="Y96" i="2"/>
  <c r="Y97" i="2"/>
  <c r="Y98" i="2"/>
  <c r="Y99" i="2"/>
  <c r="Y101" i="2"/>
  <c r="Y83" i="2"/>
  <c r="Y103" i="2"/>
  <c r="Y104" i="2"/>
  <c r="Y105" i="2"/>
  <c r="Y106" i="2"/>
  <c r="Y108" i="2"/>
  <c r="Y107" i="2"/>
  <c r="Y109" i="2"/>
  <c r="Y110" i="2"/>
  <c r="Y85" i="2"/>
  <c r="Y86" i="2"/>
  <c r="Y84" i="2"/>
  <c r="Y87" i="2"/>
  <c r="Y88" i="2"/>
  <c r="Y90" i="2"/>
  <c r="Y89" i="2"/>
  <c r="Y119" i="2"/>
  <c r="Y121" i="2"/>
  <c r="Y122" i="2"/>
  <c r="Y123" i="2"/>
  <c r="Y124" i="2"/>
  <c r="Y126" i="2"/>
  <c r="Y125" i="2"/>
  <c r="Y127" i="2"/>
  <c r="Y128" i="2"/>
  <c r="Y129" i="2"/>
  <c r="Y113" i="2"/>
  <c r="Y130" i="2"/>
  <c r="Y131" i="2"/>
  <c r="Y132" i="2"/>
  <c r="Y133" i="2"/>
  <c r="Y134" i="2"/>
  <c r="Y135" i="2"/>
  <c r="Y136" i="2"/>
  <c r="Y137" i="2"/>
  <c r="Y138" i="2"/>
  <c r="Y139" i="2"/>
  <c r="Y112" i="2"/>
  <c r="Y140" i="2"/>
  <c r="Y143" i="2"/>
  <c r="Y144" i="2"/>
  <c r="Y145" i="2"/>
  <c r="Y146" i="2"/>
  <c r="Y117" i="2"/>
  <c r="Y114" i="2"/>
  <c r="Y115" i="2"/>
  <c r="Y116" i="2"/>
  <c r="Y118" i="2"/>
  <c r="Y120" i="2"/>
  <c r="Y147" i="2"/>
  <c r="Y156" i="2"/>
  <c r="Y159" i="2"/>
  <c r="Y157" i="2"/>
  <c r="Y158" i="2"/>
  <c r="Y164" i="2"/>
  <c r="Y160" i="2"/>
  <c r="Y161" i="2"/>
  <c r="Y162" i="2"/>
  <c r="Y163" i="2"/>
  <c r="Y165" i="2"/>
  <c r="Y148" i="2"/>
  <c r="Y166" i="2"/>
  <c r="Y167" i="2"/>
  <c r="Y168" i="2"/>
  <c r="Y169" i="2"/>
  <c r="Y170" i="2"/>
  <c r="Y171" i="2"/>
  <c r="Y172" i="2"/>
  <c r="Y173" i="2"/>
  <c r="Y174" i="2"/>
  <c r="Y175" i="2"/>
  <c r="Y149" i="2"/>
  <c r="Y177" i="2"/>
  <c r="Y176" i="2"/>
  <c r="Y178" i="2"/>
  <c r="Y180" i="2"/>
  <c r="Y181" i="2"/>
  <c r="Y182" i="2"/>
  <c r="Y150" i="2"/>
  <c r="Y152" i="2"/>
  <c r="Y151" i="2"/>
  <c r="Y155" i="2"/>
  <c r="Y153" i="2"/>
  <c r="Y154" i="2"/>
  <c r="Y183" i="2"/>
  <c r="Y192" i="2"/>
  <c r="Y193" i="2"/>
  <c r="Y194" i="2"/>
  <c r="Y195" i="2"/>
  <c r="Y196" i="2"/>
  <c r="Y197" i="2"/>
  <c r="Y198" i="2"/>
  <c r="Y199" i="2"/>
  <c r="Y200" i="2"/>
  <c r="Y201" i="2"/>
  <c r="Y184" i="2"/>
  <c r="Y202" i="2"/>
  <c r="Y203" i="2"/>
  <c r="Y204" i="2"/>
  <c r="Y205" i="2"/>
  <c r="Y206" i="2"/>
  <c r="Y207" i="2"/>
  <c r="Y208" i="2"/>
  <c r="Y209" i="2"/>
  <c r="Y210" i="2"/>
  <c r="Y211" i="2"/>
  <c r="Y185" i="2"/>
  <c r="Y212" i="2"/>
  <c r="Y213" i="2"/>
  <c r="Y187" i="2"/>
  <c r="Y186" i="2"/>
  <c r="Y188" i="2"/>
  <c r="Y189" i="2"/>
  <c r="Y191" i="2"/>
  <c r="Y190" i="2"/>
  <c r="Y214" i="2"/>
  <c r="Y223" i="2"/>
  <c r="Y224" i="2"/>
  <c r="Y225" i="2"/>
  <c r="Y226" i="2"/>
  <c r="Y227" i="2"/>
  <c r="Y228" i="2"/>
  <c r="Y229" i="2"/>
  <c r="Y230" i="2"/>
  <c r="Y231" i="2"/>
  <c r="Y232" i="2"/>
  <c r="Y215" i="2"/>
  <c r="Y233" i="2"/>
  <c r="Y234" i="2"/>
  <c r="Y235" i="2"/>
  <c r="Y236" i="2"/>
  <c r="Y237" i="2"/>
  <c r="Y238" i="2"/>
  <c r="Y239" i="2"/>
  <c r="Y240" i="2"/>
  <c r="Y241" i="2"/>
  <c r="Y242" i="2"/>
  <c r="Y216" i="2"/>
  <c r="Y243" i="2"/>
  <c r="Y244" i="2"/>
  <c r="Y245" i="2"/>
  <c r="Y246" i="2"/>
  <c r="Y247" i="2"/>
  <c r="Y248" i="2"/>
  <c r="Y249" i="2"/>
  <c r="Y250" i="2"/>
  <c r="Y251" i="2"/>
  <c r="Y252" i="2"/>
  <c r="Y218" i="2"/>
  <c r="Y217" i="2"/>
  <c r="Y219" i="2"/>
  <c r="Y221" i="2"/>
  <c r="Y220" i="2"/>
  <c r="Y222" i="2"/>
  <c r="Y253" i="2"/>
  <c r="Y262" i="2"/>
  <c r="Y263" i="2"/>
  <c r="Y266" i="2"/>
  <c r="Y267" i="2"/>
  <c r="Y264" i="2"/>
  <c r="Y268" i="2"/>
  <c r="Y265" i="2"/>
  <c r="Y269" i="2"/>
  <c r="Y270" i="2"/>
  <c r="Y271" i="2"/>
  <c r="Y254" i="2"/>
  <c r="Y272" i="2"/>
  <c r="Y275" i="2"/>
  <c r="Y276" i="2"/>
  <c r="Y281" i="2"/>
  <c r="Y279" i="2"/>
  <c r="Y277" i="2"/>
  <c r="Y278" i="2"/>
  <c r="Y280" i="2"/>
  <c r="Y255" i="2"/>
  <c r="Y282" i="2"/>
  <c r="Y283" i="2"/>
  <c r="Y284" i="2"/>
  <c r="Y286" i="2"/>
  <c r="Y285" i="2"/>
  <c r="Y256" i="2"/>
  <c r="Y257" i="2"/>
  <c r="Y258" i="2"/>
  <c r="Y259" i="2"/>
  <c r="Y287" i="2"/>
  <c r="Y296" i="2"/>
  <c r="Y297" i="2"/>
  <c r="Y298" i="2"/>
  <c r="Y299" i="2"/>
  <c r="Y300" i="2"/>
  <c r="Y301" i="2"/>
  <c r="Y302" i="2"/>
  <c r="Y303" i="2"/>
  <c r="Y308" i="2"/>
  <c r="Y304" i="2"/>
  <c r="Y288" i="2"/>
  <c r="Y305" i="2"/>
  <c r="Y306" i="2"/>
  <c r="Y307" i="2"/>
  <c r="Y309" i="2"/>
  <c r="Y310" i="2"/>
  <c r="Y311" i="2"/>
  <c r="Y312" i="2"/>
  <c r="Y313" i="2"/>
  <c r="Y314" i="2"/>
  <c r="Y315" i="2"/>
  <c r="Y289" i="2"/>
  <c r="Y316" i="2"/>
  <c r="Y317" i="2"/>
  <c r="Y318" i="2"/>
  <c r="Y321" i="2"/>
  <c r="Y290" i="2"/>
  <c r="Y291" i="2"/>
  <c r="Y292" i="2"/>
  <c r="Y293" i="2"/>
  <c r="Y295" i="2"/>
  <c r="Y294" i="2"/>
  <c r="Y322" i="2"/>
  <c r="Y331" i="2"/>
  <c r="Y332" i="2"/>
  <c r="Y333" i="2"/>
  <c r="Y336" i="2"/>
  <c r="Y334" i="2"/>
  <c r="Y335" i="2"/>
  <c r="Y337" i="2"/>
  <c r="Y339" i="2"/>
  <c r="Y340" i="2"/>
  <c r="Y325" i="2"/>
  <c r="Y343" i="2"/>
  <c r="Y341" i="2"/>
  <c r="Y342" i="2"/>
  <c r="Y344" i="2"/>
  <c r="Y345" i="2"/>
  <c r="Y346" i="2"/>
  <c r="Y347" i="2"/>
  <c r="Y348" i="2"/>
  <c r="Y349" i="2"/>
  <c r="Y350" i="2"/>
  <c r="Y326" i="2"/>
  <c r="Y358" i="2"/>
  <c r="Y351" i="2"/>
  <c r="Y353" i="2"/>
  <c r="Y354" i="2"/>
  <c r="Y355" i="2"/>
  <c r="Y357" i="2"/>
  <c r="Y359" i="2"/>
  <c r="Y360" i="2"/>
  <c r="Y323" i="2"/>
  <c r="Y327" i="2"/>
  <c r="Y329" i="2"/>
  <c r="Y330" i="2"/>
  <c r="Y328" i="2"/>
  <c r="Y361" i="2"/>
  <c r="Y371" i="2"/>
  <c r="Y368" i="2"/>
  <c r="Y372" i="2"/>
  <c r="Y373" i="2"/>
  <c r="Y374" i="2"/>
  <c r="Y375" i="2"/>
  <c r="Y376" i="2"/>
  <c r="Y377" i="2"/>
  <c r="Y379" i="2"/>
  <c r="Y380" i="2"/>
  <c r="Y362" i="2"/>
  <c r="Y381" i="2"/>
  <c r="Y382" i="2"/>
  <c r="Y387" i="2"/>
  <c r="Y383" i="2"/>
  <c r="Y384" i="2"/>
  <c r="Y385" i="2"/>
  <c r="Y386" i="2"/>
  <c r="Y364" i="2"/>
  <c r="Y388" i="2"/>
  <c r="Y389" i="2"/>
  <c r="Y363" i="2"/>
  <c r="Y390" i="2"/>
  <c r="Y391" i="2"/>
  <c r="Y393" i="2"/>
  <c r="Y394" i="2"/>
  <c r="Y395" i="2"/>
  <c r="Y378" i="2"/>
  <c r="Y365" i="2"/>
  <c r="Y366" i="2"/>
  <c r="Y367" i="2"/>
  <c r="Y369" i="2"/>
  <c r="Y370" i="2"/>
  <c r="Y397" i="2"/>
  <c r="Y407" i="2"/>
  <c r="Y405" i="2"/>
  <c r="Y406" i="2"/>
  <c r="Y408" i="2"/>
  <c r="Y409" i="2"/>
  <c r="Y412" i="2"/>
  <c r="Y413" i="2"/>
  <c r="Y414" i="2"/>
  <c r="Y398" i="2"/>
  <c r="Y415" i="2"/>
  <c r="Y416" i="2"/>
  <c r="Y417" i="2"/>
  <c r="Y418" i="2"/>
  <c r="Y419" i="2"/>
  <c r="Y420" i="2"/>
  <c r="Y421" i="2"/>
  <c r="Y422" i="2"/>
  <c r="Y423" i="2"/>
  <c r="Y396" i="2"/>
  <c r="Y399" i="2"/>
  <c r="Y400" i="2"/>
  <c r="Y402" i="2"/>
  <c r="Y401" i="2"/>
  <c r="Y403" i="2"/>
  <c r="Y404" i="2"/>
  <c r="Y426" i="2"/>
  <c r="Y431" i="2"/>
  <c r="Y432" i="2"/>
  <c r="Y435" i="2"/>
  <c r="Y436" i="2"/>
  <c r="Y437" i="2"/>
  <c r="Y438" i="2"/>
  <c r="Y439" i="2"/>
  <c r="Y440" i="2"/>
  <c r="Y441" i="2"/>
  <c r="Y442" i="2"/>
  <c r="Y427" i="2"/>
  <c r="Y443" i="2"/>
  <c r="Y444" i="2"/>
  <c r="Y445" i="2"/>
  <c r="Y446" i="2"/>
  <c r="Y447" i="2"/>
  <c r="Y448" i="2"/>
  <c r="Y449" i="2"/>
  <c r="Y450" i="2"/>
  <c r="Y451" i="2"/>
  <c r="Y452" i="2"/>
  <c r="Y424" i="2"/>
  <c r="Y455" i="2"/>
  <c r="Y454" i="2"/>
  <c r="Y456" i="2"/>
  <c r="Y425" i="2"/>
  <c r="Y428" i="2"/>
  <c r="Y429" i="2"/>
  <c r="Y430" i="2"/>
  <c r="Y433" i="2"/>
  <c r="Y434" i="2"/>
  <c r="Y457" i="2"/>
  <c r="Y466" i="2"/>
  <c r="Y467" i="2"/>
  <c r="Y468" i="2"/>
  <c r="Y469" i="2"/>
  <c r="Y470" i="2"/>
  <c r="Y471" i="2"/>
  <c r="Y472" i="2"/>
  <c r="Y473" i="2"/>
  <c r="Y476" i="2"/>
  <c r="Y474" i="2"/>
  <c r="Y458" i="2"/>
  <c r="Y475" i="2"/>
  <c r="Y478" i="2"/>
  <c r="Y479" i="2"/>
  <c r="Y480" i="2"/>
  <c r="Y481" i="2"/>
  <c r="Y487" i="2"/>
  <c r="Y486" i="2"/>
  <c r="Y488" i="2"/>
  <c r="Y482" i="2"/>
  <c r="Y459" i="2"/>
  <c r="Y483" i="2"/>
  <c r="Y484" i="2"/>
  <c r="Y485" i="2"/>
  <c r="Y489" i="2"/>
  <c r="Y490" i="2"/>
  <c r="Y491" i="2"/>
  <c r="Y460" i="2"/>
  <c r="Y462" i="2"/>
  <c r="Y461" i="2"/>
  <c r="Y463" i="2"/>
  <c r="Y464" i="2"/>
  <c r="Y465" i="2"/>
  <c r="Y492" i="2"/>
  <c r="Y501" i="2"/>
  <c r="Y502" i="2"/>
  <c r="Y505" i="2"/>
  <c r="Y503" i="2"/>
  <c r="Y504" i="2"/>
  <c r="Y507" i="2"/>
  <c r="Y508" i="2"/>
  <c r="Y509" i="2"/>
  <c r="Y511" i="2"/>
  <c r="Y493" i="2"/>
  <c r="Y512" i="2"/>
  <c r="Y510" i="2"/>
  <c r="Y514" i="2"/>
  <c r="Y518" i="2"/>
  <c r="Y515" i="2"/>
  <c r="Y516" i="2"/>
  <c r="Y517" i="2"/>
  <c r="Y519" i="2"/>
  <c r="Y520" i="2"/>
  <c r="Y496" i="2"/>
  <c r="Y521" i="2"/>
  <c r="Y522" i="2"/>
  <c r="Y527" i="2"/>
  <c r="Y524" i="2"/>
  <c r="Y523" i="2"/>
  <c r="Y525" i="2"/>
  <c r="Y526" i="2"/>
  <c r="Y494" i="2"/>
  <c r="Y495" i="2"/>
  <c r="Y497" i="2"/>
  <c r="Y499" i="2"/>
  <c r="Y500" i="2"/>
  <c r="Y528" i="2"/>
  <c r="Y539" i="2"/>
  <c r="Y540" i="2"/>
  <c r="Y537" i="2"/>
  <c r="Y538" i="2"/>
  <c r="Y541" i="2"/>
  <c r="Y542" i="2"/>
  <c r="Y544" i="2"/>
  <c r="Y543" i="2"/>
  <c r="Y545" i="2"/>
  <c r="Y546" i="2"/>
  <c r="Y529" i="2"/>
  <c r="Y547" i="2"/>
  <c r="Y549" i="2"/>
  <c r="Y550" i="2"/>
  <c r="Y551" i="2"/>
  <c r="Y555" i="2"/>
  <c r="Y552" i="2"/>
  <c r="Y553" i="2"/>
  <c r="Y554" i="2"/>
  <c r="Y557" i="2"/>
  <c r="Y530" i="2"/>
  <c r="Y558" i="2"/>
  <c r="Y559" i="2"/>
  <c r="Y562" i="2"/>
  <c r="Y563" i="2"/>
  <c r="Y564" i="2"/>
  <c r="Y565" i="2"/>
  <c r="Y566" i="2"/>
  <c r="Y531" i="2"/>
  <c r="Y567" i="2"/>
  <c r="Y532" i="2"/>
  <c r="Y533" i="2"/>
  <c r="Y534" i="2"/>
  <c r="Y535" i="2"/>
  <c r="Y536" i="2"/>
  <c r="Y568" i="2"/>
  <c r="Y576" i="2"/>
  <c r="Y578" i="2"/>
  <c r="Y579" i="2"/>
  <c r="Y580" i="2"/>
  <c r="Y581" i="2"/>
  <c r="Y582" i="2"/>
  <c r="Y583" i="2"/>
  <c r="Y584" i="2"/>
  <c r="Y585" i="2"/>
  <c r="Y586" i="2"/>
  <c r="Y569" i="2"/>
  <c r="Y587" i="2"/>
  <c r="Y588" i="2"/>
  <c r="Y589" i="2"/>
  <c r="Y590" i="2"/>
  <c r="Y591" i="2"/>
  <c r="Y592" i="2"/>
  <c r="Y593" i="2"/>
  <c r="Y594" i="2"/>
  <c r="Y595" i="2"/>
  <c r="Y596" i="2"/>
  <c r="Y573" i="2"/>
  <c r="Y597" i="2"/>
  <c r="Y598" i="2"/>
  <c r="Y599" i="2"/>
  <c r="Y600" i="2"/>
  <c r="Y601" i="2"/>
  <c r="Y602" i="2"/>
  <c r="Y604" i="2"/>
  <c r="Y570" i="2"/>
  <c r="Y571" i="2"/>
  <c r="Y572" i="2"/>
  <c r="Y577" i="2"/>
  <c r="Y574" i="2"/>
  <c r="Y575" i="2"/>
  <c r="Y605" i="2"/>
  <c r="Y614" i="2"/>
  <c r="Y615" i="2"/>
  <c r="Y616" i="2"/>
  <c r="Y617" i="2"/>
  <c r="Y618" i="2"/>
  <c r="Y619" i="2"/>
  <c r="Y620" i="2"/>
  <c r="Y621" i="2"/>
  <c r="Y622" i="2"/>
  <c r="Y623" i="2"/>
  <c r="Y606" i="2"/>
  <c r="Y624" i="2"/>
  <c r="Y627" i="2"/>
  <c r="Y626" i="2"/>
  <c r="Y628" i="2"/>
  <c r="Y629" i="2"/>
  <c r="Y630" i="2"/>
  <c r="Y631" i="2"/>
  <c r="Y632" i="2"/>
  <c r="Y607" i="2"/>
  <c r="Y634" i="2"/>
  <c r="Y635" i="2"/>
  <c r="Y636" i="2"/>
  <c r="Y637" i="2"/>
  <c r="Y638" i="2"/>
  <c r="Y639" i="2"/>
  <c r="Y640" i="2"/>
  <c r="Y608" i="2"/>
  <c r="Y609" i="2"/>
  <c r="Y610" i="2"/>
  <c r="Y611" i="2"/>
  <c r="Y612" i="2"/>
  <c r="Y613" i="2"/>
  <c r="Y641" i="2"/>
  <c r="Y648" i="2"/>
  <c r="Y649" i="2"/>
  <c r="Y652" i="2"/>
  <c r="Y653" i="2"/>
  <c r="Y654" i="2"/>
  <c r="Y655" i="2"/>
  <c r="Y656" i="2"/>
  <c r="Y657" i="2"/>
  <c r="Y660" i="2"/>
  <c r="Y662" i="2"/>
  <c r="Y642" i="2"/>
  <c r="Y658" i="2"/>
  <c r="Y661" i="2"/>
  <c r="Y659" i="2"/>
  <c r="Y663" i="2"/>
  <c r="Y664" i="2"/>
  <c r="Y665" i="2"/>
  <c r="Y666" i="2"/>
  <c r="Y643" i="2"/>
  <c r="Y644" i="2"/>
  <c r="Y645" i="2"/>
  <c r="Y646" i="2"/>
  <c r="Y647" i="2"/>
  <c r="Y650" i="2"/>
  <c r="Y651" i="2"/>
  <c r="Y676" i="2"/>
  <c r="Y677" i="2"/>
  <c r="Y679" i="2"/>
  <c r="Y678" i="2"/>
  <c r="Y681" i="2"/>
  <c r="Y680" i="2"/>
  <c r="Y682" i="2"/>
  <c r="Y683" i="2"/>
  <c r="Y684" i="2"/>
  <c r="Y685" i="2"/>
  <c r="Y668" i="2"/>
  <c r="Y686" i="2"/>
  <c r="Y687" i="2"/>
  <c r="Y688" i="2"/>
  <c r="Y689" i="2"/>
  <c r="Y690" i="2"/>
  <c r="Y691" i="2"/>
  <c r="Y694" i="2"/>
  <c r="Y695" i="2"/>
  <c r="Y692" i="2"/>
  <c r="Y693" i="2"/>
  <c r="Y669" i="2"/>
  <c r="Y696" i="2"/>
  <c r="Y698" i="2"/>
  <c r="Y699" i="2"/>
  <c r="Y700" i="2"/>
  <c r="Y701" i="2"/>
  <c r="Y702" i="2"/>
  <c r="Y703" i="2"/>
  <c r="Y670" i="2"/>
  <c r="Y671" i="2"/>
  <c r="Y672" i="2"/>
  <c r="Y673" i="2"/>
  <c r="Y674" i="2"/>
  <c r="Y675" i="2"/>
  <c r="Y705" i="2"/>
  <c r="Y712" i="2"/>
  <c r="Y714" i="2"/>
  <c r="Y715" i="2"/>
  <c r="Y716" i="2"/>
  <c r="Y717" i="2"/>
  <c r="Y718" i="2"/>
  <c r="Y719" i="2"/>
  <c r="Y720" i="2"/>
  <c r="Y721" i="2"/>
  <c r="Y722" i="2"/>
  <c r="Y704" i="2"/>
  <c r="Y724" i="2"/>
  <c r="Y725" i="2"/>
  <c r="Y726" i="2"/>
  <c r="Y727" i="2"/>
  <c r="Y728" i="2"/>
  <c r="Y729" i="2"/>
  <c r="Y730" i="2"/>
  <c r="Y731" i="2"/>
  <c r="Y732" i="2"/>
  <c r="Y706" i="2"/>
  <c r="Y733" i="2"/>
  <c r="Y734" i="2"/>
  <c r="Y735" i="2"/>
  <c r="Y736" i="2"/>
  <c r="Y737" i="2"/>
  <c r="Y707" i="2"/>
  <c r="Y708" i="2"/>
  <c r="Y710" i="2"/>
  <c r="Y743" i="2"/>
  <c r="Y744" i="2"/>
  <c r="Y752" i="2"/>
  <c r="Y748" i="2"/>
  <c r="Y749" i="2"/>
  <c r="Y750" i="2"/>
  <c r="Y751" i="2"/>
  <c r="Y753" i="2"/>
  <c r="Y754" i="2"/>
  <c r="Y755" i="2"/>
  <c r="Y756" i="2"/>
  <c r="Y738" i="2"/>
  <c r="Y757" i="2"/>
  <c r="Y760" i="2"/>
  <c r="Y758" i="2"/>
  <c r="Y759" i="2"/>
  <c r="Y761" i="2"/>
  <c r="Y762" i="2"/>
  <c r="Y763" i="2"/>
  <c r="Y764" i="2"/>
  <c r="Y765" i="2"/>
  <c r="Y766" i="2"/>
  <c r="Y739" i="2"/>
  <c r="Y767" i="2"/>
  <c r="Y768" i="2"/>
  <c r="Y769" i="2"/>
  <c r="Y770" i="2"/>
  <c r="Y771" i="2"/>
  <c r="Y772" i="2"/>
  <c r="Y773" i="2"/>
  <c r="Y740" i="2"/>
  <c r="Y741" i="2"/>
  <c r="Y742" i="2"/>
  <c r="Y745" i="2"/>
  <c r="Y747" i="2"/>
  <c r="Y746" i="2"/>
  <c r="Y774" i="2"/>
  <c r="Y782" i="2"/>
  <c r="Y784" i="2"/>
  <c r="Y785" i="2"/>
  <c r="Y786" i="2"/>
  <c r="Y787" i="2"/>
  <c r="Y788" i="2"/>
  <c r="Y789" i="2"/>
  <c r="Y790" i="2"/>
  <c r="Y791" i="2"/>
  <c r="Y792" i="2"/>
  <c r="Y775" i="2"/>
  <c r="Y793" i="2"/>
  <c r="Y794" i="2"/>
  <c r="Y795" i="2"/>
  <c r="Y796" i="2"/>
  <c r="Y797" i="2"/>
  <c r="Y798" i="2"/>
  <c r="Y799" i="2"/>
  <c r="Y800" i="2"/>
  <c r="Y801" i="2"/>
  <c r="Y802" i="2"/>
  <c r="Y776" i="2"/>
  <c r="Y803" i="2"/>
  <c r="Y804" i="2"/>
  <c r="Y805" i="2"/>
  <c r="Y806" i="2"/>
  <c r="Y807" i="2"/>
  <c r="Y810" i="2"/>
  <c r="Y811" i="2"/>
  <c r="Y777" i="2"/>
  <c r="Y778" i="2"/>
  <c r="Y779" i="2"/>
  <c r="Y780" i="2"/>
  <c r="Y783" i="2"/>
  <c r="Y781" i="2"/>
  <c r="Y812" i="2"/>
  <c r="Y821" i="2"/>
  <c r="Y822" i="2"/>
  <c r="Y823" i="2"/>
  <c r="Y824" i="2"/>
  <c r="Y825" i="2"/>
  <c r="Y826" i="2"/>
  <c r="Y827" i="2"/>
  <c r="Y828" i="2"/>
  <c r="Y829" i="2"/>
  <c r="Y830" i="2"/>
  <c r="Y816" i="2"/>
  <c r="Y832" i="2"/>
  <c r="Y831" i="2"/>
  <c r="Y833" i="2"/>
  <c r="Y834" i="2"/>
  <c r="Y835" i="2"/>
  <c r="Y836" i="2"/>
  <c r="Y837" i="2"/>
  <c r="Y838" i="2"/>
  <c r="Y839" i="2"/>
  <c r="Y840" i="2"/>
  <c r="Y813" i="2"/>
  <c r="Y841" i="2"/>
  <c r="Y846" i="2"/>
  <c r="Y814" i="2"/>
  <c r="Y815" i="2"/>
  <c r="Y817" i="2"/>
  <c r="Y818" i="2"/>
  <c r="Y819" i="2"/>
  <c r="Y820" i="2"/>
  <c r="Y877" i="2"/>
  <c r="Y857" i="2"/>
  <c r="Y853" i="2"/>
  <c r="Y861" i="2"/>
  <c r="Y859" i="2"/>
  <c r="Y860" i="2"/>
  <c r="Y862" i="2"/>
  <c r="Y863" i="2"/>
  <c r="Y867" i="2"/>
  <c r="Y847" i="2"/>
  <c r="Y866" i="2"/>
  <c r="Y869" i="2"/>
  <c r="Y868" i="2"/>
  <c r="Y870" i="2"/>
  <c r="Y871" i="2"/>
  <c r="Y872" i="2"/>
  <c r="Y873" i="2"/>
  <c r="Y874" i="2"/>
  <c r="Y875" i="2"/>
  <c r="Y876" i="2"/>
  <c r="Y848" i="2"/>
  <c r="Y878" i="2"/>
  <c r="Y849" i="2"/>
  <c r="Y850" i="2"/>
  <c r="Y879" i="2"/>
  <c r="Y880" i="2"/>
  <c r="Y881" i="2"/>
  <c r="Y883" i="2"/>
  <c r="Y884" i="2"/>
  <c r="Y851" i="2"/>
  <c r="Y852" i="2"/>
  <c r="Y854" i="2"/>
  <c r="Y855" i="2"/>
  <c r="Y856" i="2"/>
  <c r="Y858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12" i="2"/>
  <c r="Y901" i="2"/>
  <c r="Y902" i="2"/>
  <c r="Y904" i="2"/>
  <c r="Y907" i="2"/>
  <c r="Y908" i="2"/>
  <c r="Y909" i="2"/>
  <c r="Y910" i="2"/>
  <c r="Y911" i="2"/>
  <c r="Y913" i="2"/>
  <c r="Y914" i="2"/>
  <c r="Y915" i="2"/>
  <c r="Y916" i="2"/>
  <c r="Y917" i="2"/>
  <c r="Y919" i="2"/>
  <c r="Y920" i="2"/>
  <c r="Y921" i="2"/>
  <c r="Y925" i="2"/>
  <c r="Y922" i="2"/>
  <c r="Y923" i="2"/>
  <c r="Y924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2" i="2"/>
  <c r="Y951" i="2"/>
  <c r="Y953" i="2"/>
  <c r="Y954" i="2"/>
  <c r="Y955" i="2"/>
  <c r="Y957" i="2"/>
  <c r="Y958" i="2"/>
  <c r="Y959" i="2"/>
  <c r="Y960" i="2"/>
  <c r="Y961" i="2"/>
  <c r="Y962" i="2"/>
  <c r="Y963" i="2"/>
  <c r="Y964" i="2"/>
  <c r="Y965" i="2"/>
  <c r="Y967" i="2"/>
  <c r="Y969" i="2"/>
  <c r="Y968" i="2"/>
  <c r="Y974" i="2"/>
  <c r="Y970" i="2"/>
  <c r="Y971" i="2"/>
  <c r="Y972" i="2"/>
  <c r="Y973" i="2"/>
  <c r="Y975" i="2"/>
  <c r="Y976" i="2"/>
  <c r="Y977" i="2"/>
  <c r="Y978" i="2"/>
  <c r="Y979" i="2"/>
  <c r="Y980" i="2"/>
  <c r="Y981" i="2"/>
  <c r="Y985" i="2"/>
  <c r="Y986" i="2"/>
  <c r="Y987" i="2"/>
  <c r="Y988" i="2"/>
  <c r="Y989" i="2"/>
  <c r="Y982" i="2"/>
  <c r="Y984" i="2"/>
  <c r="Y983" i="2"/>
  <c r="Y991" i="2"/>
  <c r="Y992" i="2"/>
  <c r="Y993" i="2"/>
  <c r="Y997" i="2"/>
  <c r="Y1001" i="2"/>
  <c r="Y1002" i="2"/>
  <c r="Y1005" i="2"/>
  <c r="Y1009" i="2"/>
  <c r="Y1006" i="2"/>
  <c r="Y1007" i="2"/>
  <c r="Y1008" i="2"/>
  <c r="Y1010" i="2"/>
  <c r="Y1011" i="2"/>
  <c r="Y994" i="2"/>
  <c r="Y1012" i="2"/>
  <c r="Y1013" i="2"/>
  <c r="Y1014" i="2"/>
  <c r="Y1015" i="2"/>
  <c r="Y1016" i="2"/>
  <c r="Y1017" i="2"/>
  <c r="Y1018" i="2"/>
  <c r="Y1019" i="2"/>
  <c r="Y1020" i="2"/>
  <c r="Y1021" i="2"/>
  <c r="Y995" i="2"/>
  <c r="Y1022" i="2"/>
  <c r="Y1026" i="2"/>
  <c r="Y1023" i="2"/>
  <c r="Y1024" i="2"/>
  <c r="Y1025" i="2"/>
  <c r="Y1027" i="2"/>
  <c r="Y1028" i="2"/>
  <c r="Y1030" i="2"/>
  <c r="Y996" i="2"/>
  <c r="Y1032" i="2"/>
  <c r="Y998" i="2"/>
  <c r="Y999" i="2"/>
  <c r="Y1003" i="2"/>
  <c r="Y1000" i="2"/>
  <c r="Y1004" i="2"/>
  <c r="Y1033" i="2"/>
  <c r="Y1041" i="2"/>
  <c r="Y1043" i="2"/>
  <c r="Y1044" i="2"/>
  <c r="Y1045" i="2"/>
  <c r="Y1046" i="2"/>
  <c r="Y1047" i="2"/>
  <c r="Y1048" i="2"/>
  <c r="Y1050" i="2"/>
  <c r="Y1034" i="2"/>
  <c r="Y1051" i="2"/>
  <c r="Y1052" i="2"/>
  <c r="Y1054" i="2"/>
  <c r="Y1055" i="2"/>
  <c r="Y1056" i="2"/>
  <c r="Y1057" i="2"/>
  <c r="Y1058" i="2"/>
  <c r="Y1059" i="2"/>
  <c r="Y1060" i="2"/>
  <c r="Y1061" i="2"/>
  <c r="Y1035" i="2"/>
  <c r="Y1062" i="2"/>
  <c r="Y1063" i="2"/>
  <c r="Y1065" i="2"/>
  <c r="Y1036" i="2"/>
  <c r="Y1037" i="2"/>
  <c r="Y1038" i="2"/>
  <c r="Y1039" i="2"/>
  <c r="Y1040" i="2"/>
  <c r="Y1042" i="2"/>
  <c r="Y1067" i="2"/>
  <c r="Y1074" i="2"/>
  <c r="Y1076" i="2"/>
  <c r="Y1077" i="2"/>
  <c r="Y1078" i="2"/>
  <c r="Y1079" i="2"/>
  <c r="Y1080" i="2"/>
  <c r="Y1081" i="2"/>
  <c r="Y1083" i="2"/>
  <c r="Y1082" i="2"/>
  <c r="Y1084" i="2"/>
  <c r="Y1066" i="2"/>
  <c r="Y1087" i="2"/>
  <c r="Y1093" i="2"/>
  <c r="Y1088" i="2"/>
  <c r="Y1089" i="2"/>
  <c r="Y1094" i="2"/>
  <c r="Y1095" i="2"/>
  <c r="Y1090" i="2"/>
  <c r="Y1096" i="2"/>
  <c r="Y1068" i="2"/>
  <c r="Y1091" i="2"/>
  <c r="Y1097" i="2"/>
  <c r="Y1098" i="2"/>
  <c r="Y1092" i="2"/>
  <c r="Y1069" i="2"/>
  <c r="Y1070" i="2"/>
  <c r="Y1073" i="2"/>
  <c r="Y1071" i="2"/>
  <c r="Y1072" i="2"/>
  <c r="Y1075" i="2"/>
  <c r="Y1099" i="2"/>
  <c r="Y1107" i="2"/>
  <c r="Y1109" i="2"/>
  <c r="Y1110" i="2"/>
  <c r="Y1111" i="2"/>
  <c r="Y1112" i="2"/>
  <c r="Y1113" i="2"/>
  <c r="Y1114" i="2"/>
  <c r="Y1115" i="2"/>
  <c r="Y1116" i="2"/>
  <c r="Y1117" i="2"/>
  <c r="Y1100" i="2"/>
  <c r="Y1118" i="2"/>
  <c r="Y1119" i="2"/>
  <c r="Y1120" i="2"/>
  <c r="Y1121" i="2"/>
  <c r="Y1122" i="2"/>
  <c r="Y1123" i="2"/>
  <c r="Y1124" i="2"/>
  <c r="Y1125" i="2"/>
  <c r="Y1126" i="2"/>
  <c r="Y1105" i="2"/>
  <c r="Y1128" i="2"/>
  <c r="Y1129" i="2"/>
  <c r="Y1130" i="2"/>
  <c r="Y1132" i="2"/>
  <c r="Y1133" i="2"/>
  <c r="Y1134" i="2"/>
  <c r="Y1101" i="2"/>
  <c r="Y1102" i="2"/>
  <c r="Y1103" i="2"/>
  <c r="Y1104" i="2"/>
  <c r="Y1106" i="2"/>
  <c r="Y1108" i="2"/>
  <c r="Y1135" i="2"/>
  <c r="Y1144" i="2"/>
  <c r="Y1145" i="2"/>
  <c r="Y1146" i="2"/>
  <c r="Y1147" i="2"/>
  <c r="Y1148" i="2"/>
  <c r="Y1149" i="2"/>
  <c r="Y1150" i="2"/>
  <c r="Y1151" i="2"/>
  <c r="Y1152" i="2"/>
  <c r="Y1153" i="2"/>
  <c r="Y1136" i="2"/>
  <c r="Y1154" i="2"/>
  <c r="Y1156" i="2"/>
  <c r="Y1158" i="2"/>
  <c r="Y1159" i="2"/>
  <c r="Y1160" i="2"/>
  <c r="Y1162" i="2"/>
  <c r="Y1161" i="2"/>
  <c r="Y1163" i="2"/>
  <c r="Y1137" i="2"/>
  <c r="Y1167" i="2"/>
  <c r="Y1164" i="2"/>
  <c r="Y1165" i="2"/>
  <c r="Y1166" i="2"/>
  <c r="Y1168" i="2"/>
  <c r="Y1169" i="2"/>
  <c r="Y1170" i="2"/>
  <c r="Y1138" i="2"/>
  <c r="Y1140" i="2"/>
  <c r="Y1141" i="2"/>
  <c r="Y1139" i="2"/>
  <c r="Y1143" i="2"/>
  <c r="Y1142" i="2"/>
  <c r="Y1172" i="2"/>
  <c r="Y1181" i="2"/>
  <c r="Y1182" i="2"/>
  <c r="Y1183" i="2"/>
  <c r="Y1184" i="2"/>
  <c r="Y1185" i="2"/>
  <c r="Y1186" i="2"/>
  <c r="Y1193" i="2"/>
  <c r="Y1192" i="2"/>
  <c r="Y1187" i="2"/>
  <c r="Y1188" i="2"/>
  <c r="Y1174" i="2"/>
  <c r="Y1191" i="2"/>
  <c r="Y1197" i="2"/>
  <c r="Y1194" i="2"/>
  <c r="Y1195" i="2"/>
  <c r="Y1196" i="2"/>
  <c r="Y1198" i="2"/>
  <c r="Y1199" i="2"/>
  <c r="Y1200" i="2"/>
  <c r="Y1173" i="2"/>
  <c r="Y1202" i="2"/>
  <c r="Y1203" i="2"/>
  <c r="Y1201" i="2"/>
  <c r="Y1204" i="2"/>
  <c r="Y1206" i="2"/>
  <c r="Y1207" i="2"/>
  <c r="Y1205" i="2"/>
  <c r="Y1208" i="2"/>
  <c r="Y1209" i="2"/>
  <c r="Y1175" i="2"/>
  <c r="Y1176" i="2"/>
  <c r="Y1177" i="2"/>
  <c r="Y1178" i="2"/>
  <c r="Y1179" i="2"/>
  <c r="Y1180" i="2"/>
  <c r="Y1210" i="2"/>
  <c r="Y1218" i="2"/>
  <c r="Y1219" i="2"/>
  <c r="Y1214" i="2"/>
  <c r="Y1227" i="2"/>
  <c r="Y1222" i="2"/>
  <c r="Y1223" i="2"/>
  <c r="Y1226" i="2"/>
  <c r="Y1224" i="2"/>
  <c r="Y1225" i="2"/>
  <c r="Y1228" i="2"/>
  <c r="Y1211" i="2"/>
  <c r="Y1229" i="2"/>
  <c r="Y1230" i="2"/>
  <c r="Y1233" i="2"/>
  <c r="Y1231" i="2"/>
  <c r="Y1234" i="2"/>
  <c r="Y1237" i="2"/>
  <c r="Y1235" i="2"/>
  <c r="Y1236" i="2"/>
  <c r="Y1238" i="2"/>
  <c r="Y1212" i="2"/>
  <c r="Y1239" i="2"/>
  <c r="Y1240" i="2"/>
  <c r="Y1241" i="2"/>
  <c r="Y1242" i="2"/>
  <c r="Y1213" i="2"/>
  <c r="Y1220" i="2"/>
  <c r="Y1215" i="2"/>
  <c r="Y1216" i="2"/>
  <c r="Y1221" i="2"/>
  <c r="Y1217" i="2"/>
  <c r="Y1243" i="2"/>
  <c r="Y1252" i="2"/>
  <c r="Y1253" i="2"/>
  <c r="Y1255" i="2"/>
  <c r="Y1256" i="2"/>
  <c r="Y1254" i="2"/>
  <c r="Y1257" i="2"/>
  <c r="Y1258" i="2"/>
  <c r="Y1259" i="2"/>
  <c r="Y1260" i="2"/>
  <c r="Y1261" i="2"/>
  <c r="Y1244" i="2"/>
  <c r="Y1262" i="2"/>
  <c r="Y1263" i="2"/>
  <c r="Y1266" i="2"/>
  <c r="Y1267" i="2"/>
  <c r="Y1264" i="2"/>
  <c r="Y1268" i="2"/>
  <c r="Y1269" i="2"/>
  <c r="Y1270" i="2"/>
  <c r="Y1271" i="2"/>
  <c r="Y1245" i="2"/>
  <c r="Y1272" i="2"/>
  <c r="Y1273" i="2"/>
  <c r="Y1275" i="2"/>
  <c r="Y1276" i="2"/>
  <c r="Y1277" i="2"/>
  <c r="Y1246" i="2"/>
  <c r="Y1281" i="2"/>
  <c r="Y1250" i="2"/>
  <c r="Y1251" i="2"/>
  <c r="Y1247" i="2"/>
  <c r="Y1248" i="2"/>
  <c r="Y1249" i="2"/>
  <c r="Y21" i="2"/>
  <c r="Y22" i="2"/>
  <c r="Y23" i="2"/>
  <c r="Y24" i="2"/>
  <c r="Y25" i="2"/>
  <c r="Y8" i="2"/>
  <c r="Y26" i="2"/>
  <c r="Y27" i="2"/>
  <c r="Y28" i="2"/>
  <c r="Y29" i="2"/>
  <c r="Y30" i="2"/>
  <c r="Y31" i="2"/>
  <c r="Y32" i="2"/>
  <c r="Y33" i="2"/>
  <c r="Y34" i="2"/>
  <c r="Y35" i="2"/>
  <c r="Y9" i="2"/>
  <c r="Y36" i="2"/>
  <c r="Y37" i="2"/>
  <c r="Y38" i="2"/>
  <c r="Y39" i="2"/>
  <c r="Y40" i="2"/>
  <c r="Y16" i="2"/>
  <c r="Y17" i="2"/>
  <c r="Y18" i="2"/>
  <c r="Y19" i="2"/>
  <c r="M4" i="2"/>
  <c r="W3" i="2"/>
  <c r="M3" i="2"/>
  <c r="W96" i="2" l="1"/>
  <c r="W108" i="2"/>
  <c r="W120" i="2"/>
  <c r="W132" i="2"/>
  <c r="W144" i="2"/>
  <c r="W156" i="2"/>
  <c r="W168" i="2"/>
  <c r="W180" i="2"/>
  <c r="W192" i="2"/>
  <c r="W204" i="2"/>
  <c r="W216" i="2"/>
  <c r="W228" i="2"/>
  <c r="W240" i="2"/>
  <c r="W252" i="2"/>
  <c r="W264" i="2"/>
  <c r="W276" i="2"/>
  <c r="W288" i="2"/>
  <c r="W300" i="2"/>
  <c r="W312" i="2"/>
  <c r="W336" i="2"/>
  <c r="W348" i="2"/>
  <c r="W360" i="2"/>
  <c r="W372" i="2"/>
  <c r="AA372" i="2" s="1"/>
  <c r="W384" i="2"/>
  <c r="W396" i="2"/>
  <c r="W408" i="2"/>
  <c r="W420" i="2"/>
  <c r="W432" i="2"/>
  <c r="W444" i="2"/>
  <c r="W456" i="2"/>
  <c r="W468" i="2"/>
  <c r="W480" i="2"/>
  <c r="W492" i="2"/>
  <c r="W504" i="2"/>
  <c r="W516" i="2"/>
  <c r="W528" i="2"/>
  <c r="W540" i="2"/>
  <c r="W552" i="2"/>
  <c r="W564" i="2"/>
  <c r="W576" i="2"/>
  <c r="W588" i="2"/>
  <c r="W600" i="2"/>
  <c r="W612" i="2"/>
  <c r="W624" i="2"/>
  <c r="W636" i="2"/>
  <c r="W648" i="2"/>
  <c r="W660" i="2"/>
  <c r="W672" i="2"/>
  <c r="W684" i="2"/>
  <c r="W696" i="2"/>
  <c r="W708" i="2"/>
  <c r="W720" i="2"/>
  <c r="W732" i="2"/>
  <c r="W744" i="2"/>
  <c r="W756" i="2"/>
  <c r="W768" i="2"/>
  <c r="W780" i="2"/>
  <c r="W792" i="2"/>
  <c r="W804" i="2"/>
  <c r="W816" i="2"/>
  <c r="W828" i="2"/>
  <c r="W840" i="2"/>
  <c r="W852" i="2"/>
  <c r="W876" i="2"/>
  <c r="W888" i="2"/>
  <c r="W900" i="2"/>
  <c r="W912" i="2"/>
  <c r="W924" i="2"/>
  <c r="W936" i="2"/>
  <c r="W948" i="2"/>
  <c r="W960" i="2"/>
  <c r="W972" i="2"/>
  <c r="W984" i="2"/>
  <c r="W996" i="2"/>
  <c r="W1008" i="2"/>
  <c r="W1020" i="2"/>
  <c r="W1032" i="2"/>
  <c r="W1044" i="2"/>
  <c r="W97" i="2"/>
  <c r="W109" i="2"/>
  <c r="W121" i="2"/>
  <c r="W133" i="2"/>
  <c r="W145" i="2"/>
  <c r="W157" i="2"/>
  <c r="W169" i="2"/>
  <c r="W181" i="2"/>
  <c r="W193" i="2"/>
  <c r="W205" i="2"/>
  <c r="W217" i="2"/>
  <c r="W229" i="2"/>
  <c r="W241" i="2"/>
  <c r="W253" i="2"/>
  <c r="W265" i="2"/>
  <c r="W277" i="2"/>
  <c r="W289" i="2"/>
  <c r="W301" i="2"/>
  <c r="W313" i="2"/>
  <c r="W325" i="2"/>
  <c r="W337" i="2"/>
  <c r="W349" i="2"/>
  <c r="W361" i="2"/>
  <c r="W373" i="2"/>
  <c r="W385" i="2"/>
  <c r="W397" i="2"/>
  <c r="W409" i="2"/>
  <c r="W421" i="2"/>
  <c r="W433" i="2"/>
  <c r="W445" i="2"/>
  <c r="W457" i="2"/>
  <c r="W469" i="2"/>
  <c r="W481" i="2"/>
  <c r="W493" i="2"/>
  <c r="W505" i="2"/>
  <c r="W517" i="2"/>
  <c r="W529" i="2"/>
  <c r="W541" i="2"/>
  <c r="W553" i="2"/>
  <c r="W565" i="2"/>
  <c r="W577" i="2"/>
  <c r="W589" i="2"/>
  <c r="W601" i="2"/>
  <c r="W613" i="2"/>
  <c r="W637" i="2"/>
  <c r="W649" i="2"/>
  <c r="W661" i="2"/>
  <c r="W673" i="2"/>
  <c r="W685" i="2"/>
  <c r="W721" i="2"/>
  <c r="W733" i="2"/>
  <c r="W745" i="2"/>
  <c r="W757" i="2"/>
  <c r="W769" i="2"/>
  <c r="W781" i="2"/>
  <c r="W793" i="2"/>
  <c r="W805" i="2"/>
  <c r="W817" i="2"/>
  <c r="W829" i="2"/>
  <c r="W841" i="2"/>
  <c r="W853" i="2"/>
  <c r="W877" i="2"/>
  <c r="W889" i="2"/>
  <c r="W901" i="2"/>
  <c r="W913" i="2"/>
  <c r="W98" i="2"/>
  <c r="W110" i="2"/>
  <c r="W122" i="2"/>
  <c r="W134" i="2"/>
  <c r="W146" i="2"/>
  <c r="W158" i="2"/>
  <c r="W170" i="2"/>
  <c r="W182" i="2"/>
  <c r="W194" i="2"/>
  <c r="W206" i="2"/>
  <c r="W218" i="2"/>
  <c r="W230" i="2"/>
  <c r="W242" i="2"/>
  <c r="W254" i="2"/>
  <c r="W266" i="2"/>
  <c r="W278" i="2"/>
  <c r="W290" i="2"/>
  <c r="W302" i="2"/>
  <c r="W314" i="2"/>
  <c r="W326" i="2"/>
  <c r="W350" i="2"/>
  <c r="W362" i="2"/>
  <c r="W374" i="2"/>
  <c r="W386" i="2"/>
  <c r="W398" i="2"/>
  <c r="W422" i="2"/>
  <c r="W434" i="2"/>
  <c r="W446" i="2"/>
  <c r="W458" i="2"/>
  <c r="W470" i="2"/>
  <c r="W482" i="2"/>
  <c r="W494" i="2"/>
  <c r="W518" i="2"/>
  <c r="W530" i="2"/>
  <c r="W542" i="2"/>
  <c r="W554" i="2"/>
  <c r="W566" i="2"/>
  <c r="W578" i="2"/>
  <c r="W590" i="2"/>
  <c r="W602" i="2"/>
  <c r="W614" i="2"/>
  <c r="W626" i="2"/>
  <c r="W638" i="2"/>
  <c r="W650" i="2"/>
  <c r="W662" i="2"/>
  <c r="W674" i="2"/>
  <c r="W686" i="2"/>
  <c r="W698" i="2"/>
  <c r="W710" i="2"/>
  <c r="W722" i="2"/>
  <c r="W734" i="2"/>
  <c r="W746" i="2"/>
  <c r="W758" i="2"/>
  <c r="W770" i="2"/>
  <c r="W782" i="2"/>
  <c r="W794" i="2"/>
  <c r="W806" i="2"/>
  <c r="W818" i="2"/>
  <c r="W830" i="2"/>
  <c r="W854" i="2"/>
  <c r="W866" i="2"/>
  <c r="W878" i="2"/>
  <c r="W890" i="2"/>
  <c r="W902" i="2"/>
  <c r="W914" i="2"/>
  <c r="W926" i="2"/>
  <c r="W99" i="2"/>
  <c r="W123" i="2"/>
  <c r="W135" i="2"/>
  <c r="W147" i="2"/>
  <c r="W159" i="2"/>
  <c r="W171" i="2"/>
  <c r="W183" i="2"/>
  <c r="W195" i="2"/>
  <c r="W207" i="2"/>
  <c r="W219" i="2"/>
  <c r="W231" i="2"/>
  <c r="W243" i="2"/>
  <c r="W255" i="2"/>
  <c r="W267" i="2"/>
  <c r="W279" i="2"/>
  <c r="W291" i="2"/>
  <c r="W303" i="2"/>
  <c r="W315" i="2"/>
  <c r="W327" i="2"/>
  <c r="W339" i="2"/>
  <c r="W351" i="2"/>
  <c r="W363" i="2"/>
  <c r="W375" i="2"/>
  <c r="W387" i="2"/>
  <c r="W399" i="2"/>
  <c r="W423" i="2"/>
  <c r="W435" i="2"/>
  <c r="W447" i="2"/>
  <c r="W459" i="2"/>
  <c r="W471" i="2"/>
  <c r="W483" i="2"/>
  <c r="W495" i="2"/>
  <c r="W507" i="2"/>
  <c r="W519" i="2"/>
  <c r="W531" i="2"/>
  <c r="W543" i="2"/>
  <c r="W555" i="2"/>
  <c r="W567" i="2"/>
  <c r="W579" i="2"/>
  <c r="W591" i="2"/>
  <c r="W615" i="2"/>
  <c r="W627" i="2"/>
  <c r="W639" i="2"/>
  <c r="W651" i="2"/>
  <c r="W663" i="2"/>
  <c r="W675" i="2"/>
  <c r="W687" i="2"/>
  <c r="W699" i="2"/>
  <c r="W735" i="2"/>
  <c r="W747" i="2"/>
  <c r="W759" i="2"/>
  <c r="W771" i="2"/>
  <c r="W783" i="2"/>
  <c r="W795" i="2"/>
  <c r="W807" i="2"/>
  <c r="W819" i="2"/>
  <c r="W831" i="2"/>
  <c r="W855" i="2"/>
  <c r="W867" i="2"/>
  <c r="W879" i="2"/>
  <c r="W891" i="2"/>
  <c r="W124" i="2"/>
  <c r="W136" i="2"/>
  <c r="W148" i="2"/>
  <c r="W160" i="2"/>
  <c r="W172" i="2"/>
  <c r="W184" i="2"/>
  <c r="W196" i="2"/>
  <c r="W208" i="2"/>
  <c r="W220" i="2"/>
  <c r="W232" i="2"/>
  <c r="W244" i="2"/>
  <c r="W256" i="2"/>
  <c r="W268" i="2"/>
  <c r="W280" i="2"/>
  <c r="W292" i="2"/>
  <c r="W304" i="2"/>
  <c r="W316" i="2"/>
  <c r="W328" i="2"/>
  <c r="W340" i="2"/>
  <c r="W364" i="2"/>
  <c r="W376" i="2"/>
  <c r="W388" i="2"/>
  <c r="W400" i="2"/>
  <c r="W412" i="2"/>
  <c r="W424" i="2"/>
  <c r="W436" i="2"/>
  <c r="W448" i="2"/>
  <c r="W460" i="2"/>
  <c r="W472" i="2"/>
  <c r="W484" i="2"/>
  <c r="W496" i="2"/>
  <c r="W508" i="2"/>
  <c r="W520" i="2"/>
  <c r="W532" i="2"/>
  <c r="W544" i="2"/>
  <c r="W568" i="2"/>
  <c r="W580" i="2"/>
  <c r="W592" i="2"/>
  <c r="W604" i="2"/>
  <c r="W616" i="2"/>
  <c r="W628" i="2"/>
  <c r="W640" i="2"/>
  <c r="W652" i="2"/>
  <c r="W664" i="2"/>
  <c r="W676" i="2"/>
  <c r="W688" i="2"/>
  <c r="W700" i="2"/>
  <c r="W712" i="2"/>
  <c r="W724" i="2"/>
  <c r="W736" i="2"/>
  <c r="W748" i="2"/>
  <c r="W760" i="2"/>
  <c r="W772" i="2"/>
  <c r="W784" i="2"/>
  <c r="W796" i="2"/>
  <c r="W820" i="2"/>
  <c r="W832" i="2"/>
  <c r="W856" i="2"/>
  <c r="W868" i="2"/>
  <c r="W880" i="2"/>
  <c r="W892" i="2"/>
  <c r="W904" i="2"/>
  <c r="W916" i="2"/>
  <c r="W928" i="2"/>
  <c r="W940" i="2"/>
  <c r="W101" i="2"/>
  <c r="W113" i="2"/>
  <c r="W125" i="2"/>
  <c r="W137" i="2"/>
  <c r="W149" i="2"/>
  <c r="W161" i="2"/>
  <c r="W173" i="2"/>
  <c r="W185" i="2"/>
  <c r="W197" i="2"/>
  <c r="W209" i="2"/>
  <c r="W221" i="2"/>
  <c r="W233" i="2"/>
  <c r="W245" i="2"/>
  <c r="W257" i="2"/>
  <c r="W269" i="2"/>
  <c r="W281" i="2"/>
  <c r="W293" i="2"/>
  <c r="W305" i="2"/>
  <c r="W317" i="2"/>
  <c r="W329" i="2"/>
  <c r="W341" i="2"/>
  <c r="W353" i="2"/>
  <c r="W365" i="2"/>
  <c r="W377" i="2"/>
  <c r="W389" i="2"/>
  <c r="W401" i="2"/>
  <c r="W413" i="2"/>
  <c r="W425" i="2"/>
  <c r="W437" i="2"/>
  <c r="W449" i="2"/>
  <c r="W461" i="2"/>
  <c r="W473" i="2"/>
  <c r="W485" i="2"/>
  <c r="W497" i="2"/>
  <c r="W509" i="2"/>
  <c r="W521" i="2"/>
  <c r="W533" i="2"/>
  <c r="W545" i="2"/>
  <c r="W557" i="2"/>
  <c r="W569" i="2"/>
  <c r="W581" i="2"/>
  <c r="W593" i="2"/>
  <c r="W605" i="2"/>
  <c r="W617" i="2"/>
  <c r="W629" i="2"/>
  <c r="W641" i="2"/>
  <c r="W653" i="2"/>
  <c r="W665" i="2"/>
  <c r="W677" i="2"/>
  <c r="W689" i="2"/>
  <c r="W701" i="2"/>
  <c r="W725" i="2"/>
  <c r="W737" i="2"/>
  <c r="W749" i="2"/>
  <c r="W761" i="2"/>
  <c r="W773" i="2"/>
  <c r="W785" i="2"/>
  <c r="W797" i="2"/>
  <c r="W821" i="2"/>
  <c r="W833" i="2"/>
  <c r="W857" i="2"/>
  <c r="W869" i="2"/>
  <c r="W881" i="2"/>
  <c r="W893" i="2"/>
  <c r="W917" i="2"/>
  <c r="W929" i="2"/>
  <c r="W941" i="2"/>
  <c r="W953" i="2"/>
  <c r="W965" i="2"/>
  <c r="W977" i="2"/>
  <c r="W989" i="2"/>
  <c r="W1001" i="2"/>
  <c r="W1013" i="2"/>
  <c r="W1025" i="2"/>
  <c r="W1037" i="2"/>
  <c r="W1061" i="2"/>
  <c r="W1073" i="2"/>
  <c r="W1097" i="2"/>
  <c r="W114" i="2"/>
  <c r="W126" i="2"/>
  <c r="W138" i="2"/>
  <c r="W150" i="2"/>
  <c r="W162" i="2"/>
  <c r="W174" i="2"/>
  <c r="W186" i="2"/>
  <c r="W198" i="2"/>
  <c r="W210" i="2"/>
  <c r="W222" i="2"/>
  <c r="W234" i="2"/>
  <c r="W246" i="2"/>
  <c r="W258" i="2"/>
  <c r="W270" i="2"/>
  <c r="W282" i="2"/>
  <c r="W294" i="2"/>
  <c r="W306" i="2"/>
  <c r="W318" i="2"/>
  <c r="W330" i="2"/>
  <c r="W342" i="2"/>
  <c r="W354" i="2"/>
  <c r="W366" i="2"/>
  <c r="W378" i="2"/>
  <c r="W390" i="2"/>
  <c r="W402" i="2"/>
  <c r="W414" i="2"/>
  <c r="W426" i="2"/>
  <c r="W438" i="2"/>
  <c r="W450" i="2"/>
  <c r="W462" i="2"/>
  <c r="W474" i="2"/>
  <c r="W486" i="2"/>
  <c r="W510" i="2"/>
  <c r="W522" i="2"/>
  <c r="W534" i="2"/>
  <c r="W546" i="2"/>
  <c r="W558" i="2"/>
  <c r="W570" i="2"/>
  <c r="W582" i="2"/>
  <c r="W594" i="2"/>
  <c r="W606" i="2"/>
  <c r="W618" i="2"/>
  <c r="W630" i="2"/>
  <c r="W642" i="2"/>
  <c r="W654" i="2"/>
  <c r="W666" i="2"/>
  <c r="W678" i="2"/>
  <c r="W690" i="2"/>
  <c r="W702" i="2"/>
  <c r="W714" i="2"/>
  <c r="W726" i="2"/>
  <c r="W738" i="2"/>
  <c r="W750" i="2"/>
  <c r="W762" i="2"/>
  <c r="W774" i="2"/>
  <c r="W786" i="2"/>
  <c r="W798" i="2"/>
  <c r="W810" i="2"/>
  <c r="W822" i="2"/>
  <c r="W834" i="2"/>
  <c r="W846" i="2"/>
  <c r="W858" i="2"/>
  <c r="W870" i="2"/>
  <c r="W894" i="2"/>
  <c r="W930" i="2"/>
  <c r="W942" i="2"/>
  <c r="W954" i="2"/>
  <c r="W978" i="2"/>
  <c r="W1002" i="2"/>
  <c r="W1014" i="2"/>
  <c r="W1026" i="2"/>
  <c r="W1038" i="2"/>
  <c r="W1050" i="2"/>
  <c r="W1062" i="2"/>
  <c r="W1074" i="2"/>
  <c r="W1098" i="2"/>
  <c r="W1110" i="2"/>
  <c r="W103" i="2"/>
  <c r="W115" i="2"/>
  <c r="W127" i="2"/>
  <c r="W139" i="2"/>
  <c r="W151" i="2"/>
  <c r="W163" i="2"/>
  <c r="W175" i="2"/>
  <c r="W187" i="2"/>
  <c r="W199" i="2"/>
  <c r="W211" i="2"/>
  <c r="W223" i="2"/>
  <c r="W235" i="2"/>
  <c r="W247" i="2"/>
  <c r="W259" i="2"/>
  <c r="W271" i="2"/>
  <c r="W283" i="2"/>
  <c r="W295" i="2"/>
  <c r="W104" i="2"/>
  <c r="W116" i="2"/>
  <c r="AA116" i="2" s="1"/>
  <c r="W128" i="2"/>
  <c r="W140" i="2"/>
  <c r="W152" i="2"/>
  <c r="W164" i="2"/>
  <c r="W176" i="2"/>
  <c r="W188" i="2"/>
  <c r="W200" i="2"/>
  <c r="W212" i="2"/>
  <c r="W224" i="2"/>
  <c r="W236" i="2"/>
  <c r="W248" i="2"/>
  <c r="W272" i="2"/>
  <c r="W284" i="2"/>
  <c r="W296" i="2"/>
  <c r="W308" i="2"/>
  <c r="W332" i="2"/>
  <c r="W344" i="2"/>
  <c r="W368" i="2"/>
  <c r="W380" i="2"/>
  <c r="W404" i="2"/>
  <c r="W416" i="2"/>
  <c r="W428" i="2"/>
  <c r="W440" i="2"/>
  <c r="W452" i="2"/>
  <c r="W464" i="2"/>
  <c r="W476" i="2"/>
  <c r="W488" i="2"/>
  <c r="W500" i="2"/>
  <c r="W512" i="2"/>
  <c r="W524" i="2"/>
  <c r="W536" i="2"/>
  <c r="W572" i="2"/>
  <c r="W584" i="2"/>
  <c r="W596" i="2"/>
  <c r="W608" i="2"/>
  <c r="W620" i="2"/>
  <c r="W632" i="2"/>
  <c r="W644" i="2"/>
  <c r="W656" i="2"/>
  <c r="W668" i="2"/>
  <c r="W680" i="2"/>
  <c r="W692" i="2"/>
  <c r="W704" i="2"/>
  <c r="W716" i="2"/>
  <c r="W728" i="2"/>
  <c r="W740" i="2"/>
  <c r="W752" i="2"/>
  <c r="W764" i="2"/>
  <c r="W776" i="2"/>
  <c r="W788" i="2"/>
  <c r="W800" i="2"/>
  <c r="W812" i="2"/>
  <c r="W824" i="2"/>
  <c r="W836" i="2"/>
  <c r="W848" i="2"/>
  <c r="W860" i="2"/>
  <c r="W872" i="2"/>
  <c r="W884" i="2"/>
  <c r="W896" i="2"/>
  <c r="W908" i="2"/>
  <c r="W920" i="2"/>
  <c r="W932" i="2"/>
  <c r="W944" i="2"/>
  <c r="W968" i="2"/>
  <c r="W980" i="2"/>
  <c r="W992" i="2"/>
  <c r="W1004" i="2"/>
  <c r="W1016" i="2"/>
  <c r="W1028" i="2"/>
  <c r="W1040" i="2"/>
  <c r="W95" i="2"/>
  <c r="W107" i="2"/>
  <c r="W119" i="2"/>
  <c r="W131" i="2"/>
  <c r="W143" i="2"/>
  <c r="W155" i="2"/>
  <c r="W167" i="2"/>
  <c r="W191" i="2"/>
  <c r="W203" i="2"/>
  <c r="W215" i="2"/>
  <c r="W227" i="2"/>
  <c r="W239" i="2"/>
  <c r="W251" i="2"/>
  <c r="W263" i="2"/>
  <c r="W275" i="2"/>
  <c r="W287" i="2"/>
  <c r="W299" i="2"/>
  <c r="W311" i="2"/>
  <c r="W323" i="2"/>
  <c r="W335" i="2"/>
  <c r="W347" i="2"/>
  <c r="W359" i="2"/>
  <c r="W371" i="2"/>
  <c r="W383" i="2"/>
  <c r="W395" i="2"/>
  <c r="W407" i="2"/>
  <c r="W419" i="2"/>
  <c r="W431" i="2"/>
  <c r="W443" i="2"/>
  <c r="W455" i="2"/>
  <c r="W467" i="2"/>
  <c r="W479" i="2"/>
  <c r="W491" i="2"/>
  <c r="W503" i="2"/>
  <c r="W515" i="2"/>
  <c r="W527" i="2"/>
  <c r="W539" i="2"/>
  <c r="W551" i="2"/>
  <c r="W563" i="2"/>
  <c r="W575" i="2"/>
  <c r="W587" i="2"/>
  <c r="W599" i="2"/>
  <c r="W611" i="2"/>
  <c r="W623" i="2"/>
  <c r="W635" i="2"/>
  <c r="W647" i="2"/>
  <c r="W659" i="2"/>
  <c r="W671" i="2"/>
  <c r="W683" i="2"/>
  <c r="W695" i="2"/>
  <c r="W707" i="2"/>
  <c r="W719" i="2"/>
  <c r="W731" i="2"/>
  <c r="W743" i="2"/>
  <c r="W755" i="2"/>
  <c r="W767" i="2"/>
  <c r="W779" i="2"/>
  <c r="W791" i="2"/>
  <c r="W803" i="2"/>
  <c r="W815" i="2"/>
  <c r="W827" i="2"/>
  <c r="W839" i="2"/>
  <c r="W851" i="2"/>
  <c r="W863" i="2"/>
  <c r="W875" i="2"/>
  <c r="W887" i="2"/>
  <c r="W899" i="2"/>
  <c r="W911" i="2"/>
  <c r="W923" i="2"/>
  <c r="W935" i="2"/>
  <c r="W947" i="2"/>
  <c r="W959" i="2"/>
  <c r="W971" i="2"/>
  <c r="W983" i="2"/>
  <c r="W995" i="2"/>
  <c r="W1007" i="2"/>
  <c r="W1019" i="2"/>
  <c r="W1043" i="2"/>
  <c r="W1055" i="2"/>
  <c r="W1067" i="2"/>
  <c r="W1079" i="2"/>
  <c r="W1091" i="2"/>
  <c r="W1103" i="2"/>
  <c r="W106" i="2"/>
  <c r="W178" i="2"/>
  <c r="W250" i="2"/>
  <c r="W367" i="2"/>
  <c r="W415" i="2"/>
  <c r="W463" i="2"/>
  <c r="W511" i="2"/>
  <c r="W559" i="2"/>
  <c r="W607" i="2"/>
  <c r="W655" i="2"/>
  <c r="W703" i="2"/>
  <c r="AA703" i="2" s="1"/>
  <c r="W751" i="2"/>
  <c r="W799" i="2"/>
  <c r="W847" i="2"/>
  <c r="W895" i="2"/>
  <c r="W931" i="2"/>
  <c r="W952" i="2"/>
  <c r="W974" i="2"/>
  <c r="W994" i="2"/>
  <c r="W1015" i="2"/>
  <c r="W1035" i="2"/>
  <c r="W1054" i="2"/>
  <c r="W1070" i="2"/>
  <c r="W1087" i="2"/>
  <c r="W1102" i="2"/>
  <c r="W1116" i="2"/>
  <c r="W1128" i="2"/>
  <c r="W1140" i="2"/>
  <c r="W1152" i="2"/>
  <c r="W1164" i="2"/>
  <c r="W1176" i="2"/>
  <c r="W1188" i="2"/>
  <c r="W1200" i="2"/>
  <c r="W1212" i="2"/>
  <c r="W1224" i="2"/>
  <c r="W1236" i="2"/>
  <c r="W1248" i="2"/>
  <c r="W1260" i="2"/>
  <c r="W1272" i="2"/>
  <c r="W81" i="2"/>
  <c r="W93" i="2"/>
  <c r="W56" i="2"/>
  <c r="W68" i="2"/>
  <c r="W32" i="2"/>
  <c r="W44" i="2"/>
  <c r="W18" i="2"/>
  <c r="W1225" i="2"/>
  <c r="W33" i="2"/>
  <c r="W19" i="2"/>
  <c r="W825" i="2"/>
  <c r="W1006" i="2"/>
  <c r="W1111" i="2"/>
  <c r="W1183" i="2"/>
  <c r="W1255" i="2"/>
  <c r="W63" i="2"/>
  <c r="W154" i="2"/>
  <c r="W490" i="2"/>
  <c r="W826" i="2"/>
  <c r="W1009" i="2"/>
  <c r="W1148" i="2"/>
  <c r="W64" i="2"/>
  <c r="W1052" i="2"/>
  <c r="W1198" i="2"/>
  <c r="W117" i="2"/>
  <c r="W189" i="2"/>
  <c r="W321" i="2"/>
  <c r="W369" i="2"/>
  <c r="W417" i="2"/>
  <c r="W465" i="2"/>
  <c r="W609" i="2"/>
  <c r="W657" i="2"/>
  <c r="W705" i="2"/>
  <c r="W753" i="2"/>
  <c r="W801" i="2"/>
  <c r="W849" i="2"/>
  <c r="W897" i="2"/>
  <c r="W933" i="2"/>
  <c r="W955" i="2"/>
  <c r="W975" i="2"/>
  <c r="W997" i="2"/>
  <c r="W1017" i="2"/>
  <c r="W1036" i="2"/>
  <c r="W1056" i="2"/>
  <c r="W1071" i="2"/>
  <c r="W1088" i="2"/>
  <c r="W1104" i="2"/>
  <c r="W1117" i="2"/>
  <c r="W1129" i="2"/>
  <c r="W1141" i="2"/>
  <c r="W1153" i="2"/>
  <c r="W1165" i="2"/>
  <c r="W1177" i="2"/>
  <c r="W1201" i="2"/>
  <c r="W1213" i="2"/>
  <c r="W1249" i="2"/>
  <c r="W1261" i="2"/>
  <c r="W1273" i="2"/>
  <c r="W82" i="2"/>
  <c r="W57" i="2"/>
  <c r="W21" i="2"/>
  <c r="W729" i="2"/>
  <c r="W986" i="2"/>
  <c r="W1135" i="2"/>
  <c r="W1219" i="2"/>
  <c r="W88" i="2"/>
  <c r="W39" i="2"/>
  <c r="W346" i="2"/>
  <c r="W634" i="2"/>
  <c r="W946" i="2"/>
  <c r="W1065" i="2"/>
  <c r="W1096" i="2"/>
  <c r="W1172" i="2"/>
  <c r="W1256" i="2"/>
  <c r="W76" i="2"/>
  <c r="W1068" i="2"/>
  <c r="W1222" i="2"/>
  <c r="W78" i="2"/>
  <c r="W118" i="2"/>
  <c r="W190" i="2"/>
  <c r="W262" i="2"/>
  <c r="W322" i="2"/>
  <c r="W370" i="2"/>
  <c r="W418" i="2"/>
  <c r="W466" i="2"/>
  <c r="W514" i="2"/>
  <c r="W562" i="2"/>
  <c r="W610" i="2"/>
  <c r="W658" i="2"/>
  <c r="W706" i="2"/>
  <c r="W754" i="2"/>
  <c r="W802" i="2"/>
  <c r="W850" i="2"/>
  <c r="W898" i="2"/>
  <c r="W934" i="2"/>
  <c r="W957" i="2"/>
  <c r="W976" i="2"/>
  <c r="W998" i="2"/>
  <c r="W1018" i="2"/>
  <c r="W1039" i="2"/>
  <c r="W1057" i="2"/>
  <c r="W1072" i="2"/>
  <c r="W1089" i="2"/>
  <c r="W1105" i="2"/>
  <c r="W1118" i="2"/>
  <c r="W1130" i="2"/>
  <c r="W1142" i="2"/>
  <c r="W1154" i="2"/>
  <c r="W1166" i="2"/>
  <c r="W1178" i="2"/>
  <c r="W1202" i="2"/>
  <c r="W1214" i="2"/>
  <c r="W1226" i="2"/>
  <c r="W1238" i="2"/>
  <c r="W1250" i="2"/>
  <c r="W1262" i="2"/>
  <c r="W83" i="2"/>
  <c r="W46" i="2"/>
  <c r="W58" i="2"/>
  <c r="W70" i="2"/>
  <c r="W22" i="2"/>
  <c r="W34" i="2"/>
  <c r="W8" i="2"/>
  <c r="W7" i="2"/>
  <c r="W1106" i="2"/>
  <c r="W1191" i="2"/>
  <c r="W1227" i="2"/>
  <c r="W1251" i="2"/>
  <c r="W1275" i="2"/>
  <c r="W47" i="2"/>
  <c r="W23" i="2"/>
  <c r="W9" i="2"/>
  <c r="W1095" i="2"/>
  <c r="W778" i="2"/>
  <c r="W1162" i="2"/>
  <c r="W129" i="2"/>
  <c r="W201" i="2"/>
  <c r="W331" i="2"/>
  <c r="W379" i="2"/>
  <c r="W427" i="2"/>
  <c r="W475" i="2"/>
  <c r="W523" i="2"/>
  <c r="W571" i="2"/>
  <c r="W619" i="2"/>
  <c r="W715" i="2"/>
  <c r="W763" i="2"/>
  <c r="W811" i="2"/>
  <c r="W859" i="2"/>
  <c r="W907" i="2"/>
  <c r="W937" i="2"/>
  <c r="W958" i="2"/>
  <c r="W979" i="2"/>
  <c r="W999" i="2"/>
  <c r="W1021" i="2"/>
  <c r="W1041" i="2"/>
  <c r="W1058" i="2"/>
  <c r="W1075" i="2"/>
  <c r="W1090" i="2"/>
  <c r="W1119" i="2"/>
  <c r="W1143" i="2"/>
  <c r="W1167" i="2"/>
  <c r="W1179" i="2"/>
  <c r="W1203" i="2"/>
  <c r="W1215" i="2"/>
  <c r="W1239" i="2"/>
  <c r="W1263" i="2"/>
  <c r="W84" i="2"/>
  <c r="W59" i="2"/>
  <c r="W71" i="2"/>
  <c r="W35" i="2"/>
  <c r="W873" i="2"/>
  <c r="W1123" i="2"/>
  <c r="W1207" i="2"/>
  <c r="W13" i="2"/>
  <c r="W298" i="2"/>
  <c r="AA298" i="2" s="1"/>
  <c r="W682" i="2"/>
  <c r="W921" i="2"/>
  <c r="W1048" i="2"/>
  <c r="W1112" i="2"/>
  <c r="W1184" i="2"/>
  <c r="W1268" i="2"/>
  <c r="W28" i="2"/>
  <c r="W1083" i="2"/>
  <c r="W1234" i="2"/>
  <c r="W30" i="2"/>
  <c r="W130" i="2"/>
  <c r="W202" i="2"/>
  <c r="W333" i="2"/>
  <c r="W381" i="2"/>
  <c r="W429" i="2"/>
  <c r="W525" i="2"/>
  <c r="W573" i="2"/>
  <c r="W621" i="2"/>
  <c r="W669" i="2"/>
  <c r="W717" i="2"/>
  <c r="W765" i="2"/>
  <c r="W813" i="2"/>
  <c r="W861" i="2"/>
  <c r="W909" i="2"/>
  <c r="W938" i="2"/>
  <c r="W961" i="2"/>
  <c r="W981" i="2"/>
  <c r="W1000" i="2"/>
  <c r="W1022" i="2"/>
  <c r="W1042" i="2"/>
  <c r="W1059" i="2"/>
  <c r="W1076" i="2"/>
  <c r="W1092" i="2"/>
  <c r="W1107" i="2"/>
  <c r="W1120" i="2"/>
  <c r="W1132" i="2"/>
  <c r="W1144" i="2"/>
  <c r="W1156" i="2"/>
  <c r="W1168" i="2"/>
  <c r="W1180" i="2"/>
  <c r="W1192" i="2"/>
  <c r="W1204" i="2"/>
  <c r="W1216" i="2"/>
  <c r="W1228" i="2"/>
  <c r="W1240" i="2"/>
  <c r="W1252" i="2"/>
  <c r="W1264" i="2"/>
  <c r="W1276" i="2"/>
  <c r="W85" i="2"/>
  <c r="W48" i="2"/>
  <c r="W60" i="2"/>
  <c r="W72" i="2"/>
  <c r="W24" i="2"/>
  <c r="W36" i="2"/>
  <c r="W10" i="2"/>
  <c r="W62" i="2"/>
  <c r="W153" i="2"/>
  <c r="W297" i="2"/>
  <c r="W393" i="2"/>
  <c r="W537" i="2"/>
  <c r="W681" i="2"/>
  <c r="W945" i="2"/>
  <c r="W1047" i="2"/>
  <c r="W1159" i="2"/>
  <c r="W1231" i="2"/>
  <c r="W27" i="2"/>
  <c r="W394" i="2"/>
  <c r="W730" i="2"/>
  <c r="W967" i="2"/>
  <c r="W1081" i="2"/>
  <c r="W1160" i="2"/>
  <c r="W1220" i="2"/>
  <c r="W52" i="2"/>
  <c r="W1100" i="2"/>
  <c r="W1258" i="2"/>
  <c r="W42" i="2"/>
  <c r="W213" i="2"/>
  <c r="W285" i="2"/>
  <c r="W334" i="2"/>
  <c r="W382" i="2"/>
  <c r="W430" i="2"/>
  <c r="W478" i="2"/>
  <c r="W526" i="2"/>
  <c r="W574" i="2"/>
  <c r="W622" i="2"/>
  <c r="W670" i="2"/>
  <c r="W718" i="2"/>
  <c r="W766" i="2"/>
  <c r="W814" i="2"/>
  <c r="W862" i="2"/>
  <c r="W910" i="2"/>
  <c r="W939" i="2"/>
  <c r="W962" i="2"/>
  <c r="W982" i="2"/>
  <c r="W1003" i="2"/>
  <c r="W1023" i="2"/>
  <c r="W1045" i="2"/>
  <c r="W1060" i="2"/>
  <c r="W1077" i="2"/>
  <c r="W1093" i="2"/>
  <c r="W1108" i="2"/>
  <c r="W1121" i="2"/>
  <c r="W1133" i="2"/>
  <c r="W1145" i="2"/>
  <c r="W1169" i="2"/>
  <c r="W1181" i="2"/>
  <c r="W1193" i="2"/>
  <c r="W1205" i="2"/>
  <c r="W1217" i="2"/>
  <c r="W1229" i="2"/>
  <c r="W1241" i="2"/>
  <c r="W1253" i="2"/>
  <c r="W1277" i="2"/>
  <c r="W86" i="2"/>
  <c r="W49" i="2"/>
  <c r="W61" i="2"/>
  <c r="W73" i="2"/>
  <c r="W25" i="2"/>
  <c r="W37" i="2"/>
  <c r="W11" i="2"/>
  <c r="W50" i="2"/>
  <c r="W12" i="2"/>
  <c r="W225" i="2"/>
  <c r="W489" i="2"/>
  <c r="W919" i="2"/>
  <c r="W1267" i="2"/>
  <c r="W442" i="2"/>
  <c r="W987" i="2"/>
  <c r="W1136" i="2"/>
  <c r="W1244" i="2"/>
  <c r="W40" i="2"/>
  <c r="W1126" i="2"/>
  <c r="W1270" i="2"/>
  <c r="W214" i="2"/>
  <c r="W286" i="2"/>
  <c r="W343" i="2"/>
  <c r="W391" i="2"/>
  <c r="W439" i="2"/>
  <c r="W487" i="2"/>
  <c r="W535" i="2"/>
  <c r="W583" i="2"/>
  <c r="W631" i="2"/>
  <c r="W679" i="2"/>
  <c r="W727" i="2"/>
  <c r="W775" i="2"/>
  <c r="W823" i="2"/>
  <c r="W871" i="2"/>
  <c r="W915" i="2"/>
  <c r="W943" i="2"/>
  <c r="W963" i="2"/>
  <c r="W985" i="2"/>
  <c r="W1005" i="2"/>
  <c r="W1024" i="2"/>
  <c r="W1046" i="2"/>
  <c r="W1063" i="2"/>
  <c r="W1078" i="2"/>
  <c r="W1094" i="2"/>
  <c r="W1109" i="2"/>
  <c r="W1122" i="2"/>
  <c r="W1134" i="2"/>
  <c r="AA1134" i="2" s="1"/>
  <c r="W1146" i="2"/>
  <c r="W1158" i="2"/>
  <c r="W1170" i="2"/>
  <c r="W1182" i="2"/>
  <c r="W1194" i="2"/>
  <c r="W1206" i="2"/>
  <c r="W1218" i="2"/>
  <c r="W1230" i="2"/>
  <c r="W1242" i="2"/>
  <c r="W1254" i="2"/>
  <c r="W1266" i="2"/>
  <c r="W87" i="2"/>
  <c r="W74" i="2"/>
  <c r="W26" i="2"/>
  <c r="W38" i="2"/>
  <c r="W345" i="2"/>
  <c r="W441" i="2"/>
  <c r="W585" i="2"/>
  <c r="W777" i="2"/>
  <c r="AA777" i="2" s="1"/>
  <c r="W964" i="2"/>
  <c r="W1027" i="2"/>
  <c r="W1147" i="2"/>
  <c r="W1195" i="2"/>
  <c r="W1243" i="2"/>
  <c r="W75" i="2"/>
  <c r="W226" i="2"/>
  <c r="W538" i="2"/>
  <c r="W874" i="2"/>
  <c r="W1124" i="2"/>
  <c r="W1208" i="2"/>
  <c r="W89" i="2"/>
  <c r="W14" i="2"/>
  <c r="W1033" i="2"/>
  <c r="W1210" i="2"/>
  <c r="W66" i="2"/>
  <c r="W165" i="2"/>
  <c r="W237" i="2"/>
  <c r="W307" i="2"/>
  <c r="W355" i="2"/>
  <c r="W403" i="2"/>
  <c r="W451" i="2"/>
  <c r="W499" i="2"/>
  <c r="W547" i="2"/>
  <c r="W595" i="2"/>
  <c r="W643" i="2"/>
  <c r="W691" i="2"/>
  <c r="W739" i="2"/>
  <c r="W787" i="2"/>
  <c r="W835" i="2"/>
  <c r="W883" i="2"/>
  <c r="W922" i="2"/>
  <c r="W949" i="2"/>
  <c r="W969" i="2"/>
  <c r="W988" i="2"/>
  <c r="W1010" i="2"/>
  <c r="W1030" i="2"/>
  <c r="W1051" i="2"/>
  <c r="W1066" i="2"/>
  <c r="W1082" i="2"/>
  <c r="W1099" i="2"/>
  <c r="W1113" i="2"/>
  <c r="W1125" i="2"/>
  <c r="W1137" i="2"/>
  <c r="W1149" i="2"/>
  <c r="W1161" i="2"/>
  <c r="W1173" i="2"/>
  <c r="W1185" i="2"/>
  <c r="W1197" i="2"/>
  <c r="W1209" i="2"/>
  <c r="W1221" i="2"/>
  <c r="W1233" i="2"/>
  <c r="W1245" i="2"/>
  <c r="W1257" i="2"/>
  <c r="W1269" i="2"/>
  <c r="W1281" i="2"/>
  <c r="W90" i="2"/>
  <c r="AA90" i="2" s="1"/>
  <c r="W53" i="2"/>
  <c r="W65" i="2"/>
  <c r="W77" i="2"/>
  <c r="W29" i="2"/>
  <c r="W41" i="2"/>
  <c r="W15" i="2"/>
  <c r="W166" i="2"/>
  <c r="W238" i="2"/>
  <c r="W309" i="2"/>
  <c r="W357" i="2"/>
  <c r="W405" i="2"/>
  <c r="W501" i="2"/>
  <c r="W549" i="2"/>
  <c r="W597" i="2"/>
  <c r="W645" i="2"/>
  <c r="W693" i="2"/>
  <c r="W741" i="2"/>
  <c r="W789" i="2"/>
  <c r="W837" i="2"/>
  <c r="W885" i="2"/>
  <c r="W925" i="2"/>
  <c r="W950" i="2"/>
  <c r="W970" i="2"/>
  <c r="W991" i="2"/>
  <c r="W1011" i="2"/>
  <c r="W1114" i="2"/>
  <c r="W1150" i="2"/>
  <c r="W1174" i="2"/>
  <c r="AA1174" i="2" s="1"/>
  <c r="W1186" i="2"/>
  <c r="W1246" i="2"/>
  <c r="W91" i="2"/>
  <c r="W16" i="2"/>
  <c r="W105" i="2"/>
  <c r="W177" i="2"/>
  <c r="W249" i="2"/>
  <c r="AA249" i="2" s="1"/>
  <c r="W310" i="2"/>
  <c r="W358" i="2"/>
  <c r="W406" i="2"/>
  <c r="W454" i="2"/>
  <c r="W502" i="2"/>
  <c r="W550" i="2"/>
  <c r="W598" i="2"/>
  <c r="W646" i="2"/>
  <c r="W694" i="2"/>
  <c r="W742" i="2"/>
  <c r="W790" i="2"/>
  <c r="W838" i="2"/>
  <c r="W886" i="2"/>
  <c r="W927" i="2"/>
  <c r="W951" i="2"/>
  <c r="W973" i="2"/>
  <c r="W993" i="2"/>
  <c r="W1012" i="2"/>
  <c r="W1034" i="2"/>
  <c r="W1069" i="2"/>
  <c r="W1084" i="2"/>
  <c r="W1101" i="2"/>
  <c r="W1115" i="2"/>
  <c r="W1139" i="2"/>
  <c r="W1151" i="2"/>
  <c r="W1163" i="2"/>
  <c r="W1175" i="2"/>
  <c r="W1187" i="2"/>
  <c r="W1199" i="2"/>
  <c r="W1211" i="2"/>
  <c r="W1223" i="2"/>
  <c r="W1235" i="2"/>
  <c r="W1247" i="2"/>
  <c r="W1259" i="2"/>
  <c r="W1271" i="2"/>
  <c r="W92" i="2"/>
  <c r="W55" i="2"/>
  <c r="W67" i="2"/>
  <c r="W79" i="2"/>
  <c r="W31" i="2"/>
  <c r="W43" i="2"/>
  <c r="W17" i="2"/>
  <c r="W1237" i="2"/>
  <c r="W69" i="2"/>
  <c r="W1080" i="2"/>
  <c r="W51" i="2"/>
  <c r="W586" i="2"/>
  <c r="W1196" i="2"/>
  <c r="W1138" i="2"/>
  <c r="W54" i="2"/>
  <c r="Q5" i="13"/>
  <c r="R3" i="13"/>
  <c r="Q47" i="13"/>
  <c r="Q30" i="13"/>
  <c r="Q25" i="13"/>
  <c r="Q24" i="13"/>
  <c r="Q23" i="13"/>
  <c r="Q3" i="13"/>
  <c r="Q21" i="13"/>
  <c r="Q11" i="13"/>
  <c r="Q52" i="13"/>
  <c r="Q39" i="13"/>
  <c r="Q31" i="13"/>
  <c r="Q4" i="13"/>
  <c r="Q2" i="13"/>
  <c r="Q29" i="13"/>
  <c r="Q14" i="13"/>
  <c r="Q6" i="13"/>
  <c r="Q20" i="13"/>
  <c r="Q15" i="13"/>
  <c r="Q7" i="13"/>
  <c r="Q48" i="13"/>
  <c r="Q40" i="13"/>
  <c r="Q16" i="13"/>
  <c r="Q12" i="13"/>
  <c r="Q43" i="13"/>
  <c r="Q41" i="13"/>
  <c r="Q49" i="13"/>
  <c r="Q34" i="13"/>
  <c r="Q33" i="13"/>
  <c r="Q32" i="13"/>
  <c r="Q42" i="13"/>
  <c r="Q51" i="13"/>
  <c r="Q50" i="13"/>
  <c r="Q22" i="13"/>
  <c r="I26" i="13"/>
  <c r="O18" i="13"/>
  <c r="H27" i="13"/>
  <c r="O54" i="13"/>
  <c r="H45" i="13"/>
  <c r="G26" i="13"/>
  <c r="R52" i="13"/>
  <c r="R47" i="13"/>
  <c r="S52" i="13"/>
  <c r="S47" i="13"/>
  <c r="G8" i="13"/>
  <c r="O26" i="13"/>
  <c r="O45" i="13"/>
  <c r="I8" i="13"/>
  <c r="I18" i="13"/>
  <c r="O27" i="13"/>
  <c r="N8" i="13"/>
  <c r="N17" i="13"/>
  <c r="S51" i="13"/>
  <c r="S48" i="13"/>
  <c r="O8" i="13"/>
  <c r="O17" i="13"/>
  <c r="I36" i="13"/>
  <c r="I54" i="13"/>
  <c r="R48" i="13"/>
  <c r="H8" i="13"/>
  <c r="H26" i="13"/>
  <c r="H36" i="13"/>
  <c r="H44" i="13"/>
  <c r="H54" i="13"/>
  <c r="R49" i="13"/>
  <c r="S49" i="13"/>
  <c r="N27" i="13"/>
  <c r="G36" i="13"/>
  <c r="G45" i="13"/>
  <c r="N45" i="13"/>
  <c r="G54" i="13"/>
  <c r="I27" i="13"/>
  <c r="M52" i="13"/>
  <c r="H18" i="13"/>
  <c r="O35" i="13"/>
  <c r="N35" i="13"/>
  <c r="I44" i="13"/>
  <c r="O53" i="13"/>
  <c r="N54" i="13"/>
  <c r="R51" i="13"/>
  <c r="R50" i="13"/>
  <c r="S50" i="13"/>
  <c r="G18" i="13"/>
  <c r="I17" i="13"/>
  <c r="O9" i="13"/>
  <c r="N18" i="13"/>
  <c r="G27" i="13"/>
  <c r="N36" i="13"/>
  <c r="I45" i="13"/>
  <c r="N9" i="13"/>
  <c r="O36" i="13"/>
  <c r="G53" i="13"/>
  <c r="N44" i="13"/>
  <c r="H53" i="13"/>
  <c r="E54" i="13"/>
  <c r="E35" i="13"/>
  <c r="L36" i="13"/>
  <c r="G17" i="13"/>
  <c r="N26" i="13"/>
  <c r="G35" i="13"/>
  <c r="O44" i="13"/>
  <c r="I53" i="13"/>
  <c r="E53" i="13"/>
  <c r="L53" i="13"/>
  <c r="H17" i="13"/>
  <c r="H35" i="13"/>
  <c r="E36" i="13"/>
  <c r="E17" i="13"/>
  <c r="L18" i="13"/>
  <c r="I9" i="13"/>
  <c r="I35" i="13"/>
  <c r="E8" i="13"/>
  <c r="E9" i="13"/>
  <c r="H9" i="13"/>
  <c r="L8" i="13"/>
  <c r="G9" i="13"/>
  <c r="N53" i="13"/>
  <c r="E26" i="13"/>
  <c r="L27" i="13"/>
  <c r="G44" i="13"/>
  <c r="E45" i="13"/>
  <c r="L9" i="13"/>
  <c r="L44" i="13"/>
  <c r="E27" i="13"/>
  <c r="L35" i="13"/>
  <c r="L54" i="13"/>
  <c r="E18" i="13"/>
  <c r="L17" i="13"/>
  <c r="M51" i="13"/>
  <c r="M50" i="13"/>
  <c r="M49" i="13"/>
  <c r="M47" i="13"/>
  <c r="M48" i="13"/>
  <c r="S42" i="13"/>
  <c r="R39" i="13"/>
  <c r="S39" i="13"/>
  <c r="R38" i="13"/>
  <c r="S38" i="13"/>
  <c r="S40" i="13"/>
  <c r="R43" i="13"/>
  <c r="R41" i="13"/>
  <c r="S43" i="13"/>
  <c r="S41" i="13"/>
  <c r="R42" i="13"/>
  <c r="M43" i="13"/>
  <c r="R40" i="13"/>
  <c r="M42" i="13"/>
  <c r="M41" i="13"/>
  <c r="M40" i="13"/>
  <c r="M39" i="13"/>
  <c r="R33" i="13"/>
  <c r="M38" i="13"/>
  <c r="S33" i="13"/>
  <c r="R34" i="13"/>
  <c r="S34" i="13"/>
  <c r="R32" i="13"/>
  <c r="S32" i="13"/>
  <c r="M34" i="13"/>
  <c r="R31" i="13"/>
  <c r="R29" i="13"/>
  <c r="S31" i="13"/>
  <c r="S30" i="13"/>
  <c r="S29" i="13"/>
  <c r="R30" i="13"/>
  <c r="M33" i="13"/>
  <c r="M32" i="13"/>
  <c r="M31" i="13"/>
  <c r="M30" i="13"/>
  <c r="M29" i="13"/>
  <c r="S24" i="13"/>
  <c r="R23" i="13"/>
  <c r="R25" i="13"/>
  <c r="S23" i="13"/>
  <c r="S25" i="13"/>
  <c r="M25" i="13"/>
  <c r="S20" i="13"/>
  <c r="R20" i="13"/>
  <c r="R24" i="13"/>
  <c r="R21" i="13"/>
  <c r="S21" i="13"/>
  <c r="R22" i="13"/>
  <c r="S22" i="13"/>
  <c r="M24" i="13"/>
  <c r="M23" i="13"/>
  <c r="M22" i="13"/>
  <c r="M21" i="13"/>
  <c r="M20" i="13"/>
  <c r="S16" i="13"/>
  <c r="R16" i="13"/>
  <c r="M16" i="13"/>
  <c r="R15" i="13"/>
  <c r="S15" i="13"/>
  <c r="M15" i="13"/>
  <c r="M14" i="13"/>
  <c r="R14" i="13"/>
  <c r="S14" i="13"/>
  <c r="M13" i="13"/>
  <c r="R13" i="13"/>
  <c r="S13" i="13"/>
  <c r="M12" i="13"/>
  <c r="R12" i="13"/>
  <c r="S12" i="13"/>
  <c r="S11" i="13"/>
  <c r="R11" i="13"/>
  <c r="M11" i="13"/>
  <c r="R7" i="13"/>
  <c r="S7" i="13"/>
  <c r="M7" i="13"/>
  <c r="M6" i="13"/>
  <c r="S6" i="13"/>
  <c r="R6" i="13"/>
  <c r="R5" i="13"/>
  <c r="S5" i="13"/>
  <c r="M5" i="13"/>
  <c r="R4" i="13"/>
  <c r="S4" i="13"/>
  <c r="M4" i="13"/>
  <c r="M3" i="13"/>
  <c r="S3" i="13"/>
  <c r="AA672" i="2"/>
  <c r="AA891" i="2"/>
  <c r="AA721" i="2"/>
  <c r="AA354" i="2"/>
  <c r="AA1215" i="2"/>
  <c r="AA877" i="2"/>
  <c r="AA565" i="2"/>
  <c r="AA707" i="2"/>
  <c r="AA248" i="2"/>
  <c r="AA955" i="2"/>
  <c r="AA943" i="2"/>
  <c r="AA931" i="2"/>
  <c r="AA229" i="2"/>
  <c r="AA426" i="2"/>
  <c r="AA266" i="2"/>
  <c r="AA115" i="2"/>
  <c r="Q54" i="13" l="1"/>
  <c r="Q27" i="13"/>
  <c r="Q9" i="13"/>
  <c r="Q45" i="13"/>
  <c r="AA1018" i="2"/>
  <c r="AA1224" i="2"/>
  <c r="Q18" i="13"/>
  <c r="Q36" i="13"/>
  <c r="AA494" i="2"/>
  <c r="AA969" i="2"/>
  <c r="AA1065" i="2"/>
  <c r="Q53" i="13"/>
  <c r="Q8" i="13"/>
  <c r="Q26" i="13"/>
  <c r="Q35" i="13"/>
  <c r="Q17" i="13"/>
  <c r="R54" i="13"/>
  <c r="Q44" i="13"/>
  <c r="AA1068" i="2"/>
  <c r="AA592" i="2"/>
  <c r="AA1204" i="2"/>
  <c r="AA504" i="2"/>
  <c r="S54" i="13"/>
  <c r="AA1268" i="2"/>
  <c r="AA1219" i="2"/>
  <c r="S53" i="13"/>
  <c r="R53" i="13"/>
  <c r="S27" i="13"/>
  <c r="S26" i="13"/>
  <c r="M45" i="13"/>
  <c r="M44" i="13"/>
  <c r="M27" i="13"/>
  <c r="M26" i="13"/>
  <c r="S36" i="13"/>
  <c r="S35" i="13"/>
  <c r="R27" i="13"/>
  <c r="R26" i="13"/>
  <c r="S45" i="13"/>
  <c r="S44" i="13"/>
  <c r="R45" i="13"/>
  <c r="R44" i="13"/>
  <c r="R36" i="13"/>
  <c r="R35" i="13"/>
  <c r="M18" i="13"/>
  <c r="M17" i="13"/>
  <c r="M35" i="13"/>
  <c r="M36" i="13"/>
  <c r="R18" i="13"/>
  <c r="R17" i="13"/>
  <c r="M54" i="13"/>
  <c r="M53" i="13"/>
  <c r="S18" i="13"/>
  <c r="S17" i="13"/>
  <c r="P51" i="13"/>
  <c r="P48" i="13"/>
  <c r="P49" i="13"/>
  <c r="P47" i="13"/>
  <c r="P50" i="13"/>
  <c r="P52" i="13"/>
  <c r="AA1230" i="2"/>
  <c r="AA831" i="2"/>
  <c r="AA1231" i="2"/>
  <c r="AA331" i="2"/>
  <c r="AA347" i="2"/>
  <c r="AA490" i="2"/>
  <c r="AA1107" i="2"/>
  <c r="AA547" i="2"/>
  <c r="AA892" i="2"/>
  <c r="AA401" i="2"/>
  <c r="AA1011" i="2"/>
  <c r="AA358" i="2"/>
  <c r="AA1046" i="2"/>
  <c r="AA649" i="2"/>
  <c r="AA240" i="2"/>
  <c r="AA23" i="2"/>
  <c r="AA594" i="2"/>
  <c r="AA737" i="2"/>
  <c r="AA753" i="2"/>
  <c r="AA807" i="2"/>
  <c r="AA738" i="2"/>
  <c r="AA885" i="2"/>
  <c r="AA1077" i="2"/>
  <c r="AA712" i="2"/>
  <c r="AA1059" i="2"/>
  <c r="AA935" i="2"/>
  <c r="AA576" i="2"/>
  <c r="AA455" i="2"/>
  <c r="AA818" i="2"/>
  <c r="AA794" i="2"/>
  <c r="AA1252" i="2"/>
  <c r="AA1103" i="2"/>
  <c r="AA289" i="2"/>
  <c r="AA1217" i="2"/>
  <c r="AA604" i="2"/>
  <c r="AA328" i="2"/>
  <c r="AA380" i="2"/>
  <c r="AA278" i="2"/>
  <c r="AA800" i="2"/>
  <c r="AA930" i="2"/>
  <c r="AA617" i="2"/>
  <c r="AA466" i="2"/>
  <c r="AA542" i="2"/>
  <c r="AA1187" i="2"/>
  <c r="AA1111" i="2"/>
  <c r="AA103" i="2"/>
  <c r="AA644" i="2"/>
  <c r="AA949" i="2"/>
  <c r="AA768" i="2"/>
  <c r="AA821" i="2"/>
  <c r="AA745" i="2"/>
  <c r="AA869" i="2"/>
  <c r="AA1169" i="2"/>
  <c r="AA605" i="2"/>
  <c r="AA1244" i="2"/>
  <c r="AA1050" i="2"/>
  <c r="AA926" i="2"/>
  <c r="AA34" i="2"/>
  <c r="AA692" i="2"/>
  <c r="AA1193" i="2"/>
  <c r="AA574" i="2"/>
  <c r="AA1045" i="2"/>
  <c r="AA1241" i="2"/>
  <c r="AA1194" i="2"/>
  <c r="AA536" i="2"/>
  <c r="AA210" i="2"/>
  <c r="AA1206" i="2"/>
  <c r="AA228" i="2"/>
  <c r="AA887" i="2"/>
  <c r="AA1130" i="2"/>
  <c r="AA1042" i="2"/>
  <c r="AA688" i="2"/>
  <c r="AA812" i="2"/>
  <c r="AA148" i="2"/>
  <c r="AA664" i="2"/>
  <c r="AA127" i="2"/>
  <c r="AA676" i="2"/>
  <c r="AA744" i="2"/>
  <c r="AA275" i="2"/>
  <c r="AA1276" i="2"/>
  <c r="AA849" i="2"/>
  <c r="AA621" i="2"/>
  <c r="AA1211" i="2"/>
  <c r="AA1156" i="2"/>
  <c r="AA1139" i="2"/>
  <c r="AA1172" i="2"/>
  <c r="AA691" i="2"/>
  <c r="AA1084" i="2"/>
  <c r="AA824" i="2"/>
  <c r="AA558" i="2"/>
  <c r="AA702" i="2"/>
  <c r="AA981" i="2"/>
  <c r="AA1150" i="2"/>
  <c r="AA722" i="2"/>
  <c r="AA251" i="2"/>
  <c r="AA234" i="2"/>
  <c r="AA948" i="2"/>
  <c r="AA1247" i="2"/>
  <c r="AA999" i="2"/>
  <c r="AA1246" i="2"/>
  <c r="AA1200" i="2"/>
  <c r="AA1121" i="2"/>
  <c r="AA1044" i="2"/>
  <c r="AA337" i="2"/>
  <c r="AA1173" i="2"/>
  <c r="AA344" i="2"/>
  <c r="AA1116" i="2"/>
  <c r="AA970" i="2"/>
  <c r="AA1273" i="2"/>
  <c r="AA1120" i="2"/>
  <c r="AA853" i="2"/>
  <c r="AA983" i="2"/>
  <c r="AA449" i="2"/>
  <c r="AA268" i="2"/>
  <c r="AA417" i="2"/>
  <c r="AA968" i="2"/>
  <c r="AA335" i="2"/>
  <c r="AA172" i="2"/>
  <c r="AA306" i="2"/>
  <c r="AA674" i="2"/>
  <c r="AA1159" i="2"/>
  <c r="AA1014" i="2"/>
  <c r="AA825" i="2"/>
  <c r="AA1140" i="2"/>
  <c r="AA1258" i="2"/>
  <c r="AA694" i="2"/>
  <c r="AA971" i="2"/>
  <c r="AA1229" i="2"/>
  <c r="AA458" i="2"/>
  <c r="AA1105" i="2"/>
  <c r="AA749" i="2"/>
  <c r="AA78" i="2"/>
  <c r="AA191" i="2"/>
  <c r="AA173" i="2"/>
  <c r="AA1087" i="2"/>
  <c r="AA601" i="2"/>
  <c r="AA139" i="2"/>
  <c r="AA610" i="2"/>
  <c r="AA789" i="2"/>
  <c r="AA1253" i="2"/>
  <c r="AA696" i="2"/>
  <c r="AA541" i="2"/>
  <c r="AA1132" i="2"/>
  <c r="AA796" i="2"/>
  <c r="AA59" i="2"/>
  <c r="AA1114" i="2"/>
  <c r="AA1024" i="2"/>
  <c r="AA341" i="2"/>
  <c r="AA351" i="2"/>
  <c r="AA771" i="2"/>
  <c r="AA653" i="2"/>
  <c r="AA406" i="2"/>
  <c r="AA312" i="2"/>
  <c r="AA85" i="2"/>
  <c r="AA1030" i="2"/>
  <c r="AA566" i="2"/>
  <c r="AA1235" i="2"/>
  <c r="AA175" i="2"/>
  <c r="AA464" i="2"/>
  <c r="AA1179" i="2"/>
  <c r="AA184" i="2"/>
  <c r="AA799" i="2"/>
  <c r="AA1256" i="2"/>
  <c r="AA901" i="2"/>
  <c r="AA342" i="2"/>
  <c r="AA18" i="2"/>
  <c r="AA805" i="2"/>
  <c r="AA484" i="2"/>
  <c r="AA325" i="2"/>
  <c r="AA387" i="2"/>
  <c r="AA460" i="2"/>
  <c r="AA959" i="2"/>
  <c r="AA1210" i="2"/>
  <c r="AA391" i="2"/>
  <c r="AA1198" i="2"/>
  <c r="AA15" i="2"/>
  <c r="AA832" i="2"/>
  <c r="AA1089" i="2"/>
  <c r="AA1257" i="2"/>
  <c r="AA219" i="2"/>
  <c r="AA687" i="2"/>
  <c r="AA106" i="2"/>
  <c r="AA779" i="2"/>
  <c r="AA932" i="2"/>
  <c r="AA699" i="2"/>
  <c r="AA878" i="2"/>
  <c r="AA708" i="2"/>
  <c r="AA785" i="2"/>
  <c r="AA1069" i="2"/>
  <c r="AA1248" i="2"/>
  <c r="AA1021" i="2"/>
  <c r="AA1158" i="2"/>
  <c r="AA156" i="2"/>
  <c r="AA440" i="2"/>
  <c r="AA1259" i="2"/>
  <c r="AA1072" i="2"/>
  <c r="AA569" i="2"/>
  <c r="AA1196" i="2"/>
  <c r="AA1051" i="2"/>
  <c r="AA383" i="2"/>
  <c r="AA167" i="2"/>
  <c r="AA105" i="2"/>
  <c r="AA1182" i="2"/>
  <c r="AA1271" i="2"/>
  <c r="AA1007" i="2"/>
  <c r="AA632" i="2"/>
  <c r="AA1275" i="2"/>
  <c r="AA1191" i="2"/>
  <c r="AA296" i="2"/>
  <c r="AA1141" i="2"/>
  <c r="AA1220" i="2"/>
  <c r="AA187" i="2"/>
  <c r="AA288" i="2"/>
  <c r="AA136" i="2"/>
  <c r="AA628" i="2"/>
  <c r="AA245" i="2"/>
  <c r="AA806" i="2"/>
  <c r="AA836" i="2"/>
  <c r="AA613" i="2"/>
  <c r="AA778" i="2"/>
  <c r="AA540" i="2"/>
  <c r="AA920" i="2"/>
  <c r="AA590" i="2"/>
  <c r="AA1216" i="2"/>
  <c r="AA1055" i="2"/>
  <c r="AA1162" i="2"/>
  <c r="AA161" i="2"/>
  <c r="AA519" i="2"/>
  <c r="AA663" i="2"/>
  <c r="AA73" i="2"/>
  <c r="AA197" i="2"/>
  <c r="AA1066" i="2"/>
  <c r="AA1149" i="2"/>
  <c r="AA639" i="2"/>
  <c r="AA1128" i="2"/>
  <c r="AA1266" i="2"/>
  <c r="AA1002" i="2"/>
  <c r="AA1010" i="2"/>
  <c r="AA254" i="2"/>
  <c r="AA305" i="2"/>
  <c r="AA41" i="2"/>
  <c r="AA788" i="2"/>
  <c r="AA998" i="2"/>
  <c r="AA215" i="2"/>
  <c r="AA470" i="2"/>
  <c r="AA1070" i="2"/>
  <c r="AA1165" i="2"/>
  <c r="AA914" i="2"/>
  <c r="AA408" i="2"/>
  <c r="AA643" i="2"/>
  <c r="AA1113" i="2"/>
  <c r="AA82" i="2"/>
  <c r="AA199" i="2"/>
  <c r="AA55" i="2"/>
  <c r="AA424" i="2"/>
  <c r="AA911" i="2"/>
  <c r="AA984" i="2"/>
  <c r="AA345" i="2"/>
  <c r="AA817" i="2"/>
  <c r="AA1221" i="2"/>
  <c r="AA752" i="2"/>
  <c r="AA1126" i="2"/>
  <c r="AA912" i="2"/>
  <c r="AA1233" i="2"/>
  <c r="AA607" i="2"/>
  <c r="AA269" i="2"/>
  <c r="AA170" i="2"/>
  <c r="AA602" i="2"/>
  <c r="AA361" i="2"/>
  <c r="AA695" i="2"/>
  <c r="AA916" i="2"/>
  <c r="AA1108" i="2"/>
  <c r="AA1008" i="2"/>
  <c r="AA855" i="2"/>
  <c r="AA700" i="2"/>
  <c r="AA1154" i="2"/>
  <c r="AA1137" i="2"/>
  <c r="AA1167" i="2"/>
  <c r="AA1186" i="2"/>
  <c r="AA107" i="2"/>
  <c r="AA657" i="2"/>
  <c r="AA907" i="2"/>
  <c r="AA533" i="2"/>
  <c r="AA336" i="2"/>
  <c r="AA1143" i="2"/>
  <c r="AA899" i="2"/>
  <c r="AA635" i="2"/>
  <c r="AA9" i="2"/>
  <c r="AA1238" i="2"/>
  <c r="AA584" i="2"/>
  <c r="AA58" i="2"/>
  <c r="AA765" i="2"/>
  <c r="AA1028" i="2"/>
  <c r="AA989" i="2"/>
  <c r="AA1036" i="2"/>
  <c r="AA856" i="2"/>
  <c r="AA929" i="2"/>
  <c r="AA1000" i="2"/>
  <c r="AA872" i="2"/>
  <c r="AA400" i="2"/>
  <c r="AA690" i="2"/>
  <c r="AA571" i="2"/>
  <c r="AA371" i="2"/>
  <c r="AA982" i="2"/>
  <c r="AA262" i="2"/>
  <c r="AA503" i="2"/>
  <c r="AA898" i="2"/>
  <c r="AA1267" i="2"/>
  <c r="AA858" i="2"/>
  <c r="AA138" i="2"/>
  <c r="AA67" i="2"/>
  <c r="AA327" i="2"/>
  <c r="AA1166" i="2"/>
  <c r="AA201" i="2"/>
  <c r="AA526" i="2"/>
  <c r="AA746" i="2"/>
  <c r="AA671" i="2"/>
  <c r="AA300" i="2"/>
  <c r="AA444" i="2"/>
  <c r="AA1181" i="2"/>
  <c r="AA514" i="2"/>
  <c r="AA1109" i="2"/>
  <c r="AA1078" i="2"/>
  <c r="AA1025" i="2"/>
  <c r="AA83" i="2"/>
  <c r="AA793" i="2"/>
  <c r="AA50" i="2"/>
  <c r="AA162" i="2"/>
  <c r="AA208" i="2"/>
  <c r="AA622" i="2"/>
  <c r="AA766" i="2"/>
  <c r="AA908" i="2"/>
  <c r="AA1234" i="2"/>
  <c r="AA834" i="2"/>
  <c r="AA974" i="2"/>
  <c r="AA847" i="2"/>
  <c r="AA1260" i="2"/>
  <c r="AA395" i="2"/>
  <c r="AA512" i="2"/>
  <c r="AA1180" i="2"/>
  <c r="AA724" i="2"/>
  <c r="AA1237" i="2"/>
  <c r="AA854" i="2"/>
  <c r="AA70" i="2"/>
  <c r="AA522" i="2"/>
  <c r="AA186" i="2"/>
  <c r="AA829" i="2"/>
  <c r="AA1153" i="2"/>
  <c r="AA535" i="2"/>
  <c r="AA1264" i="2"/>
  <c r="AA151" i="2"/>
  <c r="AA246" i="2"/>
  <c r="AA1239" i="2"/>
  <c r="AA780" i="2"/>
  <c r="AA1168" i="2"/>
  <c r="AA1254" i="2"/>
  <c r="AA890" i="2"/>
  <c r="AA606" i="2"/>
  <c r="AA1100" i="2"/>
  <c r="AA822" i="2"/>
  <c r="AA1250" i="2"/>
  <c r="AA203" i="2"/>
  <c r="AA463" i="2"/>
  <c r="AA19" i="2"/>
  <c r="AA795" i="2"/>
  <c r="AA666" i="2"/>
  <c r="AA168" i="2"/>
  <c r="AA222" i="2"/>
  <c r="AA403" i="2"/>
  <c r="AA813" i="2"/>
  <c r="AA1133" i="2"/>
  <c r="AA875" i="2"/>
  <c r="AA652" i="2"/>
  <c r="AA60" i="2"/>
  <c r="AA399" i="2"/>
  <c r="AA539" i="2"/>
  <c r="AA1062" i="2"/>
  <c r="AA634" i="2"/>
  <c r="AA1183" i="2"/>
  <c r="AA751" i="2"/>
  <c r="AA1240" i="2"/>
  <c r="AA437" i="2"/>
  <c r="AA679" i="2"/>
  <c r="AA1071" i="2"/>
  <c r="AA942" i="2"/>
  <c r="AA1213" i="2"/>
  <c r="AA280" i="2"/>
  <c r="AA763" i="2"/>
  <c r="AA862" i="2"/>
  <c r="AA1091" i="2"/>
  <c r="AA1255" i="2"/>
  <c r="AA1052" i="2"/>
  <c r="AA429" i="2"/>
  <c r="AA685" i="2"/>
  <c r="AA957" i="2"/>
  <c r="AA486" i="2"/>
  <c r="AA631" i="2"/>
  <c r="AA585" i="2"/>
  <c r="AA1015" i="2"/>
  <c r="AA480" i="2"/>
  <c r="AA1222" i="2"/>
  <c r="AA977" i="2"/>
  <c r="AA827" i="2"/>
  <c r="AA108" i="2"/>
  <c r="AA946" i="2"/>
  <c r="AA704" i="2"/>
  <c r="AA1207" i="2"/>
  <c r="AA1106" i="2"/>
  <c r="AA224" i="2"/>
  <c r="AA922" i="2"/>
  <c r="AA670" i="2"/>
  <c r="AA290" i="2"/>
  <c r="AA1081" i="2"/>
  <c r="AA75" i="2"/>
  <c r="AA1251" i="2"/>
  <c r="AA1263" i="2"/>
  <c r="AA355" i="2"/>
  <c r="AA416" i="2"/>
  <c r="AA1261" i="2"/>
  <c r="AA954" i="2"/>
  <c r="AA394" i="2"/>
  <c r="AA1170" i="2"/>
  <c r="AA673" i="2"/>
  <c r="AA297" i="2"/>
  <c r="AA1088" i="2"/>
  <c r="AA1005" i="2"/>
  <c r="AA192" i="2"/>
  <c r="AA1277" i="2"/>
  <c r="AA200" i="2"/>
  <c r="AA155" i="2"/>
  <c r="AA263" i="2"/>
  <c r="AA193" i="2"/>
  <c r="AA123" i="2"/>
  <c r="AA469" i="2"/>
  <c r="AA292" i="2"/>
  <c r="AA609" i="2"/>
  <c r="AA226" i="2"/>
  <c r="AA316" i="2"/>
  <c r="AA1119" i="2"/>
  <c r="AA1145" i="2"/>
  <c r="AA232" i="2"/>
  <c r="AA640" i="2"/>
  <c r="AA647" i="2"/>
  <c r="AA928" i="2"/>
  <c r="AA910" i="2"/>
  <c r="AA754" i="2"/>
  <c r="AA515" i="2"/>
  <c r="AA686" i="2"/>
  <c r="AA1004" i="2"/>
  <c r="AA1037" i="2"/>
  <c r="AA1092" i="2"/>
  <c r="AA1124" i="2"/>
  <c r="AA1136" i="2"/>
  <c r="AA1146" i="2"/>
  <c r="AA1197" i="2"/>
  <c r="AA255" i="2"/>
  <c r="AA31" i="2"/>
  <c r="AA281" i="2"/>
  <c r="AA487" i="2"/>
  <c r="AA630" i="2"/>
  <c r="AA773" i="2"/>
  <c r="AA340" i="2"/>
  <c r="AA413" i="2"/>
  <c r="AA717" i="2"/>
  <c r="AA420" i="2"/>
  <c r="AA851" i="2"/>
  <c r="AA669" i="2"/>
  <c r="AA913" i="2"/>
  <c r="AA742" i="2"/>
  <c r="AA1054" i="2"/>
  <c r="AA733" i="2"/>
  <c r="AA1095" i="2"/>
  <c r="AA689" i="2"/>
  <c r="AA1242" i="2"/>
  <c r="AA909" i="2"/>
  <c r="AA439" i="2"/>
  <c r="AA89" i="2"/>
  <c r="AA616" i="2"/>
  <c r="AA895" i="2"/>
  <c r="AA190" i="2"/>
  <c r="AA787" i="2"/>
  <c r="AA815" i="2"/>
  <c r="AA894" i="2"/>
  <c r="AA1209" i="2"/>
  <c r="AA933" i="2"/>
  <c r="AA797" i="2"/>
  <c r="AA944" i="2"/>
  <c r="AA755" i="2"/>
  <c r="AA597" i="2"/>
  <c r="AA1117" i="2"/>
  <c r="AA1097" i="2"/>
  <c r="AA1122" i="2"/>
  <c r="AA1009" i="2"/>
  <c r="AA79" i="2"/>
  <c r="AA457" i="2"/>
  <c r="AA758" i="2"/>
  <c r="AA291" i="2"/>
  <c r="AA608" i="2"/>
  <c r="AA283" i="2"/>
  <c r="AA450" i="2"/>
  <c r="AA133" i="2"/>
  <c r="AA478" i="2"/>
  <c r="AA626" i="2"/>
  <c r="AA770" i="2"/>
  <c r="AA235" i="2"/>
  <c r="AA339" i="2"/>
  <c r="AA196" i="2"/>
  <c r="AA528" i="2"/>
  <c r="AA681" i="2"/>
  <c r="AA95" i="2"/>
  <c r="AA816" i="2"/>
  <c r="AA867" i="2"/>
  <c r="AA409" i="2"/>
  <c r="AA272" i="2"/>
  <c r="AA714" i="2"/>
  <c r="AA397" i="2"/>
  <c r="AA952" i="2"/>
  <c r="AA976" i="2"/>
  <c r="AA802" i="2"/>
  <c r="AA1138" i="2"/>
  <c r="AA719" i="2"/>
  <c r="AA1192" i="2"/>
  <c r="AA1022" i="2"/>
  <c r="AA646" i="2"/>
  <c r="AA1199" i="2"/>
  <c r="AA33" i="2"/>
  <c r="AA474" i="2"/>
  <c r="AA49" i="2"/>
  <c r="AA160" i="2"/>
  <c r="AA334" i="2"/>
  <c r="AA53" i="2"/>
  <c r="AA267" i="2"/>
  <c r="AA195" i="2"/>
  <c r="AA500" i="2"/>
  <c r="AA678" i="2"/>
  <c r="AA846" i="2"/>
  <c r="AA126" i="2"/>
  <c r="AA764" i="2"/>
  <c r="AA112" i="2"/>
  <c r="AA889" i="2"/>
  <c r="AA295" i="2"/>
  <c r="AA756" i="2"/>
  <c r="AA938" i="2"/>
  <c r="AA502" i="2"/>
  <c r="AA775" i="2"/>
  <c r="AA430" i="2"/>
  <c r="AA748" i="2"/>
  <c r="AA589" i="2"/>
  <c r="AA804" i="2"/>
  <c r="AA1236" i="2"/>
  <c r="AA941" i="2"/>
  <c r="AA1104" i="2"/>
  <c r="AA1226" i="2"/>
  <c r="AA28" i="2"/>
  <c r="AA1073" i="2"/>
  <c r="AA419" i="2"/>
  <c r="AA86" i="2"/>
  <c r="AA99" i="2"/>
  <c r="AA349" i="2"/>
  <c r="AA279" i="2"/>
  <c r="AA114" i="2"/>
  <c r="AA382" i="2"/>
  <c r="AA529" i="2"/>
  <c r="AA238" i="2"/>
  <c r="AA860" i="2"/>
  <c r="AA488" i="2"/>
  <c r="AA741" i="2"/>
  <c r="AA30" i="2"/>
  <c r="AA651" i="2"/>
  <c r="AA1048" i="2"/>
  <c r="AA388" i="2"/>
  <c r="AA304" i="2"/>
  <c r="AA786" i="2"/>
  <c r="AA577" i="2"/>
  <c r="AA658" i="2"/>
  <c r="AA921" i="2"/>
  <c r="AA1175" i="2"/>
  <c r="AA803" i="2"/>
  <c r="AA940" i="2"/>
  <c r="AA978" i="2"/>
  <c r="AA1185" i="2"/>
  <c r="AA993" i="2"/>
  <c r="AA37" i="2"/>
  <c r="AA641" i="2"/>
  <c r="AA448" i="2"/>
  <c r="AA1129" i="2"/>
  <c r="AA11" i="2"/>
  <c r="AA131" i="2"/>
  <c r="AA88" i="2"/>
  <c r="AA42" i="2"/>
  <c r="AA183" i="2"/>
  <c r="AA40" i="2"/>
  <c r="AA701" i="2"/>
  <c r="AA120" i="2"/>
  <c r="AA923" i="2"/>
  <c r="AA472" i="2"/>
  <c r="AA1201" i="2"/>
  <c r="AA792" i="2"/>
  <c r="AA496" i="2"/>
  <c r="AA1035" i="2"/>
  <c r="AA1047" i="2"/>
  <c r="AA129" i="2"/>
  <c r="AA927" i="2"/>
  <c r="AA820" i="2"/>
  <c r="AA1110" i="2"/>
  <c r="AA433" i="2"/>
  <c r="AA76" i="2"/>
  <c r="AA205" i="2"/>
  <c r="AA134" i="2"/>
  <c r="AA237" i="2"/>
  <c r="AA441" i="2"/>
  <c r="AA936" i="2"/>
  <c r="AA314" i="2"/>
  <c r="AA1040" i="2"/>
  <c r="AA431" i="2"/>
  <c r="AA552" i="2"/>
  <c r="AA783" i="2"/>
  <c r="AA654" i="2"/>
  <c r="AA706" i="2"/>
  <c r="AA958" i="2"/>
  <c r="AA1208" i="2"/>
  <c r="AA421" i="2"/>
  <c r="AA113" i="2"/>
  <c r="AA24" i="2"/>
  <c r="AA91" i="2"/>
  <c r="AA311" i="2"/>
  <c r="AA143" i="2"/>
  <c r="AA36" i="2"/>
  <c r="AA554" i="2"/>
  <c r="AA396" i="2"/>
  <c r="AA583" i="2"/>
  <c r="AA527" i="2"/>
  <c r="AA575" i="2"/>
  <c r="AA823" i="2"/>
  <c r="AA1001" i="2"/>
  <c r="AA567" i="2"/>
  <c r="AA598" i="2"/>
  <c r="AA1090" i="2"/>
  <c r="AA861" i="2"/>
  <c r="AA838" i="2"/>
  <c r="AA1063" i="2"/>
  <c r="AA1184" i="2"/>
  <c r="AA1272" i="2"/>
  <c r="AA1076" i="2"/>
  <c r="AA1214" i="2"/>
  <c r="AA1249" i="2"/>
  <c r="AA497" i="2"/>
  <c r="AA252" i="2"/>
  <c r="AA727" i="2"/>
  <c r="AA886" i="2"/>
  <c r="AA730" i="2"/>
  <c r="AA917" i="2"/>
  <c r="AA967" i="2"/>
  <c r="AA1270" i="2"/>
  <c r="AA555" i="2"/>
  <c r="AA1151" i="2"/>
  <c r="AA1177" i="2"/>
  <c r="AA897" i="2"/>
  <c r="AA1202" i="2"/>
  <c r="AA390" i="2"/>
  <c r="AA117" i="2"/>
  <c r="AA109" i="2"/>
  <c r="AA74" i="2"/>
  <c r="AA452" i="2"/>
  <c r="AA682" i="2"/>
  <c r="AA962" i="2"/>
  <c r="AA1225" i="2"/>
  <c r="AA363" i="2"/>
  <c r="AA178" i="2"/>
  <c r="AA163" i="2"/>
  <c r="AA680" i="2"/>
  <c r="AA961" i="2"/>
  <c r="AA1017" i="2"/>
  <c r="AA1161" i="2"/>
  <c r="AA624" i="2"/>
  <c r="AA1096" i="2"/>
  <c r="AA995" i="2"/>
  <c r="AA370" i="2"/>
  <c r="AA47" i="2"/>
  <c r="AA214" i="2"/>
  <c r="AA570" i="2"/>
  <c r="AA750" i="2"/>
  <c r="AA310" i="2"/>
  <c r="AA377" i="2"/>
  <c r="AA1006" i="2"/>
  <c r="AA1176" i="2"/>
  <c r="AA1262" i="2"/>
  <c r="AA271" i="2"/>
  <c r="AA591" i="2"/>
  <c r="AA734" i="2"/>
  <c r="AA850" i="2"/>
  <c r="AA236" i="2"/>
  <c r="AA44" i="2"/>
  <c r="AA814" i="2"/>
  <c r="AA987" i="2"/>
  <c r="AA564" i="2"/>
  <c r="AA774" i="2"/>
  <c r="AA1041" i="2"/>
  <c r="AA1061" i="2"/>
  <c r="AA71" i="2"/>
  <c r="AA309" i="2"/>
  <c r="AA166" i="2"/>
  <c r="AA973" i="2"/>
  <c r="AA386" i="2"/>
  <c r="AA308" i="2"/>
  <c r="AA826" i="2"/>
  <c r="AA618" i="2"/>
  <c r="AA873" i="2"/>
  <c r="AA1152" i="2"/>
  <c r="AA1243" i="2"/>
  <c r="AA239" i="2"/>
  <c r="AA242" i="2"/>
  <c r="AA132" i="2"/>
  <c r="AA493" i="2"/>
  <c r="AA720" i="2"/>
  <c r="AA866" i="2"/>
  <c r="AA659" i="2"/>
  <c r="AA1148" i="2"/>
  <c r="AA1094" i="2"/>
  <c r="AA612" i="2"/>
  <c r="AA835" i="2"/>
  <c r="AA636" i="2"/>
  <c r="AA767" i="2"/>
  <c r="AA359" i="2"/>
  <c r="AA841" i="2"/>
  <c r="AA97" i="2"/>
  <c r="AA225" i="2"/>
  <c r="AA378" i="2"/>
  <c r="AA451" i="2"/>
  <c r="AA330" i="2"/>
  <c r="AA1218" i="2"/>
  <c r="AA447" i="2"/>
  <c r="AA485" i="2"/>
  <c r="AA761" i="2"/>
  <c r="AA26" i="2"/>
  <c r="AA158" i="2"/>
  <c r="AA233" i="2"/>
  <c r="AA8" i="2"/>
  <c r="AA318" i="2"/>
  <c r="AA1074" i="2"/>
  <c r="AA69" i="2"/>
  <c r="AA137" i="2"/>
  <c r="AA29" i="2"/>
  <c r="AA384" i="2"/>
  <c r="AA96" i="2"/>
  <c r="AA456" i="2"/>
  <c r="AA747" i="2"/>
  <c r="AA1033" i="2"/>
  <c r="AA629" i="2"/>
  <c r="AA980" i="2"/>
  <c r="AA1099" i="2"/>
  <c r="AA398" i="2"/>
  <c r="AA46" i="2"/>
  <c r="AA81" i="2"/>
  <c r="AA51" i="2"/>
  <c r="AA436" i="2"/>
  <c r="AA619" i="2"/>
  <c r="AA762" i="2"/>
  <c r="AA365" i="2"/>
  <c r="AA367" i="2"/>
  <c r="AA147" i="2"/>
  <c r="AA475" i="2"/>
  <c r="AA648" i="2"/>
  <c r="AA992" i="2"/>
  <c r="AA731" i="2"/>
  <c r="AA428" i="2"/>
  <c r="AA329" i="2"/>
  <c r="AA259" i="2"/>
  <c r="AA264" i="2"/>
  <c r="AA218" i="2"/>
  <c r="AA1160" i="2"/>
  <c r="AA1038" i="2"/>
  <c r="AA683" i="2"/>
  <c r="AA596" i="2"/>
  <c r="AA883" i="2"/>
  <c r="AA385" i="2"/>
  <c r="AA662" i="2"/>
  <c r="AA321" i="2"/>
  <c r="AA434" i="2"/>
  <c r="AA146" i="2"/>
  <c r="AA122" i="2"/>
  <c r="AA521" i="2"/>
  <c r="AA209" i="2"/>
  <c r="AA110" i="2"/>
  <c r="AA710" i="2"/>
  <c r="AA772" i="2"/>
  <c r="AA357" i="2"/>
  <c r="AA63" i="2"/>
  <c r="AA876" i="2"/>
  <c r="AA587" i="2"/>
  <c r="AA443" i="2"/>
  <c r="AA379" i="2"/>
  <c r="AA543" i="2"/>
  <c r="AA176" i="2"/>
  <c r="AA532" i="2"/>
  <c r="AA253" i="2"/>
  <c r="AA495" i="2"/>
  <c r="AA231" i="2"/>
  <c r="AA837" i="2"/>
  <c r="AA896" i="2"/>
  <c r="AA1205" i="2"/>
  <c r="AA645" i="2"/>
  <c r="AA833" i="2"/>
  <c r="AA227" i="2"/>
  <c r="AA299" i="2"/>
  <c r="AA362" i="2"/>
  <c r="AA276" i="2"/>
  <c r="AA840" i="2"/>
  <c r="AA1228" i="2"/>
  <c r="AA964" i="2"/>
  <c r="AA1082" i="2"/>
  <c r="AA303" i="2"/>
  <c r="AA520" i="2"/>
  <c r="AA1057" i="2"/>
  <c r="AA508" i="2"/>
  <c r="AA135" i="2"/>
  <c r="AA471" i="2"/>
  <c r="AA900" i="2"/>
  <c r="AA660" i="2"/>
  <c r="AA1060" i="2"/>
  <c r="AA538" i="2"/>
  <c r="AA759" i="2"/>
  <c r="AA582" i="2"/>
  <c r="AA294" i="2"/>
  <c r="AA285" i="2"/>
  <c r="AA121" i="2"/>
  <c r="AA293" i="2"/>
  <c r="AA939" i="2"/>
  <c r="AA153" i="2"/>
  <c r="AA1227" i="2"/>
  <c r="AA1163" i="2"/>
  <c r="AA194" i="2"/>
  <c r="AA726" i="2"/>
  <c r="AA181" i="2"/>
  <c r="AA550" i="2"/>
  <c r="AA904" i="2"/>
  <c r="AA56" i="2"/>
  <c r="AA705" i="2"/>
  <c r="AA857" i="2"/>
  <c r="AA991" i="2"/>
  <c r="AA960" i="2"/>
  <c r="AA782" i="2"/>
  <c r="AA839" i="2"/>
  <c r="AA593" i="2"/>
  <c r="AA599" i="2"/>
  <c r="AA1245" i="2"/>
  <c r="AA39" i="2"/>
  <c r="AA801" i="2"/>
  <c r="AA975" i="2"/>
  <c r="AA880" i="2"/>
  <c r="AA996" i="2"/>
  <c r="AA243" i="2"/>
  <c r="AA1067" i="2"/>
  <c r="AA563" i="2"/>
  <c r="AA52" i="2"/>
  <c r="AA871" i="2"/>
  <c r="AA893" i="2"/>
  <c r="AA776" i="2"/>
  <c r="AA642" i="2"/>
  <c r="AA1039" i="2"/>
  <c r="AA1281" i="2"/>
  <c r="AA212" i="2"/>
  <c r="AA534" i="2"/>
  <c r="AA343" i="2"/>
  <c r="AA1098" i="2"/>
  <c r="AA1123" i="2"/>
  <c r="AA810" i="2"/>
  <c r="AA402" i="2"/>
  <c r="AA1144" i="2"/>
  <c r="AA637" i="2"/>
  <c r="AA1026" i="2"/>
  <c r="AA677" i="2"/>
  <c r="AA1223" i="2"/>
  <c r="AA1142" i="2"/>
  <c r="AA1056" i="2"/>
  <c r="AA1269" i="2"/>
  <c r="AA1212" i="2"/>
  <c r="AA35" i="2"/>
  <c r="AA1101" i="2"/>
  <c r="AA614" i="2"/>
  <c r="AA277" i="2"/>
  <c r="AA442" i="2"/>
  <c r="AA250" i="2"/>
  <c r="AA66" i="2"/>
  <c r="AA180" i="2"/>
  <c r="AA282" i="2"/>
  <c r="AA407" i="2"/>
  <c r="AA879" i="2"/>
  <c r="AA404" i="2"/>
  <c r="AA216" i="2"/>
  <c r="AA736" i="2"/>
  <c r="AA1013" i="2"/>
  <c r="AA852" i="2"/>
  <c r="AA1188" i="2"/>
  <c r="AA881" i="2"/>
  <c r="AA164" i="2"/>
  <c r="AA781" i="2"/>
  <c r="AA972" i="2"/>
  <c r="AA119" i="2"/>
  <c r="AA473" i="2"/>
  <c r="AA445" i="2"/>
  <c r="AA1003" i="2"/>
  <c r="AA791" i="2"/>
  <c r="AA1195" i="2"/>
  <c r="AA287" i="2"/>
  <c r="AA459" i="2"/>
  <c r="AA149" i="2"/>
  <c r="AA716" i="2"/>
  <c r="AA154" i="2"/>
  <c r="AA675" i="2"/>
  <c r="AA902" i="2"/>
  <c r="AA951" i="2"/>
  <c r="AA1016" i="2"/>
  <c r="AA61" i="2"/>
  <c r="AA465" i="2"/>
  <c r="AA492" i="2"/>
  <c r="AA1125" i="2"/>
  <c r="AA668" i="2"/>
  <c r="AA1178" i="2"/>
  <c r="AA1093" i="2"/>
  <c r="AA72" i="2"/>
  <c r="AA140" i="2"/>
  <c r="AA595" i="2"/>
  <c r="AA1102" i="2"/>
  <c r="AA1079" i="2"/>
  <c r="AA373" i="2"/>
  <c r="AA1075" i="2"/>
  <c r="AA739" i="2"/>
  <c r="AA830" i="2"/>
  <c r="AA159" i="2"/>
  <c r="AA353" i="2"/>
  <c r="AA811" i="2"/>
  <c r="AA510" i="2"/>
  <c r="AA729" i="2"/>
  <c r="AA414" i="2"/>
  <c r="AA1080" i="2"/>
  <c r="AA934" i="2"/>
  <c r="AA965" i="2"/>
  <c r="AA13" i="2"/>
  <c r="AA207" i="2"/>
  <c r="AA620" i="2"/>
  <c r="AA326" i="2"/>
  <c r="AA1043" i="2"/>
  <c r="AA986" i="2"/>
  <c r="AA87" i="2"/>
  <c r="AA247" i="2"/>
  <c r="AA580" i="2"/>
  <c r="AA177" i="2"/>
  <c r="AA211" i="2"/>
  <c r="AA258" i="2"/>
  <c r="AA549" i="2"/>
  <c r="AA945" i="2"/>
  <c r="AA656" i="2"/>
  <c r="AA62" i="2"/>
  <c r="AA586" i="2"/>
  <c r="AA798" i="2"/>
  <c r="AA270" i="2"/>
  <c r="AA665" i="2"/>
  <c r="AA650" i="2"/>
  <c r="AA1135" i="2"/>
  <c r="AA1034" i="2"/>
  <c r="AA728" i="2"/>
  <c r="AA405" i="2"/>
  <c r="AA302" i="2"/>
  <c r="AA950" i="2"/>
  <c r="AA655" i="2"/>
  <c r="AA505" i="2"/>
  <c r="AA874" i="2"/>
  <c r="AA1115" i="2"/>
  <c r="AA22" i="2"/>
  <c r="AA174" i="2"/>
  <c r="AA145" i="2"/>
  <c r="AA638" i="2"/>
  <c r="AA784" i="2"/>
  <c r="AA919" i="2"/>
  <c r="AA454" i="2"/>
  <c r="AA572" i="2"/>
  <c r="AA888" i="2"/>
  <c r="AA868" i="2"/>
  <c r="AA1147" i="2"/>
  <c r="AA185" i="2"/>
  <c r="AA1023" i="2"/>
  <c r="AA573" i="2"/>
  <c r="AA374" i="2"/>
  <c r="AA511" i="2"/>
  <c r="AA988" i="2"/>
  <c r="AA501" i="2"/>
  <c r="AA819" i="2"/>
  <c r="AA947" i="2"/>
  <c r="AA482" i="2"/>
  <c r="AA323" i="2"/>
  <c r="AA537" i="2"/>
  <c r="AA693" i="2"/>
  <c r="AA1020" i="2"/>
  <c r="AA189" i="2"/>
  <c r="AA125" i="2"/>
  <c r="AA499" i="2"/>
  <c r="AA760" i="2"/>
  <c r="AA333" i="2"/>
  <c r="AA516" i="2"/>
  <c r="AA661" i="2"/>
  <c r="AA1032" i="2"/>
  <c r="AA1118" i="2"/>
  <c r="AA364" i="2"/>
  <c r="AA307" i="2"/>
  <c r="AA546" i="2"/>
  <c r="AA615" i="2"/>
  <c r="AA757" i="2"/>
  <c r="AA16" i="2"/>
  <c r="AA286" i="2"/>
  <c r="AA230" i="2"/>
  <c r="AA198" i="2"/>
  <c r="AA568" i="2"/>
  <c r="AA98" i="2"/>
  <c r="AA256" i="2"/>
  <c r="AA937" i="2"/>
  <c r="AA985" i="2"/>
  <c r="AA1083" i="2"/>
  <c r="AA489" i="2"/>
  <c r="AA389" i="2"/>
  <c r="AA545" i="2"/>
  <c r="AA202" i="2"/>
  <c r="AA925" i="2"/>
  <c r="AA1027" i="2"/>
  <c r="AA10" i="2"/>
  <c r="AA393" i="2"/>
  <c r="AA524" i="2"/>
  <c r="AA43" i="2"/>
  <c r="AA953" i="2"/>
  <c r="AA346" i="2"/>
  <c r="AA863" i="2"/>
  <c r="AA884" i="2"/>
  <c r="AA368" i="2"/>
  <c r="AA718" i="2"/>
  <c r="AA518" i="2"/>
  <c r="AA54" i="2"/>
  <c r="AA257" i="2"/>
  <c r="AA348" i="2"/>
  <c r="AA144" i="2"/>
  <c r="AA432" i="2"/>
  <c r="AA915" i="2"/>
  <c r="AA84" i="2"/>
  <c r="AA468" i="2"/>
  <c r="AA317" i="2"/>
  <c r="AA77" i="2"/>
  <c r="AA735" i="2"/>
  <c r="AA415" i="2"/>
  <c r="AA217" i="2"/>
  <c r="AA870" i="2"/>
  <c r="AA284" i="2"/>
  <c r="AA27" i="2"/>
  <c r="AA412" i="2"/>
  <c r="AA491" i="2"/>
  <c r="AA476" i="2"/>
  <c r="AA557" i="2"/>
  <c r="AA525" i="2"/>
  <c r="AA769" i="2"/>
  <c r="AA171" i="2"/>
  <c r="AA1058" i="2"/>
  <c r="AA1203" i="2"/>
  <c r="AA128" i="2"/>
  <c r="AA165" i="2"/>
  <c r="AA130" i="2"/>
  <c r="AA462" i="2"/>
  <c r="AA322" i="2"/>
  <c r="AA221" i="2"/>
  <c r="AA1019" i="2"/>
  <c r="AA523" i="2"/>
  <c r="AA611" i="2"/>
  <c r="AA223" i="2"/>
  <c r="AA715" i="2"/>
  <c r="AA265" i="2"/>
  <c r="AA350" i="2"/>
  <c r="AA213" i="2"/>
  <c r="AA157" i="2"/>
  <c r="AA332" i="2"/>
  <c r="AA1164" i="2"/>
  <c r="AA423" i="2"/>
  <c r="AA924" i="2"/>
  <c r="AA315" i="2"/>
  <c r="AA32" i="2"/>
  <c r="AA698" i="2"/>
  <c r="AA979" i="2"/>
  <c r="AA848" i="2"/>
  <c r="AA578" i="2"/>
  <c r="AA553" i="2"/>
  <c r="AA244" i="2"/>
  <c r="AA732" i="2"/>
  <c r="AA467" i="2"/>
  <c r="AA544" i="2"/>
  <c r="AA1012" i="2"/>
  <c r="AA92" i="2"/>
  <c r="AA124" i="2"/>
  <c r="AA743" i="2"/>
  <c r="AA301" i="2"/>
  <c r="AA579" i="2"/>
  <c r="AA859" i="2"/>
  <c r="AA435" i="2"/>
  <c r="AA182" i="2"/>
  <c r="AA997" i="2"/>
  <c r="AA461" i="2"/>
  <c r="AA531" i="2"/>
  <c r="AA963" i="2"/>
  <c r="AA220" i="2"/>
  <c r="AA479" i="2"/>
  <c r="AA150" i="2"/>
  <c r="AA68" i="2"/>
  <c r="AA740" i="2"/>
  <c r="AA1112" i="2"/>
  <c r="AA375" i="2"/>
  <c r="AA725" i="2"/>
  <c r="AA376" i="2"/>
  <c r="AA438" i="2"/>
  <c r="AA425" i="2"/>
  <c r="AA517" i="2"/>
  <c r="AA118" i="2"/>
  <c r="AA559" i="2"/>
  <c r="AA188" i="2"/>
  <c r="AA627" i="2"/>
  <c r="AA422" i="2"/>
  <c r="AA481" i="2"/>
  <c r="AA418" i="2"/>
  <c r="AA446" i="2"/>
  <c r="AA530" i="2"/>
  <c r="AA790" i="2"/>
  <c r="AA65" i="2"/>
  <c r="AA104" i="2"/>
  <c r="AA25" i="2"/>
  <c r="AA206" i="2"/>
  <c r="AA623" i="2"/>
  <c r="AA994" i="2"/>
  <c r="AA101" i="2"/>
  <c r="AA684" i="2"/>
  <c r="AA152" i="2"/>
  <c r="AA427" i="2"/>
  <c r="AA551" i="2"/>
  <c r="AA12" i="2"/>
  <c r="AA21" i="2"/>
  <c r="AA38" i="2"/>
  <c r="AA48" i="2"/>
  <c r="AA360" i="2"/>
  <c r="AA600" i="2"/>
  <c r="AA241" i="2"/>
  <c r="AA509" i="2"/>
  <c r="AA562" i="2"/>
  <c r="AA381" i="2"/>
  <c r="AA507" i="2"/>
  <c r="AA93" i="2"/>
  <c r="AA64" i="2"/>
  <c r="AA14" i="2"/>
  <c r="AA57" i="2"/>
  <c r="AA204" i="2"/>
  <c r="AA313" i="2"/>
  <c r="AA169" i="2"/>
  <c r="AA588" i="2"/>
  <c r="AA483" i="2"/>
  <c r="AA828" i="2"/>
  <c r="AA366" i="2"/>
  <c r="AA369" i="2"/>
  <c r="AA581" i="2"/>
  <c r="AA17" i="2"/>
  <c r="AA7" i="2"/>
  <c r="Z7" i="2"/>
  <c r="S2" i="13" s="1"/>
  <c r="Y7" i="2"/>
  <c r="R2" i="13" s="1"/>
  <c r="F1249" i="2"/>
  <c r="AB1249" i="2" s="1"/>
  <c r="F1248" i="2"/>
  <c r="AB1248" i="2" s="1"/>
  <c r="F1247" i="2"/>
  <c r="AB1247" i="2" s="1"/>
  <c r="F1251" i="2"/>
  <c r="AB1251" i="2" s="1"/>
  <c r="F1250" i="2"/>
  <c r="AB1250" i="2" s="1"/>
  <c r="F1283" i="2"/>
  <c r="F1281" i="2"/>
  <c r="AB1281" i="2" s="1"/>
  <c r="F1246" i="2"/>
  <c r="AB1246" i="2" s="1"/>
  <c r="F1280" i="2"/>
  <c r="F1279" i="2"/>
  <c r="F1278" i="2"/>
  <c r="F1282" i="2"/>
  <c r="F1277" i="2"/>
  <c r="AB1277" i="2" s="1"/>
  <c r="F1276" i="2"/>
  <c r="AB1276" i="2" s="1"/>
  <c r="F1275" i="2"/>
  <c r="AB1275" i="2" s="1"/>
  <c r="F1274" i="2"/>
  <c r="F1273" i="2"/>
  <c r="AB1273" i="2" s="1"/>
  <c r="F1272" i="2"/>
  <c r="AB1272" i="2" s="1"/>
  <c r="F1245" i="2"/>
  <c r="AB1245" i="2" s="1"/>
  <c r="F1271" i="2"/>
  <c r="AB1271" i="2" s="1"/>
  <c r="F1270" i="2"/>
  <c r="AB1270" i="2" s="1"/>
  <c r="F1269" i="2"/>
  <c r="AB1269" i="2" s="1"/>
  <c r="F1268" i="2"/>
  <c r="AB1268" i="2" s="1"/>
  <c r="F1264" i="2"/>
  <c r="AB1264" i="2" s="1"/>
  <c r="F1267" i="2"/>
  <c r="AB1267" i="2" s="1"/>
  <c r="F1266" i="2"/>
  <c r="AB1266" i="2" s="1"/>
  <c r="F1265" i="2"/>
  <c r="F1263" i="2"/>
  <c r="AB1263" i="2" s="1"/>
  <c r="F1262" i="2"/>
  <c r="AB1262" i="2" s="1"/>
  <c r="F1244" i="2"/>
  <c r="AB1244" i="2" s="1"/>
  <c r="F1261" i="2"/>
  <c r="AB1261" i="2" s="1"/>
  <c r="F1260" i="2"/>
  <c r="AB1260" i="2" s="1"/>
  <c r="F1259" i="2"/>
  <c r="AB1259" i="2" s="1"/>
  <c r="F1258" i="2"/>
  <c r="AB1258" i="2" s="1"/>
  <c r="F1257" i="2"/>
  <c r="AB1257" i="2" s="1"/>
  <c r="F1254" i="2"/>
  <c r="AB1254" i="2" s="1"/>
  <c r="F1256" i="2"/>
  <c r="AB1256" i="2" s="1"/>
  <c r="F1255" i="2"/>
  <c r="AB1255" i="2" s="1"/>
  <c r="F1253" i="2"/>
  <c r="AB1253" i="2" s="1"/>
  <c r="F1252" i="2"/>
  <c r="AB1252" i="2" s="1"/>
  <c r="F1243" i="2"/>
  <c r="F1217" i="2"/>
  <c r="AB1217" i="2" s="1"/>
  <c r="F1221" i="2"/>
  <c r="AB1221" i="2" s="1"/>
  <c r="F1216" i="2"/>
  <c r="AB1216" i="2" s="1"/>
  <c r="F1215" i="2"/>
  <c r="AB1215" i="2" s="1"/>
  <c r="F1220" i="2"/>
  <c r="AB1220" i="2" s="1"/>
  <c r="F1213" i="2"/>
  <c r="AB1213" i="2" s="1"/>
  <c r="F1242" i="2"/>
  <c r="AB1242" i="2" s="1"/>
  <c r="F1241" i="2"/>
  <c r="AB1241" i="2" s="1"/>
  <c r="F1240" i="2"/>
  <c r="AB1240" i="2" s="1"/>
  <c r="F1239" i="2"/>
  <c r="AB1239" i="2" s="1"/>
  <c r="F1212" i="2"/>
  <c r="AB1212" i="2" s="1"/>
  <c r="F1238" i="2"/>
  <c r="AB1238" i="2" s="1"/>
  <c r="F1236" i="2"/>
  <c r="AB1236" i="2" s="1"/>
  <c r="F1235" i="2"/>
  <c r="AB1235" i="2" s="1"/>
  <c r="F1237" i="2"/>
  <c r="AB1237" i="2" s="1"/>
  <c r="F1234" i="2"/>
  <c r="AB1234" i="2" s="1"/>
  <c r="F1231" i="2"/>
  <c r="AB1231" i="2" s="1"/>
  <c r="F1232" i="2"/>
  <c r="F1233" i="2"/>
  <c r="AB1233" i="2" s="1"/>
  <c r="F1230" i="2"/>
  <c r="AB1230" i="2" s="1"/>
  <c r="F1229" i="2"/>
  <c r="AB1229" i="2" s="1"/>
  <c r="F1211" i="2"/>
  <c r="AB1211" i="2" s="1"/>
  <c r="F1228" i="2"/>
  <c r="AB1228" i="2" s="1"/>
  <c r="F1225" i="2"/>
  <c r="AB1225" i="2" s="1"/>
  <c r="F1224" i="2"/>
  <c r="AB1224" i="2" s="1"/>
  <c r="F1226" i="2"/>
  <c r="AB1226" i="2" s="1"/>
  <c r="F1223" i="2"/>
  <c r="F1222" i="2"/>
  <c r="AB1222" i="2" s="1"/>
  <c r="F1227" i="2"/>
  <c r="AB1227" i="2" s="1"/>
  <c r="F1214" i="2"/>
  <c r="AB1214" i="2" s="1"/>
  <c r="F1219" i="2"/>
  <c r="AB1219" i="2" s="1"/>
  <c r="F1218" i="2"/>
  <c r="AB1218" i="2" s="1"/>
  <c r="F1210" i="2"/>
  <c r="F1180" i="2"/>
  <c r="AB1180" i="2" s="1"/>
  <c r="F1179" i="2"/>
  <c r="AB1179" i="2" s="1"/>
  <c r="F1178" i="2"/>
  <c r="AB1178" i="2" s="1"/>
  <c r="F1177" i="2"/>
  <c r="AB1177" i="2" s="1"/>
  <c r="F1176" i="2"/>
  <c r="AB1176" i="2" s="1"/>
  <c r="F1175" i="2"/>
  <c r="AB1175" i="2" s="1"/>
  <c r="F1209" i="2"/>
  <c r="AB1209" i="2" s="1"/>
  <c r="F1208" i="2"/>
  <c r="AB1208" i="2" s="1"/>
  <c r="F1205" i="2"/>
  <c r="AB1205" i="2" s="1"/>
  <c r="F1207" i="2"/>
  <c r="AB1207" i="2" s="1"/>
  <c r="F1206" i="2"/>
  <c r="AB1206" i="2" s="1"/>
  <c r="F1204" i="2"/>
  <c r="AB1204" i="2" s="1"/>
  <c r="F1201" i="2"/>
  <c r="AB1201" i="2" s="1"/>
  <c r="F1203" i="2"/>
  <c r="AB1203" i="2" s="1"/>
  <c r="F1202" i="2"/>
  <c r="AB1202" i="2" s="1"/>
  <c r="F1173" i="2"/>
  <c r="AB1173" i="2" s="1"/>
  <c r="F1200" i="2"/>
  <c r="AB1200" i="2" s="1"/>
  <c r="F1199" i="2"/>
  <c r="AB1199" i="2" s="1"/>
  <c r="F1198" i="2"/>
  <c r="AB1198" i="2" s="1"/>
  <c r="F1196" i="2"/>
  <c r="AB1196" i="2" s="1"/>
  <c r="F1195" i="2"/>
  <c r="AB1195" i="2" s="1"/>
  <c r="F1194" i="2"/>
  <c r="AB1194" i="2" s="1"/>
  <c r="F1197" i="2"/>
  <c r="AB1197" i="2" s="1"/>
  <c r="F1191" i="2"/>
  <c r="AB1191" i="2" s="1"/>
  <c r="F1190" i="2"/>
  <c r="F1189" i="2"/>
  <c r="F1174" i="2"/>
  <c r="AB1174" i="2" s="1"/>
  <c r="F1188" i="2"/>
  <c r="AB1188" i="2" s="1"/>
  <c r="F1187" i="2"/>
  <c r="AB1187" i="2" s="1"/>
  <c r="F1192" i="2"/>
  <c r="AB1192" i="2" s="1"/>
  <c r="F1193" i="2"/>
  <c r="AB1193" i="2" s="1"/>
  <c r="F1186" i="2"/>
  <c r="AB1186" i="2" s="1"/>
  <c r="F1185" i="2"/>
  <c r="AB1185" i="2" s="1"/>
  <c r="F1184" i="2"/>
  <c r="AB1184" i="2" s="1"/>
  <c r="F1183" i="2"/>
  <c r="AB1183" i="2" s="1"/>
  <c r="F1182" i="2"/>
  <c r="AB1182" i="2" s="1"/>
  <c r="F1181" i="2"/>
  <c r="AB1181" i="2" s="1"/>
  <c r="F1172" i="2"/>
  <c r="F1142" i="2"/>
  <c r="AB1142" i="2" s="1"/>
  <c r="F1143" i="2"/>
  <c r="AB1143" i="2" s="1"/>
  <c r="F1139" i="2"/>
  <c r="AB1139" i="2" s="1"/>
  <c r="F1141" i="2"/>
  <c r="AB1141" i="2" s="1"/>
  <c r="F1140" i="2"/>
  <c r="AB1140" i="2" s="1"/>
  <c r="F1138" i="2"/>
  <c r="AB1138" i="2" s="1"/>
  <c r="F1171" i="2"/>
  <c r="F1170" i="2"/>
  <c r="AB1170" i="2" s="1"/>
  <c r="F1169" i="2"/>
  <c r="AB1169" i="2" s="1"/>
  <c r="F1168" i="2"/>
  <c r="AB1168" i="2" s="1"/>
  <c r="F1166" i="2"/>
  <c r="AB1166" i="2" s="1"/>
  <c r="F1165" i="2"/>
  <c r="AB1165" i="2" s="1"/>
  <c r="F1164" i="2"/>
  <c r="AB1164" i="2" s="1"/>
  <c r="F1167" i="2"/>
  <c r="AB1167" i="2" s="1"/>
  <c r="F1137" i="2"/>
  <c r="AB1137" i="2" s="1"/>
  <c r="F1163" i="2"/>
  <c r="AB1163" i="2" s="1"/>
  <c r="F1161" i="2"/>
  <c r="AB1161" i="2" s="1"/>
  <c r="F1162" i="2"/>
  <c r="AB1162" i="2" s="1"/>
  <c r="F1160" i="2"/>
  <c r="AB1160" i="2" s="1"/>
  <c r="F1159" i="2"/>
  <c r="AB1159" i="2" s="1"/>
  <c r="F1158" i="2"/>
  <c r="AB1158" i="2" s="1"/>
  <c r="F1156" i="2"/>
  <c r="AB1156" i="2" s="1"/>
  <c r="F1157" i="2"/>
  <c r="F1154" i="2"/>
  <c r="AB1154" i="2" s="1"/>
  <c r="F1136" i="2"/>
  <c r="AB1136" i="2" s="1"/>
  <c r="F1153" i="2"/>
  <c r="AB1153" i="2" s="1"/>
  <c r="F1152" i="2"/>
  <c r="AB1152" i="2" s="1"/>
  <c r="F1151" i="2"/>
  <c r="AB1151" i="2" s="1"/>
  <c r="F1150" i="2"/>
  <c r="AB1150" i="2" s="1"/>
  <c r="F1149" i="2"/>
  <c r="AB1149" i="2" s="1"/>
  <c r="F1148" i="2"/>
  <c r="AB1148" i="2" s="1"/>
  <c r="F1147" i="2"/>
  <c r="AB1147" i="2" s="1"/>
  <c r="F1146" i="2"/>
  <c r="AB1146" i="2" s="1"/>
  <c r="F1145" i="2"/>
  <c r="AB1145" i="2" s="1"/>
  <c r="F1144" i="2"/>
  <c r="AB1144" i="2" s="1"/>
  <c r="F1135" i="2"/>
  <c r="F1108" i="2"/>
  <c r="AB1108" i="2" s="1"/>
  <c r="F1106" i="2"/>
  <c r="AB1106" i="2" s="1"/>
  <c r="F1104" i="2"/>
  <c r="AB1104" i="2" s="1"/>
  <c r="F1103" i="2"/>
  <c r="AB1103" i="2" s="1"/>
  <c r="F1102" i="2"/>
  <c r="AB1102" i="2" s="1"/>
  <c r="F1101" i="2"/>
  <c r="AB1101" i="2" s="1"/>
  <c r="F1134" i="2"/>
  <c r="AB1134" i="2" s="1"/>
  <c r="F1133" i="2"/>
  <c r="AB1133" i="2" s="1"/>
  <c r="F1132" i="2"/>
  <c r="AB1132" i="2" s="1"/>
  <c r="F1131" i="2"/>
  <c r="F1130" i="2"/>
  <c r="AB1130" i="2" s="1"/>
  <c r="F1129" i="2"/>
  <c r="AB1129" i="2" s="1"/>
  <c r="F1128" i="2"/>
  <c r="AB1128" i="2" s="1"/>
  <c r="F1105" i="2"/>
  <c r="AB1105" i="2" s="1"/>
  <c r="F1127" i="2"/>
  <c r="F1126" i="2"/>
  <c r="AB1126" i="2" s="1"/>
  <c r="F1125" i="2"/>
  <c r="AB1125" i="2" s="1"/>
  <c r="F1124" i="2"/>
  <c r="AB1124" i="2" s="1"/>
  <c r="F1123" i="2"/>
  <c r="AB1123" i="2" s="1"/>
  <c r="F1122" i="2"/>
  <c r="AB1122" i="2" s="1"/>
  <c r="F1121" i="2"/>
  <c r="AB1121" i="2" s="1"/>
  <c r="F1120" i="2"/>
  <c r="AB1120" i="2" s="1"/>
  <c r="F1119" i="2"/>
  <c r="AB1119" i="2" s="1"/>
  <c r="F1118" i="2"/>
  <c r="AB1118" i="2" s="1"/>
  <c r="F1100" i="2"/>
  <c r="AB1100" i="2" s="1"/>
  <c r="F1117" i="2"/>
  <c r="AB1117" i="2" s="1"/>
  <c r="F1116" i="2"/>
  <c r="AB1116" i="2" s="1"/>
  <c r="F1115" i="2"/>
  <c r="AB1115" i="2" s="1"/>
  <c r="F1114" i="2"/>
  <c r="AB1114" i="2" s="1"/>
  <c r="F1113" i="2"/>
  <c r="AB1113" i="2" s="1"/>
  <c r="F1112" i="2"/>
  <c r="AB1112" i="2" s="1"/>
  <c r="F1111" i="2"/>
  <c r="AB1111" i="2" s="1"/>
  <c r="F1110" i="2"/>
  <c r="AB1110" i="2" s="1"/>
  <c r="F1109" i="2"/>
  <c r="AB1109" i="2" s="1"/>
  <c r="F1107" i="2"/>
  <c r="AB1107" i="2" s="1"/>
  <c r="F1099" i="2"/>
  <c r="F1075" i="2"/>
  <c r="AB1075" i="2" s="1"/>
  <c r="F1072" i="2"/>
  <c r="AB1072" i="2" s="1"/>
  <c r="F1071" i="2"/>
  <c r="AB1071" i="2" s="1"/>
  <c r="F1073" i="2"/>
  <c r="AB1073" i="2" s="1"/>
  <c r="F1070" i="2"/>
  <c r="AB1070" i="2" s="1"/>
  <c r="F1069" i="2"/>
  <c r="AB1069" i="2" s="1"/>
  <c r="F1092" i="2"/>
  <c r="AB1092" i="2" s="1"/>
  <c r="F1098" i="2"/>
  <c r="AB1098" i="2" s="1"/>
  <c r="F1097" i="2"/>
  <c r="AB1097" i="2" s="1"/>
  <c r="F1091" i="2"/>
  <c r="AB1091" i="2" s="1"/>
  <c r="F1068" i="2"/>
  <c r="AB1068" i="2" s="1"/>
  <c r="F1096" i="2"/>
  <c r="AB1096" i="2" s="1"/>
  <c r="F1090" i="2"/>
  <c r="AB1090" i="2" s="1"/>
  <c r="F1095" i="2"/>
  <c r="AB1095" i="2" s="1"/>
  <c r="F1094" i="2"/>
  <c r="AB1094" i="2" s="1"/>
  <c r="F1089" i="2"/>
  <c r="AB1089" i="2" s="1"/>
  <c r="F1088" i="2"/>
  <c r="AB1088" i="2" s="1"/>
  <c r="F1093" i="2"/>
  <c r="AB1093" i="2" s="1"/>
  <c r="F1087" i="2"/>
  <c r="AB1087" i="2" s="1"/>
  <c r="F1086" i="2"/>
  <c r="F1085" i="2"/>
  <c r="F1066" i="2"/>
  <c r="F1084" i="2"/>
  <c r="AB1084" i="2" s="1"/>
  <c r="F1082" i="2"/>
  <c r="AB1082" i="2" s="1"/>
  <c r="F1083" i="2"/>
  <c r="AB1083" i="2" s="1"/>
  <c r="F1081" i="2"/>
  <c r="AB1081" i="2" s="1"/>
  <c r="F1080" i="2"/>
  <c r="AB1080" i="2" s="1"/>
  <c r="F1079" i="2"/>
  <c r="AB1079" i="2" s="1"/>
  <c r="F1078" i="2"/>
  <c r="AB1078" i="2" s="1"/>
  <c r="F1077" i="2"/>
  <c r="AB1077" i="2" s="1"/>
  <c r="F1076" i="2"/>
  <c r="AB1076" i="2" s="1"/>
  <c r="F1074" i="2"/>
  <c r="AB1074" i="2" s="1"/>
  <c r="F1067" i="2"/>
  <c r="AB1067" i="2" s="1"/>
  <c r="F1042" i="2"/>
  <c r="AB1042" i="2" s="1"/>
  <c r="F1040" i="2"/>
  <c r="AB1040" i="2" s="1"/>
  <c r="F1039" i="2"/>
  <c r="AB1039" i="2" s="1"/>
  <c r="F1038" i="2"/>
  <c r="AB1038" i="2" s="1"/>
  <c r="F1037" i="2"/>
  <c r="AB1037" i="2" s="1"/>
  <c r="F1036" i="2"/>
  <c r="AB1036" i="2" s="1"/>
  <c r="F1065" i="2"/>
  <c r="AB1065" i="2" s="1"/>
  <c r="F1064" i="2"/>
  <c r="F1063" i="2"/>
  <c r="AB1063" i="2" s="1"/>
  <c r="F1062" i="2"/>
  <c r="AB1062" i="2" s="1"/>
  <c r="F1035" i="2"/>
  <c r="AB1035" i="2" s="1"/>
  <c r="F1061" i="2"/>
  <c r="AB1061" i="2" s="1"/>
  <c r="F1060" i="2"/>
  <c r="AB1060" i="2" s="1"/>
  <c r="F1059" i="2"/>
  <c r="AB1059" i="2" s="1"/>
  <c r="F1058" i="2"/>
  <c r="AB1058" i="2" s="1"/>
  <c r="F1057" i="2"/>
  <c r="AB1057" i="2" s="1"/>
  <c r="F1056" i="2"/>
  <c r="AB1056" i="2" s="1"/>
  <c r="F1055" i="2"/>
  <c r="AB1055" i="2" s="1"/>
  <c r="F1054" i="2"/>
  <c r="AB1054" i="2" s="1"/>
  <c r="F1052" i="2"/>
  <c r="AB1052" i="2" s="1"/>
  <c r="F1051" i="2"/>
  <c r="AB1051" i="2" s="1"/>
  <c r="F1034" i="2"/>
  <c r="AB1034" i="2" s="1"/>
  <c r="F1050" i="2"/>
  <c r="AB1050" i="2" s="1"/>
  <c r="F1053" i="2"/>
  <c r="F1049" i="2"/>
  <c r="F1048" i="2"/>
  <c r="AB1048" i="2" s="1"/>
  <c r="F1047" i="2"/>
  <c r="AB1047" i="2" s="1"/>
  <c r="F1046" i="2"/>
  <c r="AB1046" i="2" s="1"/>
  <c r="F1045" i="2"/>
  <c r="AB1045" i="2" s="1"/>
  <c r="F1044" i="2"/>
  <c r="AB1044" i="2" s="1"/>
  <c r="F1043" i="2"/>
  <c r="AB1043" i="2" s="1"/>
  <c r="F1041" i="2"/>
  <c r="AB1041" i="2" s="1"/>
  <c r="F1033" i="2"/>
  <c r="F1004" i="2"/>
  <c r="AB1004" i="2" s="1"/>
  <c r="F1000" i="2"/>
  <c r="AB1000" i="2" s="1"/>
  <c r="F1003" i="2"/>
  <c r="AB1003" i="2" s="1"/>
  <c r="F999" i="2"/>
  <c r="AB999" i="2" s="1"/>
  <c r="F998" i="2"/>
  <c r="AB998" i="2" s="1"/>
  <c r="F1032" i="2"/>
  <c r="AB1032" i="2" s="1"/>
  <c r="F996" i="2"/>
  <c r="AB996" i="2" s="1"/>
  <c r="F1031" i="2"/>
  <c r="F1030" i="2"/>
  <c r="AB1030" i="2" s="1"/>
  <c r="F1029" i="2"/>
  <c r="F1028" i="2"/>
  <c r="AB1028" i="2" s="1"/>
  <c r="F1027" i="2"/>
  <c r="AB1027" i="2" s="1"/>
  <c r="F1025" i="2"/>
  <c r="AB1025" i="2" s="1"/>
  <c r="F1024" i="2"/>
  <c r="AB1024" i="2" s="1"/>
  <c r="F1023" i="2"/>
  <c r="AB1023" i="2" s="1"/>
  <c r="F1026" i="2"/>
  <c r="AB1026" i="2" s="1"/>
  <c r="F1022" i="2"/>
  <c r="AB1022" i="2" s="1"/>
  <c r="F995" i="2"/>
  <c r="AB995" i="2" s="1"/>
  <c r="F1021" i="2"/>
  <c r="AB1021" i="2" s="1"/>
  <c r="F1020" i="2"/>
  <c r="AB1020" i="2" s="1"/>
  <c r="F1019" i="2"/>
  <c r="AB1019" i="2" s="1"/>
  <c r="F1018" i="2"/>
  <c r="AB1018" i="2" s="1"/>
  <c r="F1017" i="2"/>
  <c r="AB1017" i="2" s="1"/>
  <c r="F1016" i="2"/>
  <c r="AB1016" i="2" s="1"/>
  <c r="F1015" i="2"/>
  <c r="AB1015" i="2" s="1"/>
  <c r="F1014" i="2"/>
  <c r="AB1014" i="2" s="1"/>
  <c r="F1013" i="2"/>
  <c r="AB1013" i="2" s="1"/>
  <c r="F1012" i="2"/>
  <c r="AB1012" i="2" s="1"/>
  <c r="F994" i="2"/>
  <c r="AB994" i="2" s="1"/>
  <c r="F1011" i="2"/>
  <c r="AB1011" i="2" s="1"/>
  <c r="F1010" i="2"/>
  <c r="AB1010" i="2" s="1"/>
  <c r="F1008" i="2"/>
  <c r="AB1008" i="2" s="1"/>
  <c r="F1007" i="2"/>
  <c r="F1006" i="2"/>
  <c r="AB1006" i="2" s="1"/>
  <c r="F1009" i="2"/>
  <c r="AB1009" i="2" s="1"/>
  <c r="F1005" i="2"/>
  <c r="AB1005" i="2" s="1"/>
  <c r="F1002" i="2"/>
  <c r="AB1002" i="2" s="1"/>
  <c r="F1001" i="2"/>
  <c r="AB1001" i="2" s="1"/>
  <c r="F997" i="2"/>
  <c r="AB997" i="2" s="1"/>
  <c r="F993" i="2"/>
  <c r="F992" i="2"/>
  <c r="AB992" i="2" s="1"/>
  <c r="F991" i="2"/>
  <c r="AB991" i="2" s="1"/>
  <c r="F983" i="2"/>
  <c r="AB983" i="2" s="1"/>
  <c r="F984" i="2"/>
  <c r="AB984" i="2" s="1"/>
  <c r="F982" i="2"/>
  <c r="AB982" i="2" s="1"/>
  <c r="F990" i="2"/>
  <c r="F989" i="2"/>
  <c r="AB989" i="2" s="1"/>
  <c r="F988" i="2"/>
  <c r="AB988" i="2" s="1"/>
  <c r="F987" i="2"/>
  <c r="AB987" i="2" s="1"/>
  <c r="F986" i="2"/>
  <c r="AB986" i="2" s="1"/>
  <c r="F985" i="2"/>
  <c r="AB985" i="2" s="1"/>
  <c r="F981" i="2"/>
  <c r="AB981" i="2" s="1"/>
  <c r="F980" i="2"/>
  <c r="AB980" i="2" s="1"/>
  <c r="F979" i="2"/>
  <c r="AB979" i="2" s="1"/>
  <c r="F978" i="2"/>
  <c r="AB978" i="2" s="1"/>
  <c r="F977" i="2"/>
  <c r="AB977" i="2" s="1"/>
  <c r="F976" i="2"/>
  <c r="AB976" i="2" s="1"/>
  <c r="F975" i="2"/>
  <c r="AB975" i="2" s="1"/>
  <c r="F973" i="2"/>
  <c r="AB973" i="2" s="1"/>
  <c r="F972" i="2"/>
  <c r="AB972" i="2" s="1"/>
  <c r="F971" i="2"/>
  <c r="AB971" i="2" s="1"/>
  <c r="F970" i="2"/>
  <c r="AB970" i="2" s="1"/>
  <c r="F974" i="2"/>
  <c r="AB974" i="2" s="1"/>
  <c r="F968" i="2"/>
  <c r="AB968" i="2" s="1"/>
  <c r="F969" i="2"/>
  <c r="AB969" i="2" s="1"/>
  <c r="F967" i="2"/>
  <c r="AB967" i="2" s="1"/>
  <c r="F965" i="2"/>
  <c r="AB965" i="2" s="1"/>
  <c r="F964" i="2"/>
  <c r="AB964" i="2" s="1"/>
  <c r="F963" i="2"/>
  <c r="AB963" i="2" s="1"/>
  <c r="F962" i="2"/>
  <c r="AB962" i="2" s="1"/>
  <c r="F961" i="2"/>
  <c r="AB961" i="2" s="1"/>
  <c r="F960" i="2"/>
  <c r="AB960" i="2" s="1"/>
  <c r="F959" i="2"/>
  <c r="AB959" i="2" s="1"/>
  <c r="F958" i="2"/>
  <c r="AB958" i="2" s="1"/>
  <c r="F957" i="2"/>
  <c r="F956" i="2"/>
  <c r="F955" i="2"/>
  <c r="AB955" i="2" s="1"/>
  <c r="F954" i="2"/>
  <c r="AB954" i="2" s="1"/>
  <c r="F953" i="2"/>
  <c r="AB953" i="2" s="1"/>
  <c r="F951" i="2"/>
  <c r="AB951" i="2" s="1"/>
  <c r="F952" i="2"/>
  <c r="AB952" i="2" s="1"/>
  <c r="F950" i="2"/>
  <c r="AB950" i="2" s="1"/>
  <c r="F949" i="2"/>
  <c r="AB949" i="2" s="1"/>
  <c r="F948" i="2"/>
  <c r="AB948" i="2" s="1"/>
  <c r="F947" i="2"/>
  <c r="AB947" i="2" s="1"/>
  <c r="F946" i="2"/>
  <c r="AB946" i="2" s="1"/>
  <c r="F945" i="2"/>
  <c r="AB945" i="2" s="1"/>
  <c r="F944" i="2"/>
  <c r="AB944" i="2" s="1"/>
  <c r="F943" i="2"/>
  <c r="AB943" i="2" s="1"/>
  <c r="F942" i="2"/>
  <c r="AB942" i="2" s="1"/>
  <c r="F941" i="2"/>
  <c r="AB941" i="2" s="1"/>
  <c r="F940" i="2"/>
  <c r="AB940" i="2" s="1"/>
  <c r="F939" i="2"/>
  <c r="AB939" i="2" s="1"/>
  <c r="F938" i="2"/>
  <c r="AB938" i="2" s="1"/>
  <c r="F937" i="2"/>
  <c r="AB937" i="2" s="1"/>
  <c r="F936" i="2"/>
  <c r="AB936" i="2" s="1"/>
  <c r="F935" i="2"/>
  <c r="AB935" i="2" s="1"/>
  <c r="F934" i="2"/>
  <c r="AB934" i="2" s="1"/>
  <c r="F933" i="2"/>
  <c r="AB933" i="2" s="1"/>
  <c r="F932" i="2"/>
  <c r="AB932" i="2" s="1"/>
  <c r="F931" i="2"/>
  <c r="AB931" i="2" s="1"/>
  <c r="F930" i="2"/>
  <c r="AB930" i="2" s="1"/>
  <c r="F929" i="2"/>
  <c r="AB929" i="2" s="1"/>
  <c r="F928" i="2"/>
  <c r="AB928" i="2" s="1"/>
  <c r="F927" i="2"/>
  <c r="AB927" i="2" s="1"/>
  <c r="F926" i="2"/>
  <c r="AB926" i="2" s="1"/>
  <c r="F924" i="2"/>
  <c r="AB924" i="2" s="1"/>
  <c r="F923" i="2"/>
  <c r="AB923" i="2" s="1"/>
  <c r="F922" i="2"/>
  <c r="AB922" i="2" s="1"/>
  <c r="F925" i="2"/>
  <c r="AB925" i="2" s="1"/>
  <c r="F921" i="2"/>
  <c r="F920" i="2"/>
  <c r="AB920" i="2" s="1"/>
  <c r="F919" i="2"/>
  <c r="AB919" i="2" s="1"/>
  <c r="F918" i="2"/>
  <c r="F917" i="2"/>
  <c r="AB917" i="2" s="1"/>
  <c r="F916" i="2"/>
  <c r="AB916" i="2" s="1"/>
  <c r="F915" i="2"/>
  <c r="AB915" i="2" s="1"/>
  <c r="F914" i="2"/>
  <c r="AB914" i="2" s="1"/>
  <c r="F913" i="2"/>
  <c r="AB913" i="2" s="1"/>
  <c r="F911" i="2"/>
  <c r="AB911" i="2" s="1"/>
  <c r="F910" i="2"/>
  <c r="AB910" i="2" s="1"/>
  <c r="F909" i="2"/>
  <c r="AB909" i="2" s="1"/>
  <c r="F908" i="2"/>
  <c r="AB908" i="2" s="1"/>
  <c r="F907" i="2"/>
  <c r="AB907" i="2" s="1"/>
  <c r="F905" i="2"/>
  <c r="F904" i="2"/>
  <c r="AB904" i="2" s="1"/>
  <c r="F906" i="2"/>
  <c r="F903" i="2"/>
  <c r="F902" i="2"/>
  <c r="AB902" i="2" s="1"/>
  <c r="F901" i="2"/>
  <c r="AB901" i="2" s="1"/>
  <c r="F912" i="2"/>
  <c r="AB912" i="2" s="1"/>
  <c r="F900" i="2"/>
  <c r="AB900" i="2" s="1"/>
  <c r="F899" i="2"/>
  <c r="AB899" i="2" s="1"/>
  <c r="F898" i="2"/>
  <c r="AB898" i="2" s="1"/>
  <c r="F897" i="2"/>
  <c r="AB897" i="2" s="1"/>
  <c r="F896" i="2"/>
  <c r="AB896" i="2" s="1"/>
  <c r="F895" i="2"/>
  <c r="AB895" i="2" s="1"/>
  <c r="F894" i="2"/>
  <c r="AB894" i="2" s="1"/>
  <c r="F893" i="2"/>
  <c r="AB893" i="2" s="1"/>
  <c r="F892" i="2"/>
  <c r="AB892" i="2" s="1"/>
  <c r="F891" i="2"/>
  <c r="AB891" i="2" s="1"/>
  <c r="F890" i="2"/>
  <c r="AB890" i="2" s="1"/>
  <c r="F889" i="2"/>
  <c r="AB889" i="2" s="1"/>
  <c r="F888" i="2"/>
  <c r="AB888" i="2" s="1"/>
  <c r="F887" i="2"/>
  <c r="AB887" i="2" s="1"/>
  <c r="F886" i="2"/>
  <c r="AB886" i="2" s="1"/>
  <c r="F885" i="2"/>
  <c r="F858" i="2"/>
  <c r="AB858" i="2" s="1"/>
  <c r="F856" i="2"/>
  <c r="AB856" i="2" s="1"/>
  <c r="F855" i="2"/>
  <c r="AB855" i="2" s="1"/>
  <c r="F854" i="2"/>
  <c r="AB854" i="2" s="1"/>
  <c r="F852" i="2"/>
  <c r="AB852" i="2" s="1"/>
  <c r="F851" i="2"/>
  <c r="AB851" i="2" s="1"/>
  <c r="F884" i="2"/>
  <c r="AB884" i="2" s="1"/>
  <c r="F883" i="2"/>
  <c r="AB883" i="2" s="1"/>
  <c r="F882" i="2"/>
  <c r="F881" i="2"/>
  <c r="AB881" i="2" s="1"/>
  <c r="F880" i="2"/>
  <c r="AB880" i="2" s="1"/>
  <c r="F879" i="2"/>
  <c r="AB879" i="2" s="1"/>
  <c r="F850" i="2"/>
  <c r="AB850" i="2" s="1"/>
  <c r="F849" i="2"/>
  <c r="AB849" i="2" s="1"/>
  <c r="F878" i="2"/>
  <c r="AB878" i="2" s="1"/>
  <c r="F848" i="2"/>
  <c r="AB848" i="2" s="1"/>
  <c r="F876" i="2"/>
  <c r="AB876" i="2" s="1"/>
  <c r="F875" i="2"/>
  <c r="AB875" i="2" s="1"/>
  <c r="F874" i="2"/>
  <c r="AB874" i="2" s="1"/>
  <c r="F873" i="2"/>
  <c r="AB873" i="2" s="1"/>
  <c r="F872" i="2"/>
  <c r="AB872" i="2" s="1"/>
  <c r="F871" i="2"/>
  <c r="AB871" i="2" s="1"/>
  <c r="F870" i="2"/>
  <c r="AB870" i="2" s="1"/>
  <c r="F868" i="2"/>
  <c r="AB868" i="2" s="1"/>
  <c r="F869" i="2"/>
  <c r="AB869" i="2" s="1"/>
  <c r="F866" i="2"/>
  <c r="AB866" i="2" s="1"/>
  <c r="F847" i="2"/>
  <c r="F867" i="2"/>
  <c r="AB867" i="2" s="1"/>
  <c r="F865" i="2"/>
  <c r="F864" i="2"/>
  <c r="F863" i="2"/>
  <c r="AB863" i="2" s="1"/>
  <c r="F862" i="2"/>
  <c r="AB862" i="2" s="1"/>
  <c r="F860" i="2"/>
  <c r="AB860" i="2" s="1"/>
  <c r="F859" i="2"/>
  <c r="AB859" i="2" s="1"/>
  <c r="F861" i="2"/>
  <c r="AB861" i="2" s="1"/>
  <c r="F853" i="2"/>
  <c r="AB853" i="2" s="1"/>
  <c r="F857" i="2"/>
  <c r="AB857" i="2" s="1"/>
  <c r="F877" i="2"/>
  <c r="AB877" i="2" s="1"/>
  <c r="F820" i="2"/>
  <c r="AB820" i="2" s="1"/>
  <c r="F819" i="2"/>
  <c r="AB819" i="2" s="1"/>
  <c r="F818" i="2"/>
  <c r="AB818" i="2" s="1"/>
  <c r="F817" i="2"/>
  <c r="AB817" i="2" s="1"/>
  <c r="F815" i="2"/>
  <c r="AB815" i="2" s="1"/>
  <c r="F814" i="2"/>
  <c r="AB814" i="2" s="1"/>
  <c r="F846" i="2"/>
  <c r="AB846" i="2" s="1"/>
  <c r="F845" i="2"/>
  <c r="F844" i="2"/>
  <c r="F843" i="2"/>
  <c r="F842" i="2"/>
  <c r="F841" i="2"/>
  <c r="AB841" i="2" s="1"/>
  <c r="F813" i="2"/>
  <c r="AB813" i="2" s="1"/>
  <c r="F840" i="2"/>
  <c r="AB840" i="2" s="1"/>
  <c r="F839" i="2"/>
  <c r="AB839" i="2" s="1"/>
  <c r="F838" i="2"/>
  <c r="AB838" i="2" s="1"/>
  <c r="F837" i="2"/>
  <c r="AB837" i="2" s="1"/>
  <c r="F836" i="2"/>
  <c r="AB836" i="2" s="1"/>
  <c r="F835" i="2"/>
  <c r="AB835" i="2" s="1"/>
  <c r="F834" i="2"/>
  <c r="AB834" i="2" s="1"/>
  <c r="F833" i="2"/>
  <c r="AB833" i="2" s="1"/>
  <c r="F831" i="2"/>
  <c r="AB831" i="2" s="1"/>
  <c r="F832" i="2"/>
  <c r="AB832" i="2" s="1"/>
  <c r="F816" i="2"/>
  <c r="AB816" i="2" s="1"/>
  <c r="F830" i="2"/>
  <c r="AB830" i="2" s="1"/>
  <c r="F829" i="2"/>
  <c r="AB829" i="2" s="1"/>
  <c r="F828" i="2"/>
  <c r="AB828" i="2" s="1"/>
  <c r="F827" i="2"/>
  <c r="AB827" i="2" s="1"/>
  <c r="F826" i="2"/>
  <c r="AB826" i="2" s="1"/>
  <c r="F825" i="2"/>
  <c r="AB825" i="2" s="1"/>
  <c r="F824" i="2"/>
  <c r="AB824" i="2" s="1"/>
  <c r="F823" i="2"/>
  <c r="AB823" i="2" s="1"/>
  <c r="F822" i="2"/>
  <c r="AB822" i="2" s="1"/>
  <c r="F821" i="2"/>
  <c r="AB821" i="2" s="1"/>
  <c r="F812" i="2"/>
  <c r="F781" i="2"/>
  <c r="AB781" i="2" s="1"/>
  <c r="F783" i="2"/>
  <c r="AB783" i="2" s="1"/>
  <c r="F780" i="2"/>
  <c r="AB780" i="2" s="1"/>
  <c r="F779" i="2"/>
  <c r="AB779" i="2" s="1"/>
  <c r="F778" i="2"/>
  <c r="AB778" i="2" s="1"/>
  <c r="F777" i="2"/>
  <c r="AB777" i="2" s="1"/>
  <c r="F811" i="2"/>
  <c r="AB811" i="2" s="1"/>
  <c r="F810" i="2"/>
  <c r="AB810" i="2" s="1"/>
  <c r="F809" i="2"/>
  <c r="F808" i="2"/>
  <c r="F807" i="2"/>
  <c r="AB807" i="2" s="1"/>
  <c r="F806" i="2"/>
  <c r="AB806" i="2" s="1"/>
  <c r="F805" i="2"/>
  <c r="AB805" i="2" s="1"/>
  <c r="F804" i="2"/>
  <c r="AB804" i="2" s="1"/>
  <c r="F803" i="2"/>
  <c r="AB803" i="2" s="1"/>
  <c r="F776" i="2"/>
  <c r="AB776" i="2" s="1"/>
  <c r="F802" i="2"/>
  <c r="AB802" i="2" s="1"/>
  <c r="F801" i="2"/>
  <c r="AB801" i="2" s="1"/>
  <c r="F800" i="2"/>
  <c r="AB800" i="2" s="1"/>
  <c r="F799" i="2"/>
  <c r="AB799" i="2" s="1"/>
  <c r="F798" i="2"/>
  <c r="AB798" i="2" s="1"/>
  <c r="F797" i="2"/>
  <c r="AB797" i="2" s="1"/>
  <c r="F796" i="2"/>
  <c r="AB796" i="2" s="1"/>
  <c r="F795" i="2"/>
  <c r="AB795" i="2" s="1"/>
  <c r="F794" i="2"/>
  <c r="AB794" i="2" s="1"/>
  <c r="F793" i="2"/>
  <c r="AB793" i="2" s="1"/>
  <c r="F775" i="2"/>
  <c r="AB775" i="2" s="1"/>
  <c r="F792" i="2"/>
  <c r="AB792" i="2" s="1"/>
  <c r="F791" i="2"/>
  <c r="AB791" i="2" s="1"/>
  <c r="F790" i="2"/>
  <c r="AB790" i="2" s="1"/>
  <c r="F789" i="2"/>
  <c r="AB789" i="2" s="1"/>
  <c r="F788" i="2"/>
  <c r="AB788" i="2" s="1"/>
  <c r="F787" i="2"/>
  <c r="AB787" i="2" s="1"/>
  <c r="F786" i="2"/>
  <c r="AB786" i="2" s="1"/>
  <c r="F785" i="2"/>
  <c r="AB785" i="2" s="1"/>
  <c r="F784" i="2"/>
  <c r="AB784" i="2" s="1"/>
  <c r="F782" i="2"/>
  <c r="AB782" i="2" s="1"/>
  <c r="F774" i="2"/>
  <c r="F746" i="2"/>
  <c r="AB746" i="2" s="1"/>
  <c r="F747" i="2"/>
  <c r="AB747" i="2" s="1"/>
  <c r="F745" i="2"/>
  <c r="AB745" i="2" s="1"/>
  <c r="F742" i="2"/>
  <c r="AB742" i="2" s="1"/>
  <c r="F741" i="2"/>
  <c r="AB741" i="2" s="1"/>
  <c r="F740" i="2"/>
  <c r="AB740" i="2" s="1"/>
  <c r="F773" i="2"/>
  <c r="AB773" i="2" s="1"/>
  <c r="F772" i="2"/>
  <c r="AB772" i="2" s="1"/>
  <c r="F771" i="2"/>
  <c r="AB771" i="2" s="1"/>
  <c r="F770" i="2"/>
  <c r="AB770" i="2" s="1"/>
  <c r="F769" i="2"/>
  <c r="AB769" i="2" s="1"/>
  <c r="F768" i="2"/>
  <c r="AB768" i="2" s="1"/>
  <c r="F767" i="2"/>
  <c r="AB767" i="2" s="1"/>
  <c r="F739" i="2"/>
  <c r="AB739" i="2" s="1"/>
  <c r="F766" i="2"/>
  <c r="AB766" i="2" s="1"/>
  <c r="F765" i="2"/>
  <c r="AB765" i="2" s="1"/>
  <c r="F764" i="2"/>
  <c r="AB764" i="2" s="1"/>
  <c r="F763" i="2"/>
  <c r="AB763" i="2" s="1"/>
  <c r="F762" i="2"/>
  <c r="AB762" i="2" s="1"/>
  <c r="F761" i="2"/>
  <c r="AB761" i="2" s="1"/>
  <c r="F759" i="2"/>
  <c r="AB759" i="2" s="1"/>
  <c r="F758" i="2"/>
  <c r="AB758" i="2" s="1"/>
  <c r="F760" i="2"/>
  <c r="AB760" i="2" s="1"/>
  <c r="F757" i="2"/>
  <c r="AB757" i="2" s="1"/>
  <c r="F738" i="2"/>
  <c r="F756" i="2"/>
  <c r="AB756" i="2" s="1"/>
  <c r="F755" i="2"/>
  <c r="AB755" i="2" s="1"/>
  <c r="F754" i="2"/>
  <c r="AB754" i="2" s="1"/>
  <c r="F753" i="2"/>
  <c r="AB753" i="2" s="1"/>
  <c r="F751" i="2"/>
  <c r="AB751" i="2" s="1"/>
  <c r="F750" i="2"/>
  <c r="AB750" i="2" s="1"/>
  <c r="F749" i="2"/>
  <c r="AB749" i="2" s="1"/>
  <c r="F748" i="2"/>
  <c r="AB748" i="2" s="1"/>
  <c r="F752" i="2"/>
  <c r="AB752" i="2" s="1"/>
  <c r="F744" i="2"/>
  <c r="AB744" i="2" s="1"/>
  <c r="F743" i="2"/>
  <c r="AB743" i="2" s="1"/>
  <c r="F713" i="2"/>
  <c r="F711" i="2"/>
  <c r="F710" i="2"/>
  <c r="AB710" i="2" s="1"/>
  <c r="F709" i="2"/>
  <c r="F708" i="2"/>
  <c r="AB708" i="2" s="1"/>
  <c r="F707" i="2"/>
  <c r="AB707" i="2" s="1"/>
  <c r="F737" i="2"/>
  <c r="AB737" i="2" s="1"/>
  <c r="F736" i="2"/>
  <c r="AB736" i="2" s="1"/>
  <c r="F735" i="2"/>
  <c r="AB735" i="2" s="1"/>
  <c r="F734" i="2"/>
  <c r="AB734" i="2" s="1"/>
  <c r="F733" i="2"/>
  <c r="AB733" i="2" s="1"/>
  <c r="F706" i="2"/>
  <c r="AB706" i="2" s="1"/>
  <c r="F732" i="2"/>
  <c r="AB732" i="2" s="1"/>
  <c r="F731" i="2"/>
  <c r="AB731" i="2" s="1"/>
  <c r="F730" i="2"/>
  <c r="AB730" i="2" s="1"/>
  <c r="F729" i="2"/>
  <c r="AB729" i="2" s="1"/>
  <c r="F728" i="2"/>
  <c r="AB728" i="2" s="1"/>
  <c r="F727" i="2"/>
  <c r="AB727" i="2" s="1"/>
  <c r="F726" i="2"/>
  <c r="AB726" i="2" s="1"/>
  <c r="F725" i="2"/>
  <c r="AB725" i="2" s="1"/>
  <c r="F724" i="2"/>
  <c r="AB724" i="2" s="1"/>
  <c r="F723" i="2"/>
  <c r="F704" i="2"/>
  <c r="F722" i="2"/>
  <c r="AB722" i="2" s="1"/>
  <c r="F721" i="2"/>
  <c r="AB721" i="2" s="1"/>
  <c r="F720" i="2"/>
  <c r="AB720" i="2" s="1"/>
  <c r="F719" i="2"/>
  <c r="AB719" i="2" s="1"/>
  <c r="F718" i="2"/>
  <c r="AB718" i="2" s="1"/>
  <c r="F717" i="2"/>
  <c r="AB717" i="2" s="1"/>
  <c r="F716" i="2"/>
  <c r="AB716" i="2" s="1"/>
  <c r="F715" i="2"/>
  <c r="AB715" i="2" s="1"/>
  <c r="F714" i="2"/>
  <c r="AB714" i="2" s="1"/>
  <c r="F712" i="2"/>
  <c r="AB712" i="2" s="1"/>
  <c r="F705" i="2"/>
  <c r="AB705" i="2" s="1"/>
  <c r="F675" i="2"/>
  <c r="AB675" i="2" s="1"/>
  <c r="F674" i="2"/>
  <c r="AB674" i="2" s="1"/>
  <c r="F673" i="2"/>
  <c r="AB673" i="2" s="1"/>
  <c r="F672" i="2"/>
  <c r="AB672" i="2" s="1"/>
  <c r="F671" i="2"/>
  <c r="AB671" i="2" s="1"/>
  <c r="F670" i="2"/>
  <c r="AB670" i="2" s="1"/>
  <c r="F703" i="2"/>
  <c r="AB703" i="2" s="1"/>
  <c r="F702" i="2"/>
  <c r="AB702" i="2" s="1"/>
  <c r="F701" i="2"/>
  <c r="AB701" i="2" s="1"/>
  <c r="F700" i="2"/>
  <c r="AB700" i="2" s="1"/>
  <c r="F699" i="2"/>
  <c r="AB699" i="2" s="1"/>
  <c r="F698" i="2"/>
  <c r="AB698" i="2" s="1"/>
  <c r="F697" i="2"/>
  <c r="F696" i="2"/>
  <c r="AB696" i="2" s="1"/>
  <c r="F669" i="2"/>
  <c r="AB669" i="2" s="1"/>
  <c r="F693" i="2"/>
  <c r="AB693" i="2" s="1"/>
  <c r="F692" i="2"/>
  <c r="AB692" i="2" s="1"/>
  <c r="F695" i="2"/>
  <c r="AB695" i="2" s="1"/>
  <c r="F694" i="2"/>
  <c r="AB694" i="2" s="1"/>
  <c r="F691" i="2"/>
  <c r="AB691" i="2" s="1"/>
  <c r="F690" i="2"/>
  <c r="AB690" i="2" s="1"/>
  <c r="F689" i="2"/>
  <c r="AB689" i="2" s="1"/>
  <c r="F688" i="2"/>
  <c r="AB688" i="2" s="1"/>
  <c r="F687" i="2"/>
  <c r="AB687" i="2" s="1"/>
  <c r="F686" i="2"/>
  <c r="AB686" i="2" s="1"/>
  <c r="F668" i="2"/>
  <c r="AB668" i="2" s="1"/>
  <c r="F685" i="2"/>
  <c r="AB685" i="2" s="1"/>
  <c r="F684" i="2"/>
  <c r="AB684" i="2" s="1"/>
  <c r="F683" i="2"/>
  <c r="AB683" i="2" s="1"/>
  <c r="F682" i="2"/>
  <c r="AB682" i="2" s="1"/>
  <c r="F680" i="2"/>
  <c r="AB680" i="2" s="1"/>
  <c r="F681" i="2"/>
  <c r="AB681" i="2" s="1"/>
  <c r="F678" i="2"/>
  <c r="AB678" i="2" s="1"/>
  <c r="F679" i="2"/>
  <c r="AB679" i="2" s="1"/>
  <c r="F677" i="2"/>
  <c r="AB677" i="2" s="1"/>
  <c r="F676" i="2"/>
  <c r="AB676" i="2" s="1"/>
  <c r="F667" i="2"/>
  <c r="F651" i="2"/>
  <c r="AB651" i="2" s="1"/>
  <c r="F650" i="2"/>
  <c r="AB650" i="2" s="1"/>
  <c r="F647" i="2"/>
  <c r="AB647" i="2" s="1"/>
  <c r="F646" i="2"/>
  <c r="AB646" i="2" s="1"/>
  <c r="F645" i="2"/>
  <c r="AB645" i="2" s="1"/>
  <c r="F644" i="2"/>
  <c r="AB644" i="2" s="1"/>
  <c r="F643" i="2"/>
  <c r="AB643" i="2" s="1"/>
  <c r="F666" i="2"/>
  <c r="AB666" i="2" s="1"/>
  <c r="F665" i="2"/>
  <c r="AB665" i="2" s="1"/>
  <c r="F664" i="2"/>
  <c r="AB664" i="2" s="1"/>
  <c r="F663" i="2"/>
  <c r="AB663" i="2" s="1"/>
  <c r="F659" i="2"/>
  <c r="AB659" i="2" s="1"/>
  <c r="F661" i="2"/>
  <c r="AB661" i="2" s="1"/>
  <c r="F658" i="2"/>
  <c r="AB658" i="2" s="1"/>
  <c r="F642" i="2"/>
  <c r="AB642" i="2" s="1"/>
  <c r="F662" i="2"/>
  <c r="AB662" i="2" s="1"/>
  <c r="F660" i="2"/>
  <c r="AB660" i="2" s="1"/>
  <c r="F657" i="2"/>
  <c r="AB657" i="2" s="1"/>
  <c r="F656" i="2"/>
  <c r="AB656" i="2" s="1"/>
  <c r="F655" i="2"/>
  <c r="AB655" i="2" s="1"/>
  <c r="F654" i="2"/>
  <c r="AB654" i="2" s="1"/>
  <c r="F653" i="2"/>
  <c r="AB653" i="2" s="1"/>
  <c r="F652" i="2"/>
  <c r="AB652" i="2" s="1"/>
  <c r="F649" i="2"/>
  <c r="AB649" i="2" s="1"/>
  <c r="F648" i="2"/>
  <c r="AB648" i="2" s="1"/>
  <c r="F641" i="2"/>
  <c r="F613" i="2"/>
  <c r="AB613" i="2" s="1"/>
  <c r="F612" i="2"/>
  <c r="AB612" i="2" s="1"/>
  <c r="F611" i="2"/>
  <c r="AB611" i="2" s="1"/>
  <c r="F610" i="2"/>
  <c r="AB610" i="2" s="1"/>
  <c r="F609" i="2"/>
  <c r="AB609" i="2" s="1"/>
  <c r="F608" i="2"/>
  <c r="AB608" i="2" s="1"/>
  <c r="F640" i="2"/>
  <c r="AB640" i="2" s="1"/>
  <c r="F639" i="2"/>
  <c r="AB639" i="2" s="1"/>
  <c r="F638" i="2"/>
  <c r="AB638" i="2" s="1"/>
  <c r="F637" i="2"/>
  <c r="AB637" i="2" s="1"/>
  <c r="F636" i="2"/>
  <c r="AB636" i="2" s="1"/>
  <c r="F635" i="2"/>
  <c r="AB635" i="2" s="1"/>
  <c r="F634" i="2"/>
  <c r="AB634" i="2" s="1"/>
  <c r="F607" i="2"/>
  <c r="AB607" i="2" s="1"/>
  <c r="F633" i="2"/>
  <c r="F632" i="2"/>
  <c r="AB632" i="2" s="1"/>
  <c r="F631" i="2"/>
  <c r="AB631" i="2" s="1"/>
  <c r="F630" i="2"/>
  <c r="AB630" i="2" s="1"/>
  <c r="F629" i="2"/>
  <c r="AB629" i="2" s="1"/>
  <c r="F628" i="2"/>
  <c r="AB628" i="2" s="1"/>
  <c r="F626" i="2"/>
  <c r="AB626" i="2" s="1"/>
  <c r="F627" i="2"/>
  <c r="AB627" i="2" s="1"/>
  <c r="F625" i="2"/>
  <c r="F624" i="2"/>
  <c r="AB624" i="2" s="1"/>
  <c r="F606" i="2"/>
  <c r="AB606" i="2" s="1"/>
  <c r="F623" i="2"/>
  <c r="AB623" i="2" s="1"/>
  <c r="F622" i="2"/>
  <c r="AB622" i="2" s="1"/>
  <c r="F621" i="2"/>
  <c r="AB621" i="2" s="1"/>
  <c r="F620" i="2"/>
  <c r="AB620" i="2" s="1"/>
  <c r="F619" i="2"/>
  <c r="AB619" i="2" s="1"/>
  <c r="F618" i="2"/>
  <c r="AB618" i="2" s="1"/>
  <c r="F617" i="2"/>
  <c r="AB617" i="2" s="1"/>
  <c r="F616" i="2"/>
  <c r="AB616" i="2" s="1"/>
  <c r="F615" i="2"/>
  <c r="AB615" i="2" s="1"/>
  <c r="F614" i="2"/>
  <c r="AB614" i="2" s="1"/>
  <c r="F605" i="2"/>
  <c r="F575" i="2"/>
  <c r="AB575" i="2" s="1"/>
  <c r="F574" i="2"/>
  <c r="AB574" i="2" s="1"/>
  <c r="F577" i="2"/>
  <c r="AB577" i="2" s="1"/>
  <c r="F572" i="2"/>
  <c r="AB572" i="2" s="1"/>
  <c r="F571" i="2"/>
  <c r="AB571" i="2" s="1"/>
  <c r="F570" i="2"/>
  <c r="AB570" i="2" s="1"/>
  <c r="F604" i="2"/>
  <c r="AB604" i="2" s="1"/>
  <c r="F603" i="2"/>
  <c r="F602" i="2"/>
  <c r="AB602" i="2" s="1"/>
  <c r="F601" i="2"/>
  <c r="AB601" i="2" s="1"/>
  <c r="F600" i="2"/>
  <c r="AB600" i="2" s="1"/>
  <c r="F599" i="2"/>
  <c r="AB599" i="2" s="1"/>
  <c r="F598" i="2"/>
  <c r="AB598" i="2" s="1"/>
  <c r="F597" i="2"/>
  <c r="AB597" i="2" s="1"/>
  <c r="F573" i="2"/>
  <c r="AB573" i="2" s="1"/>
  <c r="F596" i="2"/>
  <c r="AB596" i="2" s="1"/>
  <c r="F595" i="2"/>
  <c r="AB595" i="2" s="1"/>
  <c r="F594" i="2"/>
  <c r="AB594" i="2" s="1"/>
  <c r="F593" i="2"/>
  <c r="AB593" i="2" s="1"/>
  <c r="F592" i="2"/>
  <c r="AB592" i="2" s="1"/>
  <c r="F591" i="2"/>
  <c r="AB591" i="2" s="1"/>
  <c r="F590" i="2"/>
  <c r="AB590" i="2" s="1"/>
  <c r="F589" i="2"/>
  <c r="AB589" i="2" s="1"/>
  <c r="F588" i="2"/>
  <c r="AB588" i="2" s="1"/>
  <c r="F587" i="2"/>
  <c r="AB587" i="2" s="1"/>
  <c r="F569" i="2"/>
  <c r="AB569" i="2" s="1"/>
  <c r="F586" i="2"/>
  <c r="AB586" i="2" s="1"/>
  <c r="F585" i="2"/>
  <c r="AB585" i="2" s="1"/>
  <c r="F584" i="2"/>
  <c r="AB584" i="2" s="1"/>
  <c r="F583" i="2"/>
  <c r="AB583" i="2" s="1"/>
  <c r="F582" i="2"/>
  <c r="AB582" i="2" s="1"/>
  <c r="F581" i="2"/>
  <c r="AB581" i="2" s="1"/>
  <c r="F580" i="2"/>
  <c r="AB580" i="2" s="1"/>
  <c r="F579" i="2"/>
  <c r="AB579" i="2" s="1"/>
  <c r="F578" i="2"/>
  <c r="AB578" i="2" s="1"/>
  <c r="F576" i="2"/>
  <c r="AB576" i="2" s="1"/>
  <c r="F568" i="2"/>
  <c r="F536" i="2"/>
  <c r="AB536" i="2" s="1"/>
  <c r="F535" i="2"/>
  <c r="AB535" i="2" s="1"/>
  <c r="F534" i="2"/>
  <c r="AB534" i="2" s="1"/>
  <c r="F533" i="2"/>
  <c r="AB533" i="2" s="1"/>
  <c r="F532" i="2"/>
  <c r="AB532" i="2" s="1"/>
  <c r="F567" i="2"/>
  <c r="AB567" i="2" s="1"/>
  <c r="F531" i="2"/>
  <c r="AB531" i="2" s="1"/>
  <c r="F566" i="2"/>
  <c r="AB566" i="2" s="1"/>
  <c r="F565" i="2"/>
  <c r="AB565" i="2" s="1"/>
  <c r="F564" i="2"/>
  <c r="AB564" i="2" s="1"/>
  <c r="F563" i="2"/>
  <c r="AB563" i="2" s="1"/>
  <c r="F562" i="2"/>
  <c r="AB562" i="2" s="1"/>
  <c r="F561" i="2"/>
  <c r="F560" i="2"/>
  <c r="F559" i="2"/>
  <c r="AB559" i="2" s="1"/>
  <c r="F558" i="2"/>
  <c r="AB558" i="2" s="1"/>
  <c r="F556" i="2"/>
  <c r="F530" i="2"/>
  <c r="AB530" i="2" s="1"/>
  <c r="F557" i="2"/>
  <c r="AB557" i="2" s="1"/>
  <c r="F554" i="2"/>
  <c r="AB554" i="2" s="1"/>
  <c r="F553" i="2"/>
  <c r="AB553" i="2" s="1"/>
  <c r="F552" i="2"/>
  <c r="AB552" i="2" s="1"/>
  <c r="F555" i="2"/>
  <c r="AB555" i="2" s="1"/>
  <c r="F551" i="2"/>
  <c r="AB551" i="2" s="1"/>
  <c r="F550" i="2"/>
  <c r="AB550" i="2" s="1"/>
  <c r="F549" i="2"/>
  <c r="AB549" i="2" s="1"/>
  <c r="F548" i="2"/>
  <c r="F547" i="2"/>
  <c r="AB547" i="2" s="1"/>
  <c r="F529" i="2"/>
  <c r="AB529" i="2" s="1"/>
  <c r="F546" i="2"/>
  <c r="AB546" i="2" s="1"/>
  <c r="F545" i="2"/>
  <c r="AB545" i="2" s="1"/>
  <c r="F543" i="2"/>
  <c r="AB543" i="2" s="1"/>
  <c r="F544" i="2"/>
  <c r="AB544" i="2" s="1"/>
  <c r="F542" i="2"/>
  <c r="AB542" i="2" s="1"/>
  <c r="F541" i="2"/>
  <c r="AB541" i="2" s="1"/>
  <c r="F538" i="2"/>
  <c r="AB538" i="2" s="1"/>
  <c r="F537" i="2"/>
  <c r="AB537" i="2" s="1"/>
  <c r="F540" i="2"/>
  <c r="AB540" i="2" s="1"/>
  <c r="F539" i="2"/>
  <c r="AB539" i="2" s="1"/>
  <c r="F528" i="2"/>
  <c r="F500" i="2"/>
  <c r="AB500" i="2" s="1"/>
  <c r="F499" i="2"/>
  <c r="AB499" i="2" s="1"/>
  <c r="F498" i="2"/>
  <c r="F497" i="2"/>
  <c r="AB497" i="2" s="1"/>
  <c r="F495" i="2"/>
  <c r="AB495" i="2" s="1"/>
  <c r="F494" i="2"/>
  <c r="AB494" i="2" s="1"/>
  <c r="F526" i="2"/>
  <c r="AB526" i="2" s="1"/>
  <c r="F525" i="2"/>
  <c r="AB525" i="2" s="1"/>
  <c r="F523" i="2"/>
  <c r="AB523" i="2" s="1"/>
  <c r="F524" i="2"/>
  <c r="AB524" i="2" s="1"/>
  <c r="F527" i="2"/>
  <c r="AB527" i="2" s="1"/>
  <c r="F522" i="2"/>
  <c r="AB522" i="2" s="1"/>
  <c r="F521" i="2"/>
  <c r="AB521" i="2" s="1"/>
  <c r="F496" i="2"/>
  <c r="AB496" i="2" s="1"/>
  <c r="F520" i="2"/>
  <c r="AB520" i="2" s="1"/>
  <c r="F519" i="2"/>
  <c r="AB519" i="2" s="1"/>
  <c r="F517" i="2"/>
  <c r="AB517" i="2" s="1"/>
  <c r="F516" i="2"/>
  <c r="AB516" i="2" s="1"/>
  <c r="F515" i="2"/>
  <c r="AB515" i="2" s="1"/>
  <c r="F518" i="2"/>
  <c r="AB518" i="2" s="1"/>
  <c r="F514" i="2"/>
  <c r="AB514" i="2" s="1"/>
  <c r="F510" i="2"/>
  <c r="AB510" i="2" s="1"/>
  <c r="F513" i="2"/>
  <c r="F512" i="2"/>
  <c r="AB512" i="2" s="1"/>
  <c r="F493" i="2"/>
  <c r="AB493" i="2" s="1"/>
  <c r="F511" i="2"/>
  <c r="AB511" i="2" s="1"/>
  <c r="F509" i="2"/>
  <c r="AB509" i="2" s="1"/>
  <c r="F508" i="2"/>
  <c r="AB508" i="2" s="1"/>
  <c r="F507" i="2"/>
  <c r="AB507" i="2" s="1"/>
  <c r="F504" i="2"/>
  <c r="AB504" i="2" s="1"/>
  <c r="F503" i="2"/>
  <c r="AB503" i="2" s="1"/>
  <c r="F505" i="2"/>
  <c r="AB505" i="2" s="1"/>
  <c r="F502" i="2"/>
  <c r="AB502" i="2" s="1"/>
  <c r="F501" i="2"/>
  <c r="AB501" i="2" s="1"/>
  <c r="F492" i="2"/>
  <c r="F465" i="2"/>
  <c r="AB465" i="2" s="1"/>
  <c r="F464" i="2"/>
  <c r="AB464" i="2" s="1"/>
  <c r="F463" i="2"/>
  <c r="AB463" i="2" s="1"/>
  <c r="F461" i="2"/>
  <c r="AB461" i="2" s="1"/>
  <c r="F462" i="2"/>
  <c r="AB462" i="2" s="1"/>
  <c r="F460" i="2"/>
  <c r="AB460" i="2" s="1"/>
  <c r="F491" i="2"/>
  <c r="AB491" i="2" s="1"/>
  <c r="F490" i="2"/>
  <c r="AB490" i="2" s="1"/>
  <c r="F489" i="2"/>
  <c r="AB489" i="2" s="1"/>
  <c r="F485" i="2"/>
  <c r="AB485" i="2" s="1"/>
  <c r="F484" i="2"/>
  <c r="AB484" i="2" s="1"/>
  <c r="F483" i="2"/>
  <c r="AB483" i="2" s="1"/>
  <c r="F459" i="2"/>
  <c r="AB459" i="2" s="1"/>
  <c r="F482" i="2"/>
  <c r="AB482" i="2" s="1"/>
  <c r="F488" i="2"/>
  <c r="AB488" i="2" s="1"/>
  <c r="F486" i="2"/>
  <c r="AB486" i="2" s="1"/>
  <c r="F487" i="2"/>
  <c r="AB487" i="2" s="1"/>
  <c r="F481" i="2"/>
  <c r="AB481" i="2" s="1"/>
  <c r="F480" i="2"/>
  <c r="AB480" i="2" s="1"/>
  <c r="F479" i="2"/>
  <c r="AB479" i="2" s="1"/>
  <c r="F478" i="2"/>
  <c r="AB478" i="2" s="1"/>
  <c r="F477" i="2"/>
  <c r="F475" i="2"/>
  <c r="AB475" i="2" s="1"/>
  <c r="F458" i="2"/>
  <c r="AB458" i="2" s="1"/>
  <c r="F474" i="2"/>
  <c r="AB474" i="2" s="1"/>
  <c r="F476" i="2"/>
  <c r="AB476" i="2" s="1"/>
  <c r="F473" i="2"/>
  <c r="AB473" i="2" s="1"/>
  <c r="F472" i="2"/>
  <c r="AB472" i="2" s="1"/>
  <c r="F471" i="2"/>
  <c r="AB471" i="2" s="1"/>
  <c r="F470" i="2"/>
  <c r="AB470" i="2" s="1"/>
  <c r="F469" i="2"/>
  <c r="AB469" i="2" s="1"/>
  <c r="F468" i="2"/>
  <c r="AB468" i="2" s="1"/>
  <c r="F467" i="2"/>
  <c r="AB467" i="2" s="1"/>
  <c r="F466" i="2"/>
  <c r="AB466" i="2" s="1"/>
  <c r="F457" i="2"/>
  <c r="F434" i="2"/>
  <c r="AB434" i="2" s="1"/>
  <c r="F433" i="2"/>
  <c r="AB433" i="2" s="1"/>
  <c r="F430" i="2"/>
  <c r="AB430" i="2" s="1"/>
  <c r="F429" i="2"/>
  <c r="AB429" i="2" s="1"/>
  <c r="F428" i="2"/>
  <c r="AB428" i="2" s="1"/>
  <c r="F425" i="2"/>
  <c r="AB425" i="2" s="1"/>
  <c r="F456" i="2"/>
  <c r="AB456" i="2" s="1"/>
  <c r="F454" i="2"/>
  <c r="AB454" i="2" s="1"/>
  <c r="F455" i="2"/>
  <c r="AB455" i="2" s="1"/>
  <c r="F453" i="2"/>
  <c r="F424" i="2"/>
  <c r="F452" i="2"/>
  <c r="AB452" i="2" s="1"/>
  <c r="F451" i="2"/>
  <c r="AB451" i="2" s="1"/>
  <c r="F450" i="2"/>
  <c r="AB450" i="2" s="1"/>
  <c r="F449" i="2"/>
  <c r="AB449" i="2" s="1"/>
  <c r="F448" i="2"/>
  <c r="AB448" i="2" s="1"/>
  <c r="F447" i="2"/>
  <c r="AB447" i="2" s="1"/>
  <c r="F446" i="2"/>
  <c r="AB446" i="2" s="1"/>
  <c r="F445" i="2"/>
  <c r="AB445" i="2" s="1"/>
  <c r="F444" i="2"/>
  <c r="AB444" i="2" s="1"/>
  <c r="F443" i="2"/>
  <c r="AB443" i="2" s="1"/>
  <c r="F427" i="2"/>
  <c r="AB427" i="2" s="1"/>
  <c r="F442" i="2"/>
  <c r="AB442" i="2" s="1"/>
  <c r="F441" i="2"/>
  <c r="AB441" i="2" s="1"/>
  <c r="F440" i="2"/>
  <c r="AB440" i="2" s="1"/>
  <c r="F439" i="2"/>
  <c r="AB439" i="2" s="1"/>
  <c r="F438" i="2"/>
  <c r="AB438" i="2" s="1"/>
  <c r="F437" i="2"/>
  <c r="AB437" i="2" s="1"/>
  <c r="F436" i="2"/>
  <c r="AB436" i="2" s="1"/>
  <c r="F435" i="2"/>
  <c r="AB435" i="2" s="1"/>
  <c r="F432" i="2"/>
  <c r="AB432" i="2" s="1"/>
  <c r="F431" i="2"/>
  <c r="AB431" i="2" s="1"/>
  <c r="F426" i="2"/>
  <c r="AB426" i="2" s="1"/>
  <c r="F404" i="2"/>
  <c r="AB404" i="2" s="1"/>
  <c r="F403" i="2"/>
  <c r="AB403" i="2" s="1"/>
  <c r="F401" i="2"/>
  <c r="AB401" i="2" s="1"/>
  <c r="F402" i="2"/>
  <c r="AB402" i="2" s="1"/>
  <c r="F400" i="2"/>
  <c r="AB400" i="2" s="1"/>
  <c r="F399" i="2"/>
  <c r="AB399" i="2" s="1"/>
  <c r="F396" i="2"/>
  <c r="F423" i="2"/>
  <c r="AB423" i="2" s="1"/>
  <c r="F422" i="2"/>
  <c r="AB422" i="2" s="1"/>
  <c r="F421" i="2"/>
  <c r="AB421" i="2" s="1"/>
  <c r="F420" i="2"/>
  <c r="AB420" i="2" s="1"/>
  <c r="F419" i="2"/>
  <c r="AB419" i="2" s="1"/>
  <c r="F418" i="2"/>
  <c r="AB418" i="2" s="1"/>
  <c r="F417" i="2"/>
  <c r="AB417" i="2" s="1"/>
  <c r="F416" i="2"/>
  <c r="AB416" i="2" s="1"/>
  <c r="F415" i="2"/>
  <c r="AB415" i="2" s="1"/>
  <c r="F398" i="2"/>
  <c r="AB398" i="2" s="1"/>
  <c r="F414" i="2"/>
  <c r="AB414" i="2" s="1"/>
  <c r="F413" i="2"/>
  <c r="AB413" i="2" s="1"/>
  <c r="F412" i="2"/>
  <c r="AB412" i="2" s="1"/>
  <c r="F411" i="2"/>
  <c r="F410" i="2"/>
  <c r="F409" i="2"/>
  <c r="AB409" i="2" s="1"/>
  <c r="F408" i="2"/>
  <c r="AB408" i="2" s="1"/>
  <c r="F406" i="2"/>
  <c r="AB406" i="2" s="1"/>
  <c r="F405" i="2"/>
  <c r="AB405" i="2" s="1"/>
  <c r="F407" i="2"/>
  <c r="AB407" i="2" s="1"/>
  <c r="F397" i="2"/>
  <c r="AB397" i="2" s="1"/>
  <c r="F370" i="2"/>
  <c r="AB370" i="2" s="1"/>
  <c r="F369" i="2"/>
  <c r="AB369" i="2" s="1"/>
  <c r="F367" i="2"/>
  <c r="AB367" i="2" s="1"/>
  <c r="F366" i="2"/>
  <c r="AB366" i="2" s="1"/>
  <c r="F365" i="2"/>
  <c r="AB365" i="2" s="1"/>
  <c r="F378" i="2"/>
  <c r="AB378" i="2" s="1"/>
  <c r="F395" i="2"/>
  <c r="AB395" i="2" s="1"/>
  <c r="F394" i="2"/>
  <c r="AB394" i="2" s="1"/>
  <c r="F393" i="2"/>
  <c r="AB393" i="2" s="1"/>
  <c r="F391" i="2"/>
  <c r="AB391" i="2" s="1"/>
  <c r="F390" i="2"/>
  <c r="AB390" i="2" s="1"/>
  <c r="F392" i="2"/>
  <c r="F363" i="2"/>
  <c r="AB363" i="2" s="1"/>
  <c r="F389" i="2"/>
  <c r="AB389" i="2" s="1"/>
  <c r="F388" i="2"/>
  <c r="AB388" i="2" s="1"/>
  <c r="F364" i="2"/>
  <c r="AB364" i="2" s="1"/>
  <c r="F386" i="2"/>
  <c r="AB386" i="2" s="1"/>
  <c r="F385" i="2"/>
  <c r="AB385" i="2" s="1"/>
  <c r="F384" i="2"/>
  <c r="AB384" i="2" s="1"/>
  <c r="F383" i="2"/>
  <c r="AB383" i="2" s="1"/>
  <c r="F387" i="2"/>
  <c r="AB387" i="2" s="1"/>
  <c r="F382" i="2"/>
  <c r="AB382" i="2" s="1"/>
  <c r="F381" i="2"/>
  <c r="AB381" i="2" s="1"/>
  <c r="F362" i="2"/>
  <c r="AB362" i="2" s="1"/>
  <c r="F380" i="2"/>
  <c r="AB380" i="2" s="1"/>
  <c r="F379" i="2"/>
  <c r="AB379" i="2" s="1"/>
  <c r="F377" i="2"/>
  <c r="AB377" i="2" s="1"/>
  <c r="F376" i="2"/>
  <c r="AB376" i="2" s="1"/>
  <c r="F375" i="2"/>
  <c r="AB375" i="2" s="1"/>
  <c r="F374" i="2"/>
  <c r="AB374" i="2" s="1"/>
  <c r="F373" i="2"/>
  <c r="AB373" i="2" s="1"/>
  <c r="F372" i="2"/>
  <c r="AB372" i="2" s="1"/>
  <c r="F368" i="2"/>
  <c r="AB368" i="2" s="1"/>
  <c r="F371" i="2"/>
  <c r="AB371" i="2" s="1"/>
  <c r="F361" i="2"/>
  <c r="F324" i="2"/>
  <c r="F328" i="2"/>
  <c r="AB328" i="2" s="1"/>
  <c r="F330" i="2"/>
  <c r="AB330" i="2" s="1"/>
  <c r="F329" i="2"/>
  <c r="AB329" i="2" s="1"/>
  <c r="F327" i="2"/>
  <c r="AB327" i="2" s="1"/>
  <c r="F323" i="2"/>
  <c r="AB323" i="2" s="1"/>
  <c r="F360" i="2"/>
  <c r="AB360" i="2" s="1"/>
  <c r="F359" i="2"/>
  <c r="AB359" i="2" s="1"/>
  <c r="F357" i="2"/>
  <c r="AB357" i="2" s="1"/>
  <c r="F356" i="2"/>
  <c r="F355" i="2"/>
  <c r="AB355" i="2" s="1"/>
  <c r="F354" i="2"/>
  <c r="AB354" i="2" s="1"/>
  <c r="F353" i="2"/>
  <c r="AB353" i="2" s="1"/>
  <c r="F352" i="2"/>
  <c r="F351" i="2"/>
  <c r="AB351" i="2" s="1"/>
  <c r="F358" i="2"/>
  <c r="AB358" i="2" s="1"/>
  <c r="F326" i="2"/>
  <c r="AB326" i="2" s="1"/>
  <c r="F350" i="2"/>
  <c r="AB350" i="2" s="1"/>
  <c r="F349" i="2"/>
  <c r="AB349" i="2" s="1"/>
  <c r="F348" i="2"/>
  <c r="AB348" i="2" s="1"/>
  <c r="F347" i="2"/>
  <c r="AB347" i="2" s="1"/>
  <c r="F346" i="2"/>
  <c r="AB346" i="2" s="1"/>
  <c r="F345" i="2"/>
  <c r="AB345" i="2" s="1"/>
  <c r="F344" i="2"/>
  <c r="AB344" i="2" s="1"/>
  <c r="F342" i="2"/>
  <c r="AB342" i="2" s="1"/>
  <c r="F341" i="2"/>
  <c r="AB341" i="2" s="1"/>
  <c r="F343" i="2"/>
  <c r="AB343" i="2" s="1"/>
  <c r="F325" i="2"/>
  <c r="AB325" i="2" s="1"/>
  <c r="F340" i="2"/>
  <c r="AB340" i="2" s="1"/>
  <c r="F339" i="2"/>
  <c r="AB339" i="2" s="1"/>
  <c r="F338" i="2"/>
  <c r="F337" i="2"/>
  <c r="AB337" i="2" s="1"/>
  <c r="F335" i="2"/>
  <c r="AB335" i="2" s="1"/>
  <c r="F334" i="2"/>
  <c r="AB334" i="2" s="1"/>
  <c r="F336" i="2"/>
  <c r="AB336" i="2" s="1"/>
  <c r="F333" i="2"/>
  <c r="AB333" i="2" s="1"/>
  <c r="F332" i="2"/>
  <c r="AB332" i="2" s="1"/>
  <c r="F331" i="2"/>
  <c r="AB331" i="2" s="1"/>
  <c r="F322" i="2"/>
  <c r="F294" i="2"/>
  <c r="AB294" i="2" s="1"/>
  <c r="F295" i="2"/>
  <c r="AB295" i="2" s="1"/>
  <c r="F293" i="2"/>
  <c r="AB293" i="2" s="1"/>
  <c r="F292" i="2"/>
  <c r="AB292" i="2" s="1"/>
  <c r="F291" i="2"/>
  <c r="AB291" i="2" s="1"/>
  <c r="F290" i="2"/>
  <c r="AB290" i="2" s="1"/>
  <c r="F321" i="2"/>
  <c r="AB321" i="2" s="1"/>
  <c r="F320" i="2"/>
  <c r="F319" i="2"/>
  <c r="F318" i="2"/>
  <c r="AB318" i="2" s="1"/>
  <c r="F317" i="2"/>
  <c r="AB317" i="2" s="1"/>
  <c r="F316" i="2"/>
  <c r="AB316" i="2" s="1"/>
  <c r="F289" i="2"/>
  <c r="AB289" i="2" s="1"/>
  <c r="F315" i="2"/>
  <c r="AB315" i="2" s="1"/>
  <c r="F314" i="2"/>
  <c r="AB314" i="2" s="1"/>
  <c r="F313" i="2"/>
  <c r="AB313" i="2" s="1"/>
  <c r="F312" i="2"/>
  <c r="AB312" i="2" s="1"/>
  <c r="F311" i="2"/>
  <c r="AB311" i="2" s="1"/>
  <c r="F310" i="2"/>
  <c r="AB310" i="2" s="1"/>
  <c r="F309" i="2"/>
  <c r="AB309" i="2" s="1"/>
  <c r="F307" i="2"/>
  <c r="AB307" i="2" s="1"/>
  <c r="F306" i="2"/>
  <c r="AB306" i="2" s="1"/>
  <c r="F305" i="2"/>
  <c r="AB305" i="2" s="1"/>
  <c r="F288" i="2"/>
  <c r="AB288" i="2" s="1"/>
  <c r="F304" i="2"/>
  <c r="AB304" i="2" s="1"/>
  <c r="F308" i="2"/>
  <c r="AB308" i="2" s="1"/>
  <c r="F303" i="2"/>
  <c r="AB303" i="2" s="1"/>
  <c r="F302" i="2"/>
  <c r="AB302" i="2" s="1"/>
  <c r="F301" i="2"/>
  <c r="AB301" i="2" s="1"/>
  <c r="F300" i="2"/>
  <c r="AB300" i="2" s="1"/>
  <c r="F299" i="2"/>
  <c r="AB299" i="2" s="1"/>
  <c r="F298" i="2"/>
  <c r="AB298" i="2" s="1"/>
  <c r="F297" i="2"/>
  <c r="AB297" i="2" s="1"/>
  <c r="F296" i="2"/>
  <c r="AB296" i="2" s="1"/>
  <c r="F287" i="2"/>
  <c r="F261" i="2"/>
  <c r="F260" i="2"/>
  <c r="F259" i="2"/>
  <c r="AB259" i="2" s="1"/>
  <c r="F258" i="2"/>
  <c r="AB258" i="2" s="1"/>
  <c r="F257" i="2"/>
  <c r="AB257" i="2" s="1"/>
  <c r="F256" i="2"/>
  <c r="AB256" i="2" s="1"/>
  <c r="F285" i="2"/>
  <c r="AB285" i="2" s="1"/>
  <c r="F286" i="2"/>
  <c r="AB286" i="2" s="1"/>
  <c r="F284" i="2"/>
  <c r="AB284" i="2" s="1"/>
  <c r="F283" i="2"/>
  <c r="AB283" i="2" s="1"/>
  <c r="F282" i="2"/>
  <c r="AB282" i="2" s="1"/>
  <c r="F255" i="2"/>
  <c r="AB255" i="2" s="1"/>
  <c r="F280" i="2"/>
  <c r="AB280" i="2" s="1"/>
  <c r="F278" i="2"/>
  <c r="AB278" i="2" s="1"/>
  <c r="F277" i="2"/>
  <c r="AB277" i="2" s="1"/>
  <c r="F279" i="2"/>
  <c r="AB279" i="2" s="1"/>
  <c r="F281" i="2"/>
  <c r="AB281" i="2" s="1"/>
  <c r="F276" i="2"/>
  <c r="AB276" i="2" s="1"/>
  <c r="F275" i="2"/>
  <c r="AB275" i="2" s="1"/>
  <c r="F274" i="2"/>
  <c r="F273" i="2"/>
  <c r="F272" i="2"/>
  <c r="AB272" i="2" s="1"/>
  <c r="F254" i="2"/>
  <c r="AB254" i="2" s="1"/>
  <c r="F271" i="2"/>
  <c r="AB271" i="2" s="1"/>
  <c r="F270" i="2"/>
  <c r="AB270" i="2" s="1"/>
  <c r="F269" i="2"/>
  <c r="AB269" i="2" s="1"/>
  <c r="F265" i="2"/>
  <c r="AB265" i="2" s="1"/>
  <c r="F268" i="2"/>
  <c r="AB268" i="2" s="1"/>
  <c r="F264" i="2"/>
  <c r="AB264" i="2" s="1"/>
  <c r="F267" i="2"/>
  <c r="AB267" i="2" s="1"/>
  <c r="F266" i="2"/>
  <c r="AB266" i="2" s="1"/>
  <c r="F263" i="2"/>
  <c r="AB263" i="2" s="1"/>
  <c r="F262" i="2"/>
  <c r="AB262" i="2" s="1"/>
  <c r="F253" i="2"/>
  <c r="F222" i="2"/>
  <c r="AB222" i="2" s="1"/>
  <c r="F220" i="2"/>
  <c r="AB220" i="2" s="1"/>
  <c r="F221" i="2"/>
  <c r="AB221" i="2" s="1"/>
  <c r="F219" i="2"/>
  <c r="AB219" i="2" s="1"/>
  <c r="F217" i="2"/>
  <c r="AB217" i="2" s="1"/>
  <c r="F218" i="2"/>
  <c r="AB218" i="2" s="1"/>
  <c r="F252" i="2"/>
  <c r="AB252" i="2" s="1"/>
  <c r="F251" i="2"/>
  <c r="AB251" i="2" s="1"/>
  <c r="F250" i="2"/>
  <c r="AB250" i="2" s="1"/>
  <c r="F249" i="2"/>
  <c r="AB249" i="2" s="1"/>
  <c r="F248" i="2"/>
  <c r="AB248" i="2" s="1"/>
  <c r="F247" i="2"/>
  <c r="AB247" i="2" s="1"/>
  <c r="F246" i="2"/>
  <c r="AB246" i="2" s="1"/>
  <c r="F245" i="2"/>
  <c r="AB245" i="2" s="1"/>
  <c r="F244" i="2"/>
  <c r="AB244" i="2" s="1"/>
  <c r="F243" i="2"/>
  <c r="AB243" i="2" s="1"/>
  <c r="F216" i="2"/>
  <c r="AB216" i="2" s="1"/>
  <c r="F242" i="2"/>
  <c r="AB242" i="2" s="1"/>
  <c r="F241" i="2"/>
  <c r="AB241" i="2" s="1"/>
  <c r="F240" i="2"/>
  <c r="AB240" i="2" s="1"/>
  <c r="F239" i="2"/>
  <c r="AB239" i="2" s="1"/>
  <c r="F238" i="2"/>
  <c r="AB238" i="2" s="1"/>
  <c r="F237" i="2"/>
  <c r="AB237" i="2" s="1"/>
  <c r="F236" i="2"/>
  <c r="AB236" i="2" s="1"/>
  <c r="F235" i="2"/>
  <c r="AB235" i="2" s="1"/>
  <c r="F234" i="2"/>
  <c r="AB234" i="2" s="1"/>
  <c r="F233" i="2"/>
  <c r="AB233" i="2" s="1"/>
  <c r="F215" i="2"/>
  <c r="AB215" i="2" s="1"/>
  <c r="F232" i="2"/>
  <c r="AB232" i="2" s="1"/>
  <c r="F231" i="2"/>
  <c r="AB231" i="2" s="1"/>
  <c r="F230" i="2"/>
  <c r="AB230" i="2" s="1"/>
  <c r="F229" i="2"/>
  <c r="AB229" i="2" s="1"/>
  <c r="F228" i="2"/>
  <c r="AB228" i="2" s="1"/>
  <c r="F227" i="2"/>
  <c r="AB227" i="2" s="1"/>
  <c r="F226" i="2"/>
  <c r="AB226" i="2" s="1"/>
  <c r="F225" i="2"/>
  <c r="AB225" i="2" s="1"/>
  <c r="F224" i="2"/>
  <c r="AB224" i="2" s="1"/>
  <c r="F223" i="2"/>
  <c r="AB223" i="2" s="1"/>
  <c r="F214" i="2"/>
  <c r="F190" i="2"/>
  <c r="AB190" i="2" s="1"/>
  <c r="F191" i="2"/>
  <c r="AB191" i="2" s="1"/>
  <c r="F189" i="2"/>
  <c r="AB189" i="2" s="1"/>
  <c r="F188" i="2"/>
  <c r="AB188" i="2" s="1"/>
  <c r="F186" i="2"/>
  <c r="AB186" i="2" s="1"/>
  <c r="F187" i="2"/>
  <c r="AB187" i="2" s="1"/>
  <c r="F213" i="2"/>
  <c r="AB213" i="2" s="1"/>
  <c r="F212" i="2"/>
  <c r="AB212" i="2" s="1"/>
  <c r="F185" i="2"/>
  <c r="AB185" i="2" s="1"/>
  <c r="F211" i="2"/>
  <c r="F210" i="2"/>
  <c r="AB210" i="2" s="1"/>
  <c r="F209" i="2"/>
  <c r="AB209" i="2" s="1"/>
  <c r="F208" i="2"/>
  <c r="AB208" i="2" s="1"/>
  <c r="F207" i="2"/>
  <c r="AB207" i="2" s="1"/>
  <c r="F206" i="2"/>
  <c r="AB206" i="2" s="1"/>
  <c r="F205" i="2"/>
  <c r="AB205" i="2" s="1"/>
  <c r="F204" i="2"/>
  <c r="AB204" i="2" s="1"/>
  <c r="F203" i="2"/>
  <c r="AB203" i="2" s="1"/>
  <c r="F202" i="2"/>
  <c r="AB202" i="2" s="1"/>
  <c r="F184" i="2"/>
  <c r="AB184" i="2" s="1"/>
  <c r="F201" i="2"/>
  <c r="AB201" i="2" s="1"/>
  <c r="F200" i="2"/>
  <c r="AB200" i="2" s="1"/>
  <c r="F199" i="2"/>
  <c r="AB199" i="2" s="1"/>
  <c r="F198" i="2"/>
  <c r="AB198" i="2" s="1"/>
  <c r="F197" i="2"/>
  <c r="AB197" i="2" s="1"/>
  <c r="F196" i="2"/>
  <c r="AB196" i="2" s="1"/>
  <c r="F195" i="2"/>
  <c r="AB195" i="2" s="1"/>
  <c r="F194" i="2"/>
  <c r="AB194" i="2" s="1"/>
  <c r="F193" i="2"/>
  <c r="AB193" i="2" s="1"/>
  <c r="F192" i="2"/>
  <c r="AB192" i="2" s="1"/>
  <c r="F183" i="2"/>
  <c r="F154" i="2"/>
  <c r="AB154" i="2" s="1"/>
  <c r="F153" i="2"/>
  <c r="AB153" i="2" s="1"/>
  <c r="F155" i="2"/>
  <c r="AB155" i="2" s="1"/>
  <c r="F151" i="2"/>
  <c r="AB151" i="2" s="1"/>
  <c r="F152" i="2"/>
  <c r="AB152" i="2" s="1"/>
  <c r="F150" i="2"/>
  <c r="AB150" i="2" s="1"/>
  <c r="F182" i="2"/>
  <c r="AB182" i="2" s="1"/>
  <c r="F181" i="2"/>
  <c r="AB181" i="2" s="1"/>
  <c r="F179" i="2"/>
  <c r="F180" i="2"/>
  <c r="AB180" i="2" s="1"/>
  <c r="F178" i="2"/>
  <c r="AB178" i="2" s="1"/>
  <c r="F176" i="2"/>
  <c r="AB176" i="2" s="1"/>
  <c r="F177" i="2"/>
  <c r="AB177" i="2" s="1"/>
  <c r="F149" i="2"/>
  <c r="AB149" i="2" s="1"/>
  <c r="F175" i="2"/>
  <c r="AB175" i="2" s="1"/>
  <c r="F174" i="2"/>
  <c r="AB174" i="2" s="1"/>
  <c r="F173" i="2"/>
  <c r="AB173" i="2" s="1"/>
  <c r="F172" i="2"/>
  <c r="AB172" i="2" s="1"/>
  <c r="F171" i="2"/>
  <c r="AB171" i="2" s="1"/>
  <c r="F170" i="2"/>
  <c r="AB170" i="2" s="1"/>
  <c r="F169" i="2"/>
  <c r="AB169" i="2" s="1"/>
  <c r="F168" i="2"/>
  <c r="AB168" i="2" s="1"/>
  <c r="F167" i="2"/>
  <c r="AB167" i="2" s="1"/>
  <c r="F166" i="2"/>
  <c r="AB166" i="2" s="1"/>
  <c r="F148" i="2"/>
  <c r="AB148" i="2" s="1"/>
  <c r="F165" i="2"/>
  <c r="AB165" i="2" s="1"/>
  <c r="F163" i="2"/>
  <c r="AB163" i="2" s="1"/>
  <c r="F162" i="2"/>
  <c r="AB162" i="2" s="1"/>
  <c r="F161" i="2"/>
  <c r="AB161" i="2" s="1"/>
  <c r="F160" i="2"/>
  <c r="AB160" i="2" s="1"/>
  <c r="F164" i="2"/>
  <c r="AB164" i="2" s="1"/>
  <c r="F158" i="2"/>
  <c r="AB158" i="2" s="1"/>
  <c r="F157" i="2"/>
  <c r="AB157" i="2" s="1"/>
  <c r="F159" i="2"/>
  <c r="AB159" i="2" s="1"/>
  <c r="F156" i="2"/>
  <c r="AB156" i="2" s="1"/>
  <c r="F147" i="2"/>
  <c r="F120" i="2"/>
  <c r="AB120" i="2" s="1"/>
  <c r="F118" i="2"/>
  <c r="AB118" i="2" s="1"/>
  <c r="F116" i="2"/>
  <c r="AB116" i="2" s="1"/>
  <c r="F115" i="2"/>
  <c r="AB115" i="2" s="1"/>
  <c r="F114" i="2"/>
  <c r="AB114" i="2" s="1"/>
  <c r="F117" i="2"/>
  <c r="AB117" i="2" s="1"/>
  <c r="F146" i="2"/>
  <c r="AB146" i="2" s="1"/>
  <c r="F145" i="2"/>
  <c r="AB145" i="2" s="1"/>
  <c r="F144" i="2"/>
  <c r="AB144" i="2" s="1"/>
  <c r="F143" i="2"/>
  <c r="AB143" i="2" s="1"/>
  <c r="F142" i="2"/>
  <c r="F141" i="2"/>
  <c r="F140" i="2"/>
  <c r="AB140" i="2" s="1"/>
  <c r="F112" i="2"/>
  <c r="AB112" i="2" s="1"/>
  <c r="F139" i="2"/>
  <c r="AB139" i="2" s="1"/>
  <c r="F138" i="2"/>
  <c r="AB138" i="2" s="1"/>
  <c r="F137" i="2"/>
  <c r="AB137" i="2" s="1"/>
  <c r="F136" i="2"/>
  <c r="AB136" i="2" s="1"/>
  <c r="F135" i="2"/>
  <c r="AB135" i="2" s="1"/>
  <c r="F134" i="2"/>
  <c r="AB134" i="2" s="1"/>
  <c r="F133" i="2"/>
  <c r="AB133" i="2" s="1"/>
  <c r="F132" i="2"/>
  <c r="AB132" i="2" s="1"/>
  <c r="F131" i="2"/>
  <c r="AB131" i="2" s="1"/>
  <c r="F130" i="2"/>
  <c r="AB130" i="2" s="1"/>
  <c r="F113" i="2"/>
  <c r="AB113" i="2" s="1"/>
  <c r="F129" i="2"/>
  <c r="AB129" i="2" s="1"/>
  <c r="F128" i="2"/>
  <c r="AB128" i="2" s="1"/>
  <c r="F127" i="2"/>
  <c r="AB127" i="2" s="1"/>
  <c r="F125" i="2"/>
  <c r="AB125" i="2" s="1"/>
  <c r="F126" i="2"/>
  <c r="AB126" i="2" s="1"/>
  <c r="F124" i="2"/>
  <c r="AB124" i="2" s="1"/>
  <c r="F123" i="2"/>
  <c r="AB123" i="2" s="1"/>
  <c r="F122" i="2"/>
  <c r="AB122" i="2" s="1"/>
  <c r="F121" i="2"/>
  <c r="AB121" i="2" s="1"/>
  <c r="F119" i="2"/>
  <c r="AB119" i="2" s="1"/>
  <c r="F111" i="2"/>
  <c r="F89" i="2"/>
  <c r="AB89" i="2" s="1"/>
  <c r="F90" i="2"/>
  <c r="AB90" i="2" s="1"/>
  <c r="F88" i="2"/>
  <c r="AB88" i="2" s="1"/>
  <c r="F87" i="2"/>
  <c r="AB87" i="2" s="1"/>
  <c r="F84" i="2"/>
  <c r="AB84" i="2" s="1"/>
  <c r="F86" i="2"/>
  <c r="AB86" i="2" s="1"/>
  <c r="F85" i="2"/>
  <c r="AB85" i="2" s="1"/>
  <c r="F110" i="2"/>
  <c r="AB110" i="2" s="1"/>
  <c r="F109" i="2"/>
  <c r="AB109" i="2" s="1"/>
  <c r="F107" i="2"/>
  <c r="AB107" i="2" s="1"/>
  <c r="F108" i="2"/>
  <c r="AB108" i="2" s="1"/>
  <c r="F106" i="2"/>
  <c r="AB106" i="2" s="1"/>
  <c r="F105" i="2"/>
  <c r="AB105" i="2" s="1"/>
  <c r="F104" i="2"/>
  <c r="AB104" i="2" s="1"/>
  <c r="F103" i="2"/>
  <c r="AB103" i="2" s="1"/>
  <c r="F102" i="2"/>
  <c r="F100" i="2"/>
  <c r="F83" i="2"/>
  <c r="AB83" i="2" s="1"/>
  <c r="F101" i="2"/>
  <c r="AB101" i="2" s="1"/>
  <c r="F99" i="2"/>
  <c r="AB99" i="2" s="1"/>
  <c r="F98" i="2"/>
  <c r="AB98" i="2" s="1"/>
  <c r="F97" i="2"/>
  <c r="AB97" i="2" s="1"/>
  <c r="F96" i="2"/>
  <c r="AB96" i="2" s="1"/>
  <c r="F95" i="2"/>
  <c r="AB95" i="2" s="1"/>
  <c r="F94" i="2"/>
  <c r="F93" i="2"/>
  <c r="AB93" i="2" s="1"/>
  <c r="F91" i="2"/>
  <c r="AB91" i="2" s="1"/>
  <c r="F92" i="2"/>
  <c r="AB92" i="2" s="1"/>
  <c r="F82" i="2"/>
  <c r="F53" i="2"/>
  <c r="AB53" i="2" s="1"/>
  <c r="F54" i="2"/>
  <c r="AB54" i="2" s="1"/>
  <c r="F52" i="2"/>
  <c r="AB52" i="2" s="1"/>
  <c r="F51" i="2"/>
  <c r="AB51" i="2" s="1"/>
  <c r="F50" i="2"/>
  <c r="AB50" i="2" s="1"/>
  <c r="F49" i="2"/>
  <c r="AB49" i="2" s="1"/>
  <c r="F81" i="2"/>
  <c r="AB81" i="2" s="1"/>
  <c r="F80" i="2"/>
  <c r="F77" i="2"/>
  <c r="AB77" i="2" s="1"/>
  <c r="F76" i="2"/>
  <c r="AB76" i="2" s="1"/>
  <c r="F79" i="2"/>
  <c r="AB79" i="2" s="1"/>
  <c r="F78" i="2"/>
  <c r="AB78" i="2" s="1"/>
  <c r="F74" i="2"/>
  <c r="AB74" i="2" s="1"/>
  <c r="F48" i="2"/>
  <c r="AB48" i="2" s="1"/>
  <c r="F73" i="2"/>
  <c r="AB73" i="2" s="1"/>
  <c r="F75" i="2"/>
  <c r="AB75" i="2" s="1"/>
  <c r="F72" i="2"/>
  <c r="AB72" i="2" s="1"/>
  <c r="F71" i="2"/>
  <c r="AB71" i="2" s="1"/>
  <c r="F70" i="2"/>
  <c r="AB70" i="2" s="1"/>
  <c r="F69" i="2"/>
  <c r="AB69" i="2" s="1"/>
  <c r="F68" i="2"/>
  <c r="AB68" i="2" s="1"/>
  <c r="F67" i="2"/>
  <c r="AB67" i="2" s="1"/>
  <c r="F66" i="2"/>
  <c r="AB66" i="2" s="1"/>
  <c r="F65" i="2"/>
  <c r="AB65" i="2" s="1"/>
  <c r="F47" i="2"/>
  <c r="AB47" i="2" s="1"/>
  <c r="F64" i="2"/>
  <c r="AB64" i="2" s="1"/>
  <c r="F63" i="2"/>
  <c r="AB63" i="2" s="1"/>
  <c r="F62" i="2"/>
  <c r="AB62" i="2" s="1"/>
  <c r="F61" i="2"/>
  <c r="AB61" i="2" s="1"/>
  <c r="F60" i="2"/>
  <c r="AB60" i="2" s="1"/>
  <c r="F59" i="2"/>
  <c r="AB59" i="2" s="1"/>
  <c r="F58" i="2"/>
  <c r="AB58" i="2" s="1"/>
  <c r="F57" i="2"/>
  <c r="AB57" i="2" s="1"/>
  <c r="F56" i="2"/>
  <c r="AB56" i="2" s="1"/>
  <c r="F55" i="2"/>
  <c r="AB55" i="2" s="1"/>
  <c r="F46" i="2"/>
  <c r="F15" i="2"/>
  <c r="AB15" i="2" s="1"/>
  <c r="F14" i="2"/>
  <c r="AB14" i="2" s="1"/>
  <c r="F13" i="2"/>
  <c r="AB13" i="2" s="1"/>
  <c r="F12" i="2"/>
  <c r="AB12" i="2" s="1"/>
  <c r="F11" i="2"/>
  <c r="AB11" i="2" s="1"/>
  <c r="F10" i="2"/>
  <c r="AB10" i="2" s="1"/>
  <c r="F45" i="2"/>
  <c r="F44" i="2"/>
  <c r="AB44" i="2" s="1"/>
  <c r="F43" i="2"/>
  <c r="AB43" i="2" s="1"/>
  <c r="F42" i="2"/>
  <c r="AB42" i="2" s="1"/>
  <c r="F41" i="2"/>
  <c r="AB41" i="2" s="1"/>
  <c r="F40" i="2"/>
  <c r="AB40" i="2" s="1"/>
  <c r="F39" i="2"/>
  <c r="AB39" i="2" s="1"/>
  <c r="F38" i="2"/>
  <c r="AB38" i="2" s="1"/>
  <c r="F37" i="2"/>
  <c r="AB37" i="2" s="1"/>
  <c r="F36" i="2"/>
  <c r="AB36" i="2" s="1"/>
  <c r="F9" i="2"/>
  <c r="AB9" i="2" s="1"/>
  <c r="F35" i="2"/>
  <c r="AB35" i="2" s="1"/>
  <c r="F34" i="2"/>
  <c r="AB34" i="2" s="1"/>
  <c r="F33" i="2"/>
  <c r="AB33" i="2" s="1"/>
  <c r="F32" i="2"/>
  <c r="AB32" i="2" s="1"/>
  <c r="F31" i="2"/>
  <c r="AB31" i="2" s="1"/>
  <c r="F30" i="2"/>
  <c r="AB30" i="2" s="1"/>
  <c r="F29" i="2"/>
  <c r="AB29" i="2" s="1"/>
  <c r="F28" i="2"/>
  <c r="AB28" i="2" s="1"/>
  <c r="F27" i="2"/>
  <c r="AB27" i="2" s="1"/>
  <c r="F26" i="2"/>
  <c r="AB26" i="2" s="1"/>
  <c r="F8" i="2"/>
  <c r="AB8" i="2" s="1"/>
  <c r="F25" i="2"/>
  <c r="AB25" i="2" s="1"/>
  <c r="F24" i="2"/>
  <c r="AB24" i="2" s="1"/>
  <c r="F23" i="2"/>
  <c r="AB23" i="2" s="1"/>
  <c r="F22" i="2"/>
  <c r="AB22" i="2" s="1"/>
  <c r="F21" i="2"/>
  <c r="AB21" i="2" s="1"/>
  <c r="F20" i="2"/>
  <c r="F19" i="2"/>
  <c r="AB19" i="2" s="1"/>
  <c r="F18" i="2"/>
  <c r="AB18" i="2" s="1"/>
  <c r="F17" i="2"/>
  <c r="AB17" i="2" s="1"/>
  <c r="P16" i="2"/>
  <c r="F16" i="2"/>
  <c r="P7" i="2"/>
  <c r="F7" i="2"/>
  <c r="F41" i="13" l="1"/>
  <c r="T11" i="13"/>
  <c r="F38" i="13"/>
  <c r="F39" i="13"/>
  <c r="F40" i="13"/>
  <c r="F42" i="13"/>
  <c r="F43" i="13"/>
  <c r="S9" i="13"/>
  <c r="S8" i="13"/>
  <c r="P17" i="13"/>
  <c r="P18" i="13"/>
  <c r="P53" i="13"/>
  <c r="P54" i="13"/>
  <c r="P9" i="13"/>
  <c r="P8" i="13"/>
  <c r="J8" i="13"/>
  <c r="J9" i="13"/>
  <c r="J44" i="13"/>
  <c r="J45" i="13"/>
  <c r="J27" i="13"/>
  <c r="J26" i="13"/>
  <c r="P27" i="13"/>
  <c r="P26" i="13"/>
  <c r="P35" i="13"/>
  <c r="P36" i="13"/>
  <c r="P45" i="13"/>
  <c r="P44" i="13"/>
  <c r="R9" i="13"/>
  <c r="R8" i="13"/>
  <c r="J18" i="13"/>
  <c r="J17" i="13"/>
  <c r="J36" i="13"/>
  <c r="J35" i="13"/>
  <c r="J54" i="13"/>
  <c r="J53" i="13"/>
  <c r="T49" i="13"/>
  <c r="T47" i="13"/>
  <c r="T51" i="13"/>
  <c r="T48" i="13"/>
  <c r="AB1243" i="2"/>
  <c r="U52" i="13" s="1"/>
  <c r="F52" i="13"/>
  <c r="T50" i="13"/>
  <c r="T52" i="13"/>
  <c r="AB1210" i="2"/>
  <c r="U51" i="13" s="1"/>
  <c r="F51" i="13"/>
  <c r="AB1172" i="2"/>
  <c r="U50" i="13" s="1"/>
  <c r="F50" i="13"/>
  <c r="AB1135" i="2"/>
  <c r="U49" i="13" s="1"/>
  <c r="F49" i="13"/>
  <c r="AB1099" i="2"/>
  <c r="U48" i="13" s="1"/>
  <c r="F48" i="13"/>
  <c r="AB1066" i="2"/>
  <c r="U47" i="13" s="1"/>
  <c r="F47" i="13"/>
  <c r="T40" i="13"/>
  <c r="AB1033" i="2"/>
  <c r="U43" i="13" s="1"/>
  <c r="T41" i="13"/>
  <c r="T38" i="13"/>
  <c r="T39" i="13"/>
  <c r="T42" i="13"/>
  <c r="T43" i="13"/>
  <c r="AB993" i="2"/>
  <c r="U42" i="13" s="1"/>
  <c r="AB957" i="2"/>
  <c r="U41" i="13" s="1"/>
  <c r="AB921" i="2"/>
  <c r="U40" i="13" s="1"/>
  <c r="AB885" i="2"/>
  <c r="U39" i="13" s="1"/>
  <c r="AB847" i="2"/>
  <c r="U38" i="13" s="1"/>
  <c r="AB812" i="2"/>
  <c r="U34" i="13" s="1"/>
  <c r="F34" i="13"/>
  <c r="T33" i="13"/>
  <c r="T34" i="13"/>
  <c r="T31" i="13"/>
  <c r="T32" i="13"/>
  <c r="T29" i="13"/>
  <c r="T30" i="13"/>
  <c r="U30" i="13"/>
  <c r="AB774" i="2"/>
  <c r="U33" i="13" s="1"/>
  <c r="F33" i="13"/>
  <c r="AB738" i="2"/>
  <c r="U32" i="13" s="1"/>
  <c r="F32" i="13"/>
  <c r="AB704" i="2"/>
  <c r="U31" i="13" s="1"/>
  <c r="F31" i="13"/>
  <c r="F30" i="13"/>
  <c r="AB641" i="2"/>
  <c r="U29" i="13" s="1"/>
  <c r="F29" i="13"/>
  <c r="T25" i="13"/>
  <c r="T24" i="13"/>
  <c r="T22" i="13"/>
  <c r="T23" i="13"/>
  <c r="T21" i="13"/>
  <c r="AB605" i="2"/>
  <c r="U25" i="13" s="1"/>
  <c r="F25" i="13"/>
  <c r="T20" i="13"/>
  <c r="AB568" i="2"/>
  <c r="U24" i="13" s="1"/>
  <c r="F24" i="13"/>
  <c r="AB528" i="2"/>
  <c r="U23" i="13" s="1"/>
  <c r="F23" i="13"/>
  <c r="AB492" i="2"/>
  <c r="U22" i="13" s="1"/>
  <c r="F22" i="13"/>
  <c r="AB457" i="2"/>
  <c r="U21" i="13" s="1"/>
  <c r="F21" i="13"/>
  <c r="AB424" i="2"/>
  <c r="U20" i="13" s="1"/>
  <c r="F20" i="13"/>
  <c r="T16" i="13"/>
  <c r="AB396" i="2"/>
  <c r="U16" i="13" s="1"/>
  <c r="F16" i="13"/>
  <c r="T15" i="13"/>
  <c r="AB361" i="2"/>
  <c r="U15" i="13" s="1"/>
  <c r="F15" i="13"/>
  <c r="T14" i="13"/>
  <c r="AB322" i="2"/>
  <c r="U14" i="13" s="1"/>
  <c r="F14" i="13"/>
  <c r="AB287" i="2"/>
  <c r="U13" i="13" s="1"/>
  <c r="F13" i="13"/>
  <c r="T13" i="13"/>
  <c r="T12" i="13"/>
  <c r="AB253" i="2"/>
  <c r="U12" i="13" s="1"/>
  <c r="F12" i="13"/>
  <c r="AB214" i="2"/>
  <c r="U11" i="13" s="1"/>
  <c r="F11" i="13"/>
  <c r="AB183" i="2"/>
  <c r="U7" i="13" s="1"/>
  <c r="F7" i="13"/>
  <c r="T7" i="13"/>
  <c r="T6" i="13"/>
  <c r="M2" i="13"/>
  <c r="AB147" i="2"/>
  <c r="U6" i="13" s="1"/>
  <c r="F6" i="13"/>
  <c r="T5" i="13"/>
  <c r="U5" i="13"/>
  <c r="F5" i="13"/>
  <c r="T4" i="13"/>
  <c r="AB82" i="2"/>
  <c r="U4" i="13" s="1"/>
  <c r="F4" i="13"/>
  <c r="AB46" i="2"/>
  <c r="U3" i="13" s="1"/>
  <c r="F3" i="13"/>
  <c r="T3" i="13"/>
  <c r="T2" i="13"/>
  <c r="F2" i="13"/>
  <c r="AB16" i="2"/>
  <c r="AB7" i="2"/>
  <c r="F44" i="13" l="1"/>
  <c r="F45" i="13"/>
  <c r="T26" i="13"/>
  <c r="T27" i="13"/>
  <c r="F54" i="13"/>
  <c r="F53" i="13"/>
  <c r="T8" i="13"/>
  <c r="T9" i="13"/>
  <c r="M8" i="13"/>
  <c r="M9" i="13"/>
  <c r="U26" i="13"/>
  <c r="U27" i="13"/>
  <c r="U54" i="13"/>
  <c r="U53" i="13"/>
  <c r="F8" i="13"/>
  <c r="F9" i="13"/>
  <c r="F26" i="13"/>
  <c r="F27" i="13"/>
  <c r="U45" i="13"/>
  <c r="U44" i="13"/>
  <c r="T54" i="13"/>
  <c r="T53" i="13"/>
  <c r="T36" i="13"/>
  <c r="T35" i="13"/>
  <c r="T18" i="13"/>
  <c r="T17" i="13"/>
  <c r="F36" i="13"/>
  <c r="F35" i="13"/>
  <c r="F18" i="13"/>
  <c r="F17" i="13"/>
  <c r="U36" i="13"/>
  <c r="U35" i="13"/>
  <c r="U18" i="13"/>
  <c r="U17" i="13"/>
  <c r="T45" i="13"/>
  <c r="T44" i="13"/>
  <c r="U2" i="13"/>
  <c r="U8" i="13" l="1"/>
  <c r="U9" i="13"/>
</calcChain>
</file>

<file path=xl/sharedStrings.xml><?xml version="1.0" encoding="utf-8"?>
<sst xmlns="http://schemas.openxmlformats.org/spreadsheetml/2006/main" count="5393" uniqueCount="2683">
  <si>
    <t>Initial Capture</t>
  </si>
  <si>
    <t>bOLS</t>
  </si>
  <si>
    <t>GS 46</t>
  </si>
  <si>
    <t>R2</t>
  </si>
  <si>
    <t>bSMA</t>
  </si>
  <si>
    <t>L0</t>
  </si>
  <si>
    <t>Exp..Unit</t>
  </si>
  <si>
    <t>Treatment</t>
  </si>
  <si>
    <t>Exp. Start</t>
  </si>
  <si>
    <t>Date Measured</t>
  </si>
  <si>
    <t>Sample.ID</t>
  </si>
  <si>
    <t>Days post-exp.</t>
  </si>
  <si>
    <t>SVL</t>
  </si>
  <si>
    <t>GS</t>
  </si>
  <si>
    <t>Mass</t>
  </si>
  <si>
    <t>Mass (mg)</t>
  </si>
  <si>
    <t>log(SVL)</t>
  </si>
  <si>
    <t>log(Mass(mg)</t>
  </si>
  <si>
    <t>SMI.mg</t>
  </si>
  <si>
    <t>Date Measured GS 46</t>
  </si>
  <si>
    <t>Sample ID</t>
  </si>
  <si>
    <t>Days post-exp. GS 46</t>
  </si>
  <si>
    <t>SVL GS 46</t>
  </si>
  <si>
    <t>Mass GS 46</t>
  </si>
  <si>
    <t>Mass (mg) GS 46</t>
  </si>
  <si>
    <t>log(SVL) GS 46</t>
  </si>
  <si>
    <t>log(Mass (mg)) GS 46</t>
  </si>
  <si>
    <t>SMI.mg GS 46</t>
  </si>
  <si>
    <t>Δ GS</t>
  </si>
  <si>
    <r>
      <t>Δ</t>
    </r>
    <r>
      <rPr>
        <sz val="9.9"/>
        <color theme="1"/>
        <rFont val="Calibri"/>
        <family val="2"/>
      </rPr>
      <t xml:space="preserve"> SVL</t>
    </r>
  </si>
  <si>
    <t>Δ Mass</t>
  </si>
  <si>
    <t>Δ SMI.mg</t>
  </si>
  <si>
    <t>Length of Metamorphosis</t>
  </si>
  <si>
    <t>Note</t>
  </si>
  <si>
    <t>10A</t>
  </si>
  <si>
    <t>Control</t>
  </si>
  <si>
    <t>TID: X2001-10A-M1</t>
  </si>
  <si>
    <t>X2001-10A-OAN-M1</t>
  </si>
  <si>
    <t>TID: X2001-10A-M2</t>
  </si>
  <si>
    <t>X2001-10A-OAN-M2</t>
  </si>
  <si>
    <t>TID: X2001-10A-M3</t>
  </si>
  <si>
    <t>X2001-10A-OAN-M3</t>
  </si>
  <si>
    <t>TID: X2001-10A-M4</t>
  </si>
  <si>
    <t>X2001-10A-OAN-M4</t>
  </si>
  <si>
    <t>TID: X2001-10A-M5</t>
  </si>
  <si>
    <t>X2001-10A-OAN-M5</t>
  </si>
  <si>
    <t>TID: X2001-10A-M6</t>
  </si>
  <si>
    <t>X2001-10A-OAN-M6</t>
  </si>
  <si>
    <t>TID: X2001-10A-M7</t>
  </si>
  <si>
    <t>X2001-10A-OAN-M7</t>
  </si>
  <si>
    <t>TID: X2001-10A-M8</t>
  </si>
  <si>
    <t>X2001-10A-OAN-M8</t>
  </si>
  <si>
    <t>TID: X2001-10A-M9</t>
  </si>
  <si>
    <t>X2001-10A-OAN-M9</t>
  </si>
  <si>
    <t>TID: X2001-10A-M10</t>
  </si>
  <si>
    <t>X2001-10A-OAN-M10</t>
  </si>
  <si>
    <t>TID: X2001-10A-M11</t>
  </si>
  <si>
    <t>X2001-10A-OAN-M11</t>
  </si>
  <si>
    <t>TID: X2001-10A-M12</t>
  </si>
  <si>
    <t>X2001-10A-OAN-M12</t>
  </si>
  <si>
    <t>TID: X2001-10A-M13</t>
  </si>
  <si>
    <t>X2001-10A-OAN-M13</t>
  </si>
  <si>
    <t>TID: X2001-10A-M14</t>
  </si>
  <si>
    <t>X2001-10A-OAN-M14</t>
  </si>
  <si>
    <t>Lab escape</t>
  </si>
  <si>
    <t>TID: X2001-10A-M15</t>
  </si>
  <si>
    <t>X2001-10A-OAN-M15</t>
  </si>
  <si>
    <t>TID: X2001-10A-M16</t>
  </si>
  <si>
    <t>X2001-10A-OAN-M16</t>
  </si>
  <si>
    <t>TID: X2001-10A-M17</t>
  </si>
  <si>
    <t>X2001-10A-OAN-M17</t>
  </si>
  <si>
    <t>TID: X2001-10A-M18</t>
  </si>
  <si>
    <t>X2001-10A-OAN-M18</t>
  </si>
  <si>
    <t>TID: X2001-10A-M19</t>
  </si>
  <si>
    <t>X2001-10A-OAN-M19</t>
  </si>
  <si>
    <t>TID: X2001-10A-M20</t>
  </si>
  <si>
    <t>X2001-10A-OAN-M20</t>
  </si>
  <si>
    <t>TID: X2001-10A-M21</t>
  </si>
  <si>
    <t>X2001-10A-OAN-M21</t>
  </si>
  <si>
    <t>TID: X2001-10A-M22</t>
  </si>
  <si>
    <t>X2001-10A-OAN-M22</t>
  </si>
  <si>
    <t>TID: X2001-10A-M23</t>
  </si>
  <si>
    <t>X2001-10A-OAN-M23</t>
  </si>
  <si>
    <t>TID: X2001-10A-M24</t>
  </si>
  <si>
    <t>X2001-10A-OAN-M24</t>
  </si>
  <si>
    <t>TID: X2001-10A-M25</t>
  </si>
  <si>
    <t>X2001-10A-OAN-M25</t>
  </si>
  <si>
    <t>TID: X2001-10A-M26</t>
  </si>
  <si>
    <t>X2001-10A-OAN-M26</t>
  </si>
  <si>
    <t>TID: X2001-10A-M27</t>
  </si>
  <si>
    <t>X2001-10A-OAN-M27</t>
  </si>
  <si>
    <t>TID: X2001-10A-M28</t>
  </si>
  <si>
    <t>X2001-10A-OAN-M28</t>
  </si>
  <si>
    <t>TID: X2001-10A-M29</t>
  </si>
  <si>
    <t>X2001-10A-OAN-M29</t>
  </si>
  <si>
    <t>TID: X2001-10A-M30</t>
  </si>
  <si>
    <t>X2001-10A-OAN-M30</t>
  </si>
  <si>
    <t>TID: X2001-10A-M31</t>
  </si>
  <si>
    <t>X2001-10A-OAN-M31</t>
  </si>
  <si>
    <t>TID: X2001-10A-M32</t>
  </si>
  <si>
    <t>X2001-10A-OAN-M32</t>
  </si>
  <si>
    <t>TID: X2001-10A-M33</t>
  </si>
  <si>
    <t>X2001-10A-OAN-M33</t>
  </si>
  <si>
    <t>TID: X2001-10A-M34</t>
  </si>
  <si>
    <t>X2001-10A-OAN-M34</t>
  </si>
  <si>
    <t>TID: X2001-10A-M35</t>
  </si>
  <si>
    <t>X2001-10A-OAN-M35</t>
  </si>
  <si>
    <t>TID: X2001-10A-M36</t>
  </si>
  <si>
    <t>X2001-10A-OAN-M36</t>
  </si>
  <si>
    <t>TID: X2001-10A-M37</t>
  </si>
  <si>
    <t>X2001-10A-OAN-M37</t>
  </si>
  <si>
    <t>TID: X2001-10A-M38</t>
  </si>
  <si>
    <t>X2001-10A-OAN-M38</t>
  </si>
  <si>
    <t>TID: X2001-10A-M39</t>
  </si>
  <si>
    <t>X2001-10A-OAN-M39</t>
  </si>
  <si>
    <t>No data</t>
  </si>
  <si>
    <t>10B</t>
  </si>
  <si>
    <t>TID: X2001-10B-M1</t>
  </si>
  <si>
    <t>X2001-10B-OAN-M1</t>
  </si>
  <si>
    <t>TID: X2001-10B-M2</t>
  </si>
  <si>
    <t>X2001-10B-OAN-M2</t>
  </si>
  <si>
    <t>TID: X2001-10B-M3</t>
  </si>
  <si>
    <t>X2001-10B-OAN-M3</t>
  </si>
  <si>
    <t>TID: X2001-10B-M4</t>
  </si>
  <si>
    <t>X2001-10B-OAN-M4</t>
  </si>
  <si>
    <t>TID: X2001-10B-M5</t>
  </si>
  <si>
    <t>X2001-10B-OAN-M5</t>
  </si>
  <si>
    <t>TID: X2001-10B-M6</t>
  </si>
  <si>
    <t>X2001-10B-OAN-M6</t>
  </si>
  <si>
    <t>TID: X2001-10B-M7</t>
  </si>
  <si>
    <t>X2001-10B-OAN-M7</t>
  </si>
  <si>
    <t>TID: X2001-10B-M9</t>
  </si>
  <si>
    <t>X2001-10B-OAN-M9</t>
  </si>
  <si>
    <t>TID: X2001-10B-M8</t>
  </si>
  <si>
    <t>X2001-10B-OAN-M8</t>
  </si>
  <si>
    <t>TID: X2001-10B-M10</t>
  </si>
  <si>
    <t>X2001-10B-OAN-M10</t>
  </si>
  <si>
    <t>TID: X2001-10B-M11</t>
  </si>
  <si>
    <t>X2001-10B-OAN-M11</t>
  </si>
  <si>
    <t>TID: X2001-10B-M12</t>
  </si>
  <si>
    <t>X2001-10B-OAN-M12</t>
  </si>
  <si>
    <t>TID: X2001-10B-M13</t>
  </si>
  <si>
    <t>X2001-10B-OAN-M13</t>
  </si>
  <si>
    <t>TID: X2001-10B-M14</t>
  </si>
  <si>
    <t>X2001-10B-OAN-M14</t>
  </si>
  <si>
    <t>TID: X2001-10B-M15</t>
  </si>
  <si>
    <t>X2001-10B-OAN-M15</t>
  </si>
  <si>
    <t>TID: X2001-10B-M16</t>
  </si>
  <si>
    <t>X2001-10B-OAN-M16</t>
  </si>
  <si>
    <t>TID: X2001-10B-M17</t>
  </si>
  <si>
    <t>X2001-10B-OAN-M17</t>
  </si>
  <si>
    <t>TID: X2001-10B-M18</t>
  </si>
  <si>
    <t>X2001-10B-OAN-M18</t>
  </si>
  <si>
    <t>TID: X2001-10B-M19</t>
  </si>
  <si>
    <t>X2001-10B-OAN-M19</t>
  </si>
  <si>
    <t>TID: X2001-10B-M20</t>
  </si>
  <si>
    <t>X2001-10B-OAN-M20</t>
  </si>
  <si>
    <t>TID: X2001-10B-M21</t>
  </si>
  <si>
    <t>X2001-10B-OAN-M21</t>
  </si>
  <si>
    <t>TID: X2001-10B-M22</t>
  </si>
  <si>
    <t>X2001-10B-OAN-M22</t>
  </si>
  <si>
    <t>TID: X2001-10B-M23</t>
  </si>
  <si>
    <t>X2001-10B-OAN-M23</t>
  </si>
  <si>
    <t>TID: X2001-10B-M24</t>
  </si>
  <si>
    <t>X2001-10B-OAN-M24</t>
  </si>
  <si>
    <t>TID: X2001-10B-M25</t>
  </si>
  <si>
    <t>X2001-10B-OAN-M25</t>
  </si>
  <si>
    <t>TID: X2001-10B-M26</t>
  </si>
  <si>
    <t>X2001-10B-OAN-M26</t>
  </si>
  <si>
    <t>TID: X2001-10B-M27</t>
  </si>
  <si>
    <t>X2001-10B-OAN-M27</t>
  </si>
  <si>
    <t>TID: X2001-10B-M29</t>
  </si>
  <si>
    <t>X2001-10B-OAN-M29</t>
  </si>
  <si>
    <t>TID: X2001-10B-M30</t>
  </si>
  <si>
    <t>X2001-10B-OAN-M30</t>
  </si>
  <si>
    <t>TID: X2001-10B-M28</t>
  </si>
  <si>
    <t>X2001-10B-OAN-M28</t>
  </si>
  <si>
    <t>TID: X2001-10B-M33</t>
  </si>
  <si>
    <t>X2001-10B-OAN-M33</t>
  </si>
  <si>
    <t>TID: X2001-10B-M34</t>
  </si>
  <si>
    <t>X2001-10B-OAN-M34</t>
  </si>
  <si>
    <t>TID: X2001-10B-M31</t>
  </si>
  <si>
    <t>X2001-10B-OAN-M31</t>
  </si>
  <si>
    <t>TID: X2001-10B-M32</t>
  </si>
  <si>
    <t>X2001-10B-OAN-M32</t>
  </si>
  <si>
    <t>TID: X2001-10B-M35</t>
  </si>
  <si>
    <t>X2001-10B-OAN-M35</t>
  </si>
  <si>
    <t>TID: X2001-10B-M36</t>
  </si>
  <si>
    <t>X2001-10B-OAN-M36</t>
  </si>
  <si>
    <t>10C</t>
  </si>
  <si>
    <t>TID: X2001-10C-M1</t>
  </si>
  <si>
    <t>X2001-10C-OAN-M1</t>
  </si>
  <si>
    <t>TID: X2001-10C-M2</t>
  </si>
  <si>
    <t>X2001-10C-OAN-M2</t>
  </si>
  <si>
    <t>TID: X2001-10C-M5</t>
  </si>
  <si>
    <t>X2001-10C-OAN-M5</t>
  </si>
  <si>
    <t>TID: X2001-10C-M3</t>
  </si>
  <si>
    <t>X2001-10C-OAN-M3</t>
  </si>
  <si>
    <t>TID: X2001-10C-M4</t>
  </si>
  <si>
    <t>X2001-10C-OAN-M4</t>
  </si>
  <si>
    <t>TID: X2001-10C-M6</t>
  </si>
  <si>
    <t>X2001-10C-OAN-M6</t>
  </si>
  <si>
    <t>TID: X2001-10C-M7</t>
  </si>
  <si>
    <t>X2001-10C-OAN-M7</t>
  </si>
  <si>
    <t>TID: X2001-10C-M9</t>
  </si>
  <si>
    <t>X2001-10C-OAN-M9</t>
  </si>
  <si>
    <t>TID: X2001-10C-M8</t>
  </si>
  <si>
    <t>X2001-10C-OAN-M8</t>
  </si>
  <si>
    <t>TID: X2001-10C-M11</t>
  </si>
  <si>
    <t>X2001-10C-OAN-M11</t>
  </si>
  <si>
    <t>TID: X2001-10C-M10</t>
  </si>
  <si>
    <t>X2001-10C-OAN-M10</t>
  </si>
  <si>
    <t>TID: X2001-10C-M12</t>
  </si>
  <si>
    <t>X2001-10C-OAN-M12</t>
  </si>
  <si>
    <t>TID: X2001-10C-M13</t>
  </si>
  <si>
    <t>X2001-10C-OAN-M13</t>
  </si>
  <si>
    <t>Field Mortality</t>
  </si>
  <si>
    <t>TID: X2001-10C-M14</t>
  </si>
  <si>
    <t>X2001-10C-OAN-M14</t>
  </si>
  <si>
    <t>TID: X2001-10C-M15</t>
  </si>
  <si>
    <t>X2001-10C-OAN-M15</t>
  </si>
  <si>
    <t>TID: X2001-10C-M16</t>
  </si>
  <si>
    <t>X2001-10C-OAN-M16</t>
  </si>
  <si>
    <t>TID: X2001-10C-M17</t>
  </si>
  <si>
    <t>X2001-10C-OAN-M17</t>
  </si>
  <si>
    <t>TID: X2001-10C-M18</t>
  </si>
  <si>
    <t>X2001-10C-OAN-M18</t>
  </si>
  <si>
    <t>TID: X2001-10C-M20</t>
  </si>
  <si>
    <t>X2001-10C-OAN-M20</t>
  </si>
  <si>
    <t>TID: X2001-10C-M19</t>
  </si>
  <si>
    <t>X2001-10C-OAN-M19</t>
  </si>
  <si>
    <t>TID: X2001-10C-M21</t>
  </si>
  <si>
    <t>X2001-10C-OAN-M21</t>
  </si>
  <si>
    <t>TID: X2001-10C-M22</t>
  </si>
  <si>
    <t>X2001-10C-OAN-M22</t>
  </si>
  <si>
    <t>TID: X2001-10C-M23</t>
  </si>
  <si>
    <t>X2001-10C-OAN-M23</t>
  </si>
  <si>
    <t>TID: X2001-10C-M24</t>
  </si>
  <si>
    <t>X2001-10C-OAN-M24</t>
  </si>
  <si>
    <t>TID: X2001-10C-M25</t>
  </si>
  <si>
    <t>X2001-10C-OAN-M25</t>
  </si>
  <si>
    <t>TID: X2001-10C-M27</t>
  </si>
  <si>
    <t>X2001-10C-OAN-M27</t>
  </si>
  <si>
    <t>TID: X2001-10C-M26</t>
  </si>
  <si>
    <t>X2001-10C-OAN-M26</t>
  </si>
  <si>
    <t>TID: X2001-10C-M28</t>
  </si>
  <si>
    <t>X2001-10C-OAN-M28</t>
  </si>
  <si>
    <t>TID: X2001-10C-M29</t>
  </si>
  <si>
    <t>X2001-10C-OAN-M29</t>
  </si>
  <si>
    <t>10D</t>
  </si>
  <si>
    <t>TID: X2001-10D-M1</t>
  </si>
  <si>
    <t>X2001-10D-OAN-M1</t>
  </si>
  <si>
    <t>TID: X2001-10D-M3</t>
  </si>
  <si>
    <t>X2001-10D-OAN-M3</t>
  </si>
  <si>
    <t>TID: X2001-10D-M2</t>
  </si>
  <si>
    <t>X2001-10D-OAN-M2</t>
  </si>
  <si>
    <t>TID: X2001-10D-M5</t>
  </si>
  <si>
    <t>X2001-10D-OAN-M5</t>
  </si>
  <si>
    <t>TID: X2001-10D-M6</t>
  </si>
  <si>
    <t>X2001-10D-OAN-M6</t>
  </si>
  <si>
    <t>TID: X2001-10D-M7</t>
  </si>
  <si>
    <t>X2001-10D-OAN-M7</t>
  </si>
  <si>
    <t>TID: X2001-10D-M4</t>
  </si>
  <si>
    <t>X2001-10D-OAN-M4</t>
  </si>
  <si>
    <t>TID: X2001-10D-M8</t>
  </si>
  <si>
    <t>X2001-10D-OAN-M8</t>
  </si>
  <si>
    <t>TID: X2001-10D-M10</t>
  </si>
  <si>
    <t>X2001-10D-OAN-M10</t>
  </si>
  <si>
    <t>TID: X2001-10D-M9</t>
  </si>
  <si>
    <t>X2001-10D-OAN-M9</t>
  </si>
  <si>
    <t>TID: X2001-10D-M11</t>
  </si>
  <si>
    <t>X2001-10D-OAN-M11</t>
  </si>
  <si>
    <t>TID: X2001-10D-M12</t>
  </si>
  <si>
    <t>X2001-10D-OAN-M12</t>
  </si>
  <si>
    <t>TID: X2001-10D-M13</t>
  </si>
  <si>
    <t>X2001-10D-OAN-M13</t>
  </si>
  <si>
    <t>TID: X2001-10D-M14</t>
  </si>
  <si>
    <t>X2001-10D-OAN-M14</t>
  </si>
  <si>
    <t>TID: X2001-10D-M16</t>
  </si>
  <si>
    <t>X2001-10D-OAN-M16</t>
  </si>
  <si>
    <t>TID: X2001-10D-M15</t>
  </si>
  <si>
    <t>X2001-10D-OAN-M15</t>
  </si>
  <si>
    <t>TID: X2001-10D-M17</t>
  </si>
  <si>
    <t>X2001-10D-OAN-M17</t>
  </si>
  <si>
    <t>TID: X2001-10D-M18</t>
  </si>
  <si>
    <t>X2001-10D-OAN-M18</t>
  </si>
  <si>
    <t>TID: X2001-10D-M19</t>
  </si>
  <si>
    <t>X2001-10D-OAN-M19</t>
  </si>
  <si>
    <t>TID: X2001-10D-M20</t>
  </si>
  <si>
    <t>X2001-10D-OAN-M20</t>
  </si>
  <si>
    <t>TID: X2001-10D-M21</t>
  </si>
  <si>
    <t>X2001-10D-OAN-M21</t>
  </si>
  <si>
    <t>TID: X2001-10D-M22</t>
  </si>
  <si>
    <t>X2001-10D-OAN-M22</t>
  </si>
  <si>
    <t>TID: X2001-10D-M23</t>
  </si>
  <si>
    <t>X2001-10D-OAN-M23</t>
  </si>
  <si>
    <t>TID: X2001-10D-M24</t>
  </si>
  <si>
    <t>X2001-10D-OAN-M24</t>
  </si>
  <si>
    <t>TID: X2001-10D-M25</t>
  </si>
  <si>
    <t>X2001-10D-OAN-M25</t>
  </si>
  <si>
    <t>TID: X2001-10D-M26</t>
  </si>
  <si>
    <t>X2001-10D-OAN-M26</t>
  </si>
  <si>
    <t>TID: X2001-10D-M27</t>
  </si>
  <si>
    <t>X2001-10D-OAN-M27</t>
  </si>
  <si>
    <t>TID: X2001-10D-M28</t>
  </si>
  <si>
    <t>X2001-10D-OAN-M28</t>
  </si>
  <si>
    <t>TID: X2001-10D-M29</t>
  </si>
  <si>
    <t>X2001-10D-OAN-M29</t>
  </si>
  <si>
    <t>TID: X2001-10D-M30</t>
  </si>
  <si>
    <t>X2001-10D-OAN-M30</t>
  </si>
  <si>
    <t>TID: X2001-10D-M31</t>
  </si>
  <si>
    <t>X2001-10D-OAN-M31</t>
  </si>
  <si>
    <t>TID: X2001-10D-M32</t>
  </si>
  <si>
    <t>X2001-10D-OAN-M32</t>
  </si>
  <si>
    <t>TID: X2001-10D-M33</t>
  </si>
  <si>
    <t>X2001-10D-OAN-M33</t>
  </si>
  <si>
    <t>TID: X2001-10D-M34</t>
  </si>
  <si>
    <t>X2001-10D-OAN-M34</t>
  </si>
  <si>
    <t>TID: X2001-10D-M35</t>
  </si>
  <si>
    <t>X2001-10D-OAN-M35</t>
  </si>
  <si>
    <t>TID: X2001-10D-M36</t>
  </si>
  <si>
    <t>X2001-10D-OAN-M36</t>
  </si>
  <si>
    <t>Initial capture at GS 46</t>
  </si>
  <si>
    <t>10E</t>
  </si>
  <si>
    <t>TID: X2001-10E-M1</t>
  </si>
  <si>
    <t>X2001-10E-OAN-M1</t>
  </si>
  <si>
    <t>TID: X2001-10E-M2</t>
  </si>
  <si>
    <t>X2001-10E-OAN-M2</t>
  </si>
  <si>
    <t>TID: X2001-10E-M3</t>
  </si>
  <si>
    <t>X2001-10E-OAN-M3</t>
  </si>
  <si>
    <t>TID: X2001-10E-M4</t>
  </si>
  <si>
    <t>X2001-10E-OAN-M4</t>
  </si>
  <si>
    <t>TID: X2001-10E-M6</t>
  </si>
  <si>
    <t>X2001-10E-OAN-M6</t>
  </si>
  <si>
    <t>TID: X2001-10E-M5</t>
  </si>
  <si>
    <t>X2001-10E-OAN-M5</t>
  </si>
  <si>
    <t>TID: X2001-10E-M8</t>
  </si>
  <si>
    <t>X2001-10E-OAN-M8</t>
  </si>
  <si>
    <t>TID: X2001-10E-M9</t>
  </si>
  <si>
    <t>X2001-10E-OAN-M9</t>
  </si>
  <si>
    <t>TID: X2001-10E-M7</t>
  </si>
  <si>
    <t>X2001-10E-OAN-M7</t>
  </si>
  <si>
    <t>TID: X2001-10E-M10</t>
  </si>
  <si>
    <t>X2001-10E-OAN-M10</t>
  </si>
  <si>
    <t>TID: X2001-10E-M12</t>
  </si>
  <si>
    <t>X2001-10E-OAN-M12</t>
  </si>
  <si>
    <t>TID: X2001-10E-M13</t>
  </si>
  <si>
    <t>X2001-10E-OAN-M13</t>
  </si>
  <si>
    <t>TID: X2001-10E-M11</t>
  </si>
  <si>
    <t>X2001-10E-OAN-M11</t>
  </si>
  <si>
    <t>TID: X2001-10E-M15</t>
  </si>
  <si>
    <t>X2001-10E-OAN-M15</t>
  </si>
  <si>
    <t>TID: X2001-10E-M16</t>
  </si>
  <si>
    <t>X2001-10E-OAN-M16</t>
  </si>
  <si>
    <t>TID: X2001-10E-M17</t>
  </si>
  <si>
    <t>X2001-10E-OAN-M17</t>
  </si>
  <si>
    <t>TID: X2001-10E-M18</t>
  </si>
  <si>
    <t>X2001-10E-OAN-M18</t>
  </si>
  <si>
    <t>TID: X2001-10E-M14</t>
  </si>
  <si>
    <t>X2001-10E-OAN-M14</t>
  </si>
  <si>
    <t>TID: X2001-10E-M19</t>
  </si>
  <si>
    <t>X2001-10E-OAN-M19</t>
  </si>
  <si>
    <t>TID: X2001-10E-M20</t>
  </si>
  <si>
    <t>X2001-10E-OAN-M20</t>
  </si>
  <si>
    <t>TID: X2001-10E-M21</t>
  </si>
  <si>
    <t>X2001-10E-OAN-M21</t>
  </si>
  <si>
    <t>TID: X2001-10E-M22</t>
  </si>
  <si>
    <t>X2001-10E-OAN-M22</t>
  </si>
  <si>
    <t>TID: X2001-10E-M23</t>
  </si>
  <si>
    <t>X2001-10E-OAN-M23</t>
  </si>
  <si>
    <t>TID: X2001-10E-M24</t>
  </si>
  <si>
    <t>X2001-10E-OAN-M24</t>
  </si>
  <si>
    <t>TID: X2001-10E-M25</t>
  </si>
  <si>
    <t>X2001-10E-OAN-M25</t>
  </si>
  <si>
    <t>TID: X2001-10E-M26</t>
  </si>
  <si>
    <t>X2001-10E-OAN-M26</t>
  </si>
  <si>
    <t>TID: X2001-10E-M27</t>
  </si>
  <si>
    <t>X2001-10E-OAN-M27</t>
  </si>
  <si>
    <t>TID: X2001-10E-M28</t>
  </si>
  <si>
    <t>X2001-10E-OAN-M28</t>
  </si>
  <si>
    <t>TID: X2001-10E-M29</t>
  </si>
  <si>
    <t>X2001-10E-OAN-M29</t>
  </si>
  <si>
    <t>TID: X2001-10E-M31</t>
  </si>
  <si>
    <t>X2001-10E-OAN-M31</t>
  </si>
  <si>
    <t>TID: X2001-10E-M30</t>
  </si>
  <si>
    <t>X2001-10E-OAN-M30</t>
  </si>
  <si>
    <t>TID: X2001-10E-M32</t>
  </si>
  <si>
    <t>X2001-10E-OAN-M32</t>
  </si>
  <si>
    <t>TID: X2001-10E-M34</t>
  </si>
  <si>
    <t>X2001-10E-OAN-M34</t>
  </si>
  <si>
    <t>TID: X2001-10E-M33</t>
  </si>
  <si>
    <t>X2001-10E-OAN-M33</t>
  </si>
  <si>
    <t>TID: X2001-10E-M35</t>
  </si>
  <si>
    <t>X2001-10E-OAN-M35</t>
  </si>
  <si>
    <t>TID: X2001-10E-M36</t>
  </si>
  <si>
    <t>X2001-10E-OAN-M36</t>
  </si>
  <si>
    <t>10F</t>
  </si>
  <si>
    <t>TID: X2001-10F-M1</t>
  </si>
  <si>
    <t>X2001-10F-OAN-M1</t>
  </si>
  <si>
    <t>TID: X2001-10F-M2</t>
  </si>
  <si>
    <t>X2001-10F-OAN-M2</t>
  </si>
  <si>
    <t>TID: X2001-10F-M3</t>
  </si>
  <si>
    <t>X2001-10F-OAN-M3</t>
  </si>
  <si>
    <t>TID: X2001-10F-M5</t>
  </si>
  <si>
    <t>X2001-10F-OAN-M5</t>
  </si>
  <si>
    <t>TID: X2001-10F-M4</t>
  </si>
  <si>
    <t>X2001-10F-OAN-M4</t>
  </si>
  <si>
    <t>TID: X2001-10F-M6</t>
  </si>
  <si>
    <t>X2001-10F-OAN-M6</t>
  </si>
  <si>
    <t>TID: X2001-10F-M7</t>
  </si>
  <si>
    <t>X2001-10F-OAN-M7</t>
  </si>
  <si>
    <t>TID: X2001-10F-M9</t>
  </si>
  <si>
    <t>X2001-10F-OAN-M9</t>
  </si>
  <si>
    <t>TID: X2001-10F-M8</t>
  </si>
  <si>
    <t>X2001-10F-OAN-M8</t>
  </si>
  <si>
    <t>TID: X2001-10F-M10</t>
  </si>
  <si>
    <t>X2001-10F-OAN-M10</t>
  </si>
  <si>
    <t>TID: X2001-10F-M11</t>
  </si>
  <si>
    <t>X2001-10F-OAN-M11</t>
  </si>
  <si>
    <t>TID: X2001-10F-M12</t>
  </si>
  <si>
    <t>X2001-10F-OAN-M12</t>
  </si>
  <si>
    <t>TID: X2001-10F-M13</t>
  </si>
  <si>
    <t>X2001-10F-OAN-M13</t>
  </si>
  <si>
    <t>TID: X2001-10F-M14</t>
  </si>
  <si>
    <t>X2001-10F-OAN-M14</t>
  </si>
  <si>
    <t>TID: X2001-10F-M15</t>
  </si>
  <si>
    <t>X2001-10F-OAN-M15</t>
  </si>
  <si>
    <t>TID: X2001-10F-M16</t>
  </si>
  <si>
    <t>X2001-10F-OAN-M16</t>
  </si>
  <si>
    <t>TID: X2001-10F-M17</t>
  </si>
  <si>
    <t>X2001-10F-OAN-M17</t>
  </si>
  <si>
    <t>TID: X2001-10F-M18</t>
  </si>
  <si>
    <t>X2001-10F-OAN-M18</t>
  </si>
  <si>
    <t>TID: X2001-10F-M19</t>
  </si>
  <si>
    <t>X2001-10F-OAN-M19</t>
  </si>
  <si>
    <t>TID: X2001-10F-M20</t>
  </si>
  <si>
    <t>X2001-10F-OAN-M20</t>
  </si>
  <si>
    <t>TID: X2001-10F-M21</t>
  </si>
  <si>
    <t>X2001-10F-OAN-M21</t>
  </si>
  <si>
    <t>TID: X2001-10F-M22</t>
  </si>
  <si>
    <t>X2001-10F-OAN-M22</t>
  </si>
  <si>
    <t>TID: X2001-10F-M23</t>
  </si>
  <si>
    <t>X2001-10F-OAN-M23</t>
  </si>
  <si>
    <t>TID: X2001-10F-M24</t>
  </si>
  <si>
    <t>X2001-10F-OAN-M24</t>
  </si>
  <si>
    <t>TID: X2001-10F-M25</t>
  </si>
  <si>
    <t>X2001-10F-OAN-M25</t>
  </si>
  <si>
    <t>TID: X2001-10F-M26</t>
  </si>
  <si>
    <t>X2001-10F-OAN-M26</t>
  </si>
  <si>
    <t>TID: X2001-10F-M27</t>
  </si>
  <si>
    <t>X2001-10F-OAN-M27</t>
  </si>
  <si>
    <t>TID: X2001-10F-M28</t>
  </si>
  <si>
    <t>X2001-10F-OAN-M28</t>
  </si>
  <si>
    <t>TID: X2001-10F-M29</t>
  </si>
  <si>
    <t>X2001-10F-OAN-M29</t>
  </si>
  <si>
    <t>No date of GS 46</t>
  </si>
  <si>
    <t>TID: X2001-10F-M30</t>
  </si>
  <si>
    <t>X2001-10F-OAN-M30</t>
  </si>
  <si>
    <t>TID: X2001-10F-M31</t>
  </si>
  <si>
    <t>X2001-10F-OAN-M31</t>
  </si>
  <si>
    <t>11A</t>
  </si>
  <si>
    <t>PFOS</t>
  </si>
  <si>
    <t>TID: X2001-11A-M1</t>
  </si>
  <si>
    <t>X2001-11A-OAN-M1</t>
  </si>
  <si>
    <t>TID: X2001-11A-M2</t>
  </si>
  <si>
    <t>X2001-11A-OAN-M2</t>
  </si>
  <si>
    <t>TID: X2001-11A-M3</t>
  </si>
  <si>
    <t>X2001-11A-OAN-M3</t>
  </si>
  <si>
    <t>TID: X2001-11A-M5</t>
  </si>
  <si>
    <t>X2001-11A-OAN-M5</t>
  </si>
  <si>
    <t>TID: X2001-11A-M4</t>
  </si>
  <si>
    <t>X2001-11A-OAN-M4</t>
  </si>
  <si>
    <t>TID: X2001-11A-M6</t>
  </si>
  <si>
    <t>X2001-11A-OAN-M6</t>
  </si>
  <si>
    <t>TID: X2001-11A-M8</t>
  </si>
  <si>
    <t>X2001-11A-OAN-M8</t>
  </si>
  <si>
    <t>TID: X2001-11A-M7</t>
  </si>
  <si>
    <t>X2001-11A-OAN-M7</t>
  </si>
  <si>
    <t>TID: X2001-11A-M9</t>
  </si>
  <si>
    <t>X2001-11A-OAN-M9</t>
  </si>
  <si>
    <t>TID: X2001-11A-M10</t>
  </si>
  <si>
    <t>X2001-11A-OAN-M10</t>
  </si>
  <si>
    <t>TID: X2001-11A-M11</t>
  </si>
  <si>
    <t>X2001-11A-OAN-M11</t>
  </si>
  <si>
    <t>TID: X2001-11A-M12</t>
  </si>
  <si>
    <t>X2001-11A-OAN-M12</t>
  </si>
  <si>
    <t>TID: X2001-11A-M13</t>
  </si>
  <si>
    <t>X2001-11A-OAN-M13</t>
  </si>
  <si>
    <t>TID: X2001-11A-M14</t>
  </si>
  <si>
    <t>X2001-11A-OAN-M14</t>
  </si>
  <si>
    <t>TID: X2001-11A-M15</t>
  </si>
  <si>
    <t>X2001-11A-OAN-M15</t>
  </si>
  <si>
    <t>TID: X2001-11A-M16</t>
  </si>
  <si>
    <t>X2001-11A-OAN-M16</t>
  </si>
  <si>
    <t>TID: X2001-11A-M17</t>
  </si>
  <si>
    <t>X2001-11A-OAN-M17</t>
  </si>
  <si>
    <t>TID: X2001-11A-M18</t>
  </si>
  <si>
    <t>X2001-11A-OAN-M18</t>
  </si>
  <si>
    <t>TID: X2001-11A-M19</t>
  </si>
  <si>
    <t>X2001-11A-OAN-M19</t>
  </si>
  <si>
    <t>TID: X2001-11A-M20</t>
  </si>
  <si>
    <t>X2001-11A-OAN-M20</t>
  </si>
  <si>
    <t>TID: X2001-11A-M21</t>
  </si>
  <si>
    <t>X2001-11A-OAN-M21</t>
  </si>
  <si>
    <t>TID: X2001-11A-M22</t>
  </si>
  <si>
    <t>X2001-11A-OAN-M22</t>
  </si>
  <si>
    <t>TID: X2001-11A-M23</t>
  </si>
  <si>
    <t>X2001-11A-OAN-M23</t>
  </si>
  <si>
    <t>TID: X2001-11A-M24</t>
  </si>
  <si>
    <t>X2001-11A-OAN-M24</t>
  </si>
  <si>
    <t>TID: X2001-11A-M25</t>
  </si>
  <si>
    <t>X2001-11A-OAN-M25</t>
  </si>
  <si>
    <t>TID: X2001-11A-M26</t>
  </si>
  <si>
    <t>X2001-11A-OAN-M26</t>
  </si>
  <si>
    <t>TID: X2001-11A-M27</t>
  </si>
  <si>
    <t>X2001-11A-OAN-M27</t>
  </si>
  <si>
    <t>TID: X2001-11A-M28</t>
  </si>
  <si>
    <t>X2001-11A-OAN-M28</t>
  </si>
  <si>
    <t>TID: X2001-11A-M29</t>
  </si>
  <si>
    <t>X2001-11A-OAN-M29</t>
  </si>
  <si>
    <t>TID: X2001-11A-M30</t>
  </si>
  <si>
    <t>X2001-11A-OAN-M30</t>
  </si>
  <si>
    <t>TID: X2001-11A-M31</t>
  </si>
  <si>
    <t>X2001-11A-OAN-M31</t>
  </si>
  <si>
    <t>TID: X2001-11A-M32</t>
  </si>
  <si>
    <t>X2001-11A-OAN-M32</t>
  </si>
  <si>
    <t>TID: X2001-11A-M33</t>
  </si>
  <si>
    <t>X2001-11A-OAN-M33</t>
  </si>
  <si>
    <t>TID: X2001-11A-M34</t>
  </si>
  <si>
    <t>X2001-11A-OAN-M34</t>
  </si>
  <si>
    <t>TID: X2001-11A-M35</t>
  </si>
  <si>
    <t>X2001-11A-OAN-M35</t>
  </si>
  <si>
    <t>TID: X2001-11A-M36</t>
  </si>
  <si>
    <t>X2001-11A-OAN-M36</t>
  </si>
  <si>
    <t>TID: X2001-11A-M37</t>
  </si>
  <si>
    <t>X2001-11A-OAN-M37</t>
  </si>
  <si>
    <t>TID: X2001-11A-M38</t>
  </si>
  <si>
    <t>X2001-11A-OAN-M38</t>
  </si>
  <si>
    <t>TID: X2001-11A-M39</t>
  </si>
  <si>
    <t>X2001-11A-OAN-M39</t>
  </si>
  <si>
    <t>11B</t>
  </si>
  <si>
    <t>TID: X2001-11B-M1</t>
  </si>
  <si>
    <t>X2001-11B-OAN-M1</t>
  </si>
  <si>
    <t>TID: X2001-11B-M2</t>
  </si>
  <si>
    <t>X2001-11B-OAN-M2</t>
  </si>
  <si>
    <t>TID: X2001-11B-M3</t>
  </si>
  <si>
    <t>X2001-11B-OAN-M3</t>
  </si>
  <si>
    <t>TID: X2001-11B-M4</t>
  </si>
  <si>
    <t>X2001-11B-OAN-M4</t>
  </si>
  <si>
    <t>TID: X2001-11B-M5</t>
  </si>
  <si>
    <t>X2001-11B-OAN-M5</t>
  </si>
  <si>
    <t>TID: X2001-11B-M6</t>
  </si>
  <si>
    <t>X2001-11B-OAN-M6</t>
  </si>
  <si>
    <t>TID: X2001-11B-M7</t>
  </si>
  <si>
    <t>X2001-11B-OAN-M7</t>
  </si>
  <si>
    <t>TID: X2001-11B-M8</t>
  </si>
  <si>
    <t>X2001-11B-OAN-M8</t>
  </si>
  <si>
    <t>TID: X2001-11B-M9</t>
  </si>
  <si>
    <t>X2001-11B-OAN-M9</t>
  </si>
  <si>
    <t>TID: X2001-11B-M10</t>
  </si>
  <si>
    <t>X2001-11B-OAN-M10</t>
  </si>
  <si>
    <t>TID: X2001-11B-M11</t>
  </si>
  <si>
    <t>X2001-11B-OAN-M11</t>
  </si>
  <si>
    <t>TID: X2001-11B-M14</t>
  </si>
  <si>
    <t>X2001-11B-OAN-M14</t>
  </si>
  <si>
    <t>TID: X2001-11B-M16</t>
  </si>
  <si>
    <t>X2001-11B-OAN-M16</t>
  </si>
  <si>
    <t>TID: X2001-11B-M12</t>
  </si>
  <si>
    <t>X2001-11B-OAN-M12</t>
  </si>
  <si>
    <t>TID: X2001-11B-M13</t>
  </si>
  <si>
    <t>X2001-11B-OAN-M13</t>
  </si>
  <si>
    <t>TID: X2001-11B-M15</t>
  </si>
  <si>
    <t>X2001-11B-OAN-M15</t>
  </si>
  <si>
    <t>TID: X2001-11B-M17</t>
  </si>
  <si>
    <t>X2001-11B-OAN-M17</t>
  </si>
  <si>
    <t>TID: X2001-11B-M18</t>
  </si>
  <si>
    <t>X2001-11B-OAN-M18</t>
  </si>
  <si>
    <t>TID: X2001-11B-M19</t>
  </si>
  <si>
    <t>X2001-11B-OAN-M19</t>
  </si>
  <si>
    <t>TID: X2001-11B-M20</t>
  </si>
  <si>
    <t>X2001-11B-OAN-M20</t>
  </si>
  <si>
    <t>TID: X2001-11B-M21</t>
  </si>
  <si>
    <t>X2001-11B-OAN-M21</t>
  </si>
  <si>
    <t>TID: X2001-11B-M22</t>
  </si>
  <si>
    <t>X2001-11B-OAN-M22</t>
  </si>
  <si>
    <t>TID: X2001-11B-M23</t>
  </si>
  <si>
    <t>X2001-11B-OAN-M23</t>
  </si>
  <si>
    <t>TID: X2001-11B-M24</t>
  </si>
  <si>
    <t>X2001-11B-OAN-M24</t>
  </si>
  <si>
    <t>TID: X2001-11B-M27</t>
  </si>
  <si>
    <t>X2001-11B-OAN-M27</t>
  </si>
  <si>
    <t>TID: X2001-11B-M28</t>
  </si>
  <si>
    <t>X2001-11B-OAN-M28</t>
  </si>
  <si>
    <t>TID: X2001-11B-M26</t>
  </si>
  <si>
    <t>X2001-11B-OAN-M26</t>
  </si>
  <si>
    <t>TID: X2001-11B-M29</t>
  </si>
  <si>
    <t>X2001-11B-OAN-M29</t>
  </si>
  <si>
    <t>TID: X2001-11B-M25</t>
  </si>
  <si>
    <t>X2001-11B-OAN-M25</t>
  </si>
  <si>
    <t>TID: X2001-11B-M30</t>
  </si>
  <si>
    <t>X2001-11B-OAN-M30</t>
  </si>
  <si>
    <t>TID: X2001-11B-M31</t>
  </si>
  <si>
    <t>X2001-11B-OAN-M31</t>
  </si>
  <si>
    <t>TID: X2001-11B-M32</t>
  </si>
  <si>
    <t>X2001-11B-OAN-M32</t>
  </si>
  <si>
    <t>TID: X2001-11B-M34</t>
  </si>
  <si>
    <t>X2001-11B-OAN-M34</t>
  </si>
  <si>
    <t>TID: X2001-11B-M33</t>
  </si>
  <si>
    <t>X2001-11B-OAN-M33</t>
  </si>
  <si>
    <t>11C</t>
  </si>
  <si>
    <t>TID: X2001-11C-M1</t>
  </si>
  <si>
    <t>X2001-11C-OAN-M1</t>
  </si>
  <si>
    <t>TID: X2001-11C-M2</t>
  </si>
  <si>
    <t>X2001-11C-OAN-M2</t>
  </si>
  <si>
    <t>TID: X2001-11C-M3</t>
  </si>
  <si>
    <t>X2001-11C-OAN-M3</t>
  </si>
  <si>
    <t>TID: X2001-11C-M4</t>
  </si>
  <si>
    <t>X2001-11C-OAN-M4</t>
  </si>
  <si>
    <t>TID: X2001-11C-M5</t>
  </si>
  <si>
    <t>X2001-11C-OAN-M5</t>
  </si>
  <si>
    <t>TID: X2001-11C-M6</t>
  </si>
  <si>
    <t>X2001-11C-OAN-M6</t>
  </si>
  <si>
    <t>TID: X2001-11C-M7</t>
  </si>
  <si>
    <t>X2001-11C-OAN-M7</t>
  </si>
  <si>
    <t>TID: X2001-11C-M9</t>
  </si>
  <si>
    <t>X2001-11C-OAN-M9</t>
  </si>
  <si>
    <t>TID: X2001-11C-M8</t>
  </si>
  <si>
    <t>X2001-11C-OAN-M8</t>
  </si>
  <si>
    <t>TID: X2001-11C-M10</t>
  </si>
  <si>
    <t>X2001-11C-OAN-M10</t>
  </si>
  <si>
    <t>TID: X2001-11C-M11</t>
  </si>
  <si>
    <t>X2001-11C-OAN-M11</t>
  </si>
  <si>
    <t>TID: X2001-11C-M12</t>
  </si>
  <si>
    <t>X2001-11C-OAN-M12</t>
  </si>
  <si>
    <t>TID: X2001-11C-M13</t>
  </si>
  <si>
    <t>X2001-11C-OAN-M13</t>
  </si>
  <si>
    <t>TID: X2001-11C-M14</t>
  </si>
  <si>
    <t>X2001-11C-OAN-M14</t>
  </si>
  <si>
    <t>TID: X2001-11C-M15</t>
  </si>
  <si>
    <t>X2001-11C-OAN-M15</t>
  </si>
  <si>
    <t>TID: X2001-11C-M16</t>
  </si>
  <si>
    <t>X2001-11C-OAN-M16</t>
  </si>
  <si>
    <t>TID: X2001-11C-M17</t>
  </si>
  <si>
    <t>X2001-11C-OAN-M17</t>
  </si>
  <si>
    <t>TID: X2001-11C-M19</t>
  </si>
  <si>
    <t>X2001-11C-OAN-M19</t>
  </si>
  <si>
    <t>TID: X2001-11C-M20</t>
  </si>
  <si>
    <t>X2001-11C-OAN-M20</t>
  </si>
  <si>
    <t>TID: X2001-11C-M21</t>
  </si>
  <si>
    <t>X2001-11C-OAN-M21</t>
  </si>
  <si>
    <t>TID: X2001-11C-M22</t>
  </si>
  <si>
    <t>X2001-11C-OAN-M22</t>
  </si>
  <si>
    <t>TID: X2001-11C-M18</t>
  </si>
  <si>
    <t>X2001-11C-OAN-M18</t>
  </si>
  <si>
    <t>TID: X2001-11C-M23</t>
  </si>
  <si>
    <t>X2001-11C-OAN-M23</t>
  </si>
  <si>
    <t>TID: X2001-11C-M24</t>
  </si>
  <si>
    <t>X2001-11C-OAN-M24</t>
  </si>
  <si>
    <t>TID: X2001-11C-M25</t>
  </si>
  <si>
    <t>X2001-11C-OAN-M25</t>
  </si>
  <si>
    <t>TID: X2001-11C-M26</t>
  </si>
  <si>
    <t>X2001-11C-OAN-M26</t>
  </si>
  <si>
    <t>TID: X2001-11C-M27</t>
  </si>
  <si>
    <t>X2001-11C-OAN-M27</t>
  </si>
  <si>
    <t>TID: X2001-11C-M28</t>
  </si>
  <si>
    <t>X2001-11C-OAN-M28</t>
  </si>
  <si>
    <t>TID: X2001-11C-M29</t>
  </si>
  <si>
    <t>X2001-11C-OAN-M29</t>
  </si>
  <si>
    <t>TID: X2001-11C-M30</t>
  </si>
  <si>
    <t>X2001-11C-OAN-M30</t>
  </si>
  <si>
    <t>TID: X2001-11C-M31</t>
  </si>
  <si>
    <t>X2001-11C-OAN-M31</t>
  </si>
  <si>
    <t>TID: X2001-11C-M32</t>
  </si>
  <si>
    <t>X2001-11C-OAN-M32</t>
  </si>
  <si>
    <t>TID: X2001-11C-M33</t>
  </si>
  <si>
    <t>X2001-11C-OAN-M33</t>
  </si>
  <si>
    <t>TID: X2001-11C-M34</t>
  </si>
  <si>
    <t>X2001-11C-OAN-M34</t>
  </si>
  <si>
    <t>TID: X2001-11C-M35</t>
  </si>
  <si>
    <t>X2001-11C-OAN-M35</t>
  </si>
  <si>
    <t>11D</t>
  </si>
  <si>
    <t>TID: X2001-11D-M1</t>
  </si>
  <si>
    <t>X2001-11D-OAN-M1</t>
  </si>
  <si>
    <t>TID: X2001-11D-M4</t>
  </si>
  <si>
    <t>X2001-11D-OAN-M4</t>
  </si>
  <si>
    <t>TID: X2001-11D-M9</t>
  </si>
  <si>
    <t>X2001-11D-OAN-M9</t>
  </si>
  <si>
    <t>Cup Mortality - 7/9/2020</t>
  </si>
  <si>
    <t>TID: X2001-11D-M2</t>
  </si>
  <si>
    <t>X2001-11D-OAN-M2</t>
  </si>
  <si>
    <t>TID: X2001-11D-M3</t>
  </si>
  <si>
    <t>X2001-11D-OAN-M3</t>
  </si>
  <si>
    <t>TID: X2001-11D-M5</t>
  </si>
  <si>
    <t>X2001-11D-OAN-M5</t>
  </si>
  <si>
    <t>TID: X2001-11D-M8</t>
  </si>
  <si>
    <t>X2001-11D-OAN-M8</t>
  </si>
  <si>
    <t>TID: X2001-11D-M6</t>
  </si>
  <si>
    <t>X2001-11D-OAN-M6</t>
  </si>
  <si>
    <t>TID: X2001-11D-M7</t>
  </si>
  <si>
    <t>X2001-11D-OAN-M7</t>
  </si>
  <si>
    <t>TID: X2001-11D-M10</t>
  </si>
  <si>
    <t>X2001-11D-OAN-M10</t>
  </si>
  <si>
    <t>TID: X2001-11D-M11</t>
  </si>
  <si>
    <t>X2001-11D-OAN-M11</t>
  </si>
  <si>
    <t>TID: X2001-11D-M12</t>
  </si>
  <si>
    <t>X2001-11D-OAN-M12</t>
  </si>
  <si>
    <t>TID: X2001-11D-M14</t>
  </si>
  <si>
    <t>X2001-11D-OAN-M14</t>
  </si>
  <si>
    <t>TID: X2001-11D-M15</t>
  </si>
  <si>
    <t>X2001-11D-OAN-M15</t>
  </si>
  <si>
    <t>TID: X2001-11D-M13</t>
  </si>
  <si>
    <t>X2001-11D-OAN-M13</t>
  </si>
  <si>
    <t>TID: X2001-11D-M16</t>
  </si>
  <si>
    <t>X2001-11D-OAN-M16</t>
  </si>
  <si>
    <t>TID: X2001-11D-M17</t>
  </si>
  <si>
    <t>X2001-11D-OAN-M17</t>
  </si>
  <si>
    <t>TID: X2001-11D-M18</t>
  </si>
  <si>
    <t>X2001-11D-OAN-M18</t>
  </si>
  <si>
    <t>TID: X2001-11D-M19</t>
  </si>
  <si>
    <t>X2001-11D-OAN-M19</t>
  </si>
  <si>
    <t>TID: X2001-11D-M21</t>
  </si>
  <si>
    <t>X2001-11D-OAN-M21</t>
  </si>
  <si>
    <t>TID: X2001-11D-M22</t>
  </si>
  <si>
    <t>X2001-11D-OAN-M22</t>
  </si>
  <si>
    <t>TID: X2001-11D-M20</t>
  </si>
  <si>
    <t>X2001-11D-OAN-M20</t>
  </si>
  <si>
    <t>TID: X2001-11D-M23</t>
  </si>
  <si>
    <t>X2001-11D-OAN-M23</t>
  </si>
  <si>
    <t>TID: X2001-11D-M24</t>
  </si>
  <si>
    <t>X2001-11D-OAN-M24</t>
  </si>
  <si>
    <t>TID: X2001-11D-M25</t>
  </si>
  <si>
    <t>X2001-11D-OAN-M25</t>
  </si>
  <si>
    <t>TID: X2001-11D-M26</t>
  </si>
  <si>
    <t>X2001-11D-OAN-M26</t>
  </si>
  <si>
    <t>TID: X2001-11D-M27</t>
  </si>
  <si>
    <t>X2001-11D-OAN-M27</t>
  </si>
  <si>
    <t>TID: X2001-11D-M28</t>
  </si>
  <si>
    <t>X2001-11D-OAN-M28</t>
  </si>
  <si>
    <t>TID: X2001-11D-M29</t>
  </si>
  <si>
    <t>X2001-11D-OAN-M29</t>
  </si>
  <si>
    <t>TID: X2001-11D-M31</t>
  </si>
  <si>
    <t>X2001-11D-OAN-M31</t>
  </si>
  <si>
    <t>TID: X2001-11D-M32</t>
  </si>
  <si>
    <t>X2001-11D-OAN-M32</t>
  </si>
  <si>
    <t>TID: X2001-11D-M33</t>
  </si>
  <si>
    <t>X2001-11D-OAN-M33</t>
  </si>
  <si>
    <t>TID: X2001-11D-M34</t>
  </si>
  <si>
    <t>X2001-11D-OAN-M34</t>
  </si>
  <si>
    <t>TID: X2001-11D-M35</t>
  </si>
  <si>
    <t>X2001-11D-OAN-M35</t>
  </si>
  <si>
    <t>TID: X2001-11D-M36</t>
  </si>
  <si>
    <t>X2001-11D-OAN-M36</t>
  </si>
  <si>
    <t>TID: X2001-11D-M37</t>
  </si>
  <si>
    <t>X2001-11D-OAN-M37</t>
  </si>
  <si>
    <t>TID: X2001-11D-M30</t>
  </si>
  <si>
    <t>X2001-11D-OAN-M30</t>
  </si>
  <si>
    <t>TID: X2001-11D-M38</t>
  </si>
  <si>
    <t>X2001-11D-OAN-M38</t>
  </si>
  <si>
    <t>TID: X2001-11D-M39</t>
  </si>
  <si>
    <t>X2001-11D-OAN-M39</t>
  </si>
  <si>
    <t>11E</t>
  </si>
  <si>
    <t>TID: X2001-11E-M1</t>
  </si>
  <si>
    <t>X2001-11E-OAN-M1</t>
  </si>
  <si>
    <t>TID: X2001-11E-M2</t>
  </si>
  <si>
    <t>X2001-11E-OAN-M2</t>
  </si>
  <si>
    <t>TID: X2001-11E-M3</t>
  </si>
  <si>
    <t>X2001-11E-OAN-M3</t>
  </si>
  <si>
    <t>TID: X2001-11E-M27</t>
  </si>
  <si>
    <t>X2001-11E-OAN-M27</t>
  </si>
  <si>
    <t>TID: X2001-11E-M5</t>
  </si>
  <si>
    <t>X2001-11E-OAN-M5</t>
  </si>
  <si>
    <t>TID: X2001-11E-M6</t>
  </si>
  <si>
    <t>X2001-11E-OAN-M6</t>
  </si>
  <si>
    <t>TID: X2001-11E-M7</t>
  </si>
  <si>
    <t>X2001-11E-OAN-M7</t>
  </si>
  <si>
    <t>TID: X2001-11E-M11</t>
  </si>
  <si>
    <t>X2001-11E-OAN-M11</t>
  </si>
  <si>
    <t>TID: X2001-11E-M8</t>
  </si>
  <si>
    <t>X2001-11E-OAN-M8</t>
  </si>
  <si>
    <t>TID: X2001-11E-M9</t>
  </si>
  <si>
    <t>X2001-11E-OAN-M9</t>
  </si>
  <si>
    <t>TID: X2001-11E-M10</t>
  </si>
  <si>
    <t>X2001-11E-OAN-M10</t>
  </si>
  <si>
    <t>TID: X2001-11E-M12</t>
  </si>
  <si>
    <t>X2001-11E-OAN-M12</t>
  </si>
  <si>
    <t>TID: X2001-11E-M13</t>
  </si>
  <si>
    <t>X2001-11E-OAN-M13</t>
  </si>
  <si>
    <t>TID: X2001-11E-M14</t>
  </si>
  <si>
    <t>X2001-11E-OAN-M14</t>
  </si>
  <si>
    <t>TID: X2001-11E-M15</t>
  </si>
  <si>
    <t>X2001-11E-OAN-M15</t>
  </si>
  <si>
    <t>TID: X2001-11E-M16</t>
  </si>
  <si>
    <t>X2001-11E-OAN-M16</t>
  </si>
  <si>
    <t>TID: X2001-11E-M17</t>
  </si>
  <si>
    <t>X2001-11E-OAN-M17</t>
  </si>
  <si>
    <t>TID: X2001-11E-M4</t>
  </si>
  <si>
    <t>X2001-11E-OAN-M4</t>
  </si>
  <si>
    <t>TID: X2001-11E-M18</t>
  </si>
  <si>
    <t>X2001-11E-OAN-M18</t>
  </si>
  <si>
    <t>TID: X2001-11E-M19</t>
  </si>
  <si>
    <t>X2001-11E-OAN-M19</t>
  </si>
  <si>
    <t>TID: X2001-11E-M20</t>
  </si>
  <si>
    <t>X2001-11E-OAN-M20</t>
  </si>
  <si>
    <t>TID: X2001-11E-M21</t>
  </si>
  <si>
    <t>X2001-11E-OAN-M21</t>
  </si>
  <si>
    <t>TID: X2001-11E-M23</t>
  </si>
  <si>
    <t>X2001-11E-OAN-M23</t>
  </si>
  <si>
    <t>TID: X2001-11E-M24</t>
  </si>
  <si>
    <t>X2001-11E-OAN-M24</t>
  </si>
  <si>
    <t>TID: X2001-11E-M25</t>
  </si>
  <si>
    <t>X2001-11E-OAN-M25</t>
  </si>
  <si>
    <t>TID: X2001-11E-M26</t>
  </si>
  <si>
    <t>X2001-11E-OAN-M26</t>
  </si>
  <si>
    <t>TID: X2001-11E-M22</t>
  </si>
  <si>
    <t>X2001-11E-OAN-M22</t>
  </si>
  <si>
    <t>TID: X2001-11E-M28</t>
  </si>
  <si>
    <t>X2001-11E-OAN-M28</t>
  </si>
  <si>
    <t>TID: X2001-11E-M29</t>
  </si>
  <si>
    <t>X2001-11E-OAN-M29</t>
  </si>
  <si>
    <t>TID: X2001-11E-M31</t>
  </si>
  <si>
    <t>X2001-11E-OAN-M31</t>
  </si>
  <si>
    <t>TID: X2001-11E-M32</t>
  </si>
  <si>
    <t>X2001-11E-OAN-M32</t>
  </si>
  <si>
    <t>TID: X2001-11E-M30</t>
  </si>
  <si>
    <t>X2001-11E-OAN-M30</t>
  </si>
  <si>
    <t>TID: X2001-11E-M33</t>
  </si>
  <si>
    <t>X2001-11E-OAN-M33</t>
  </si>
  <si>
    <t>TID: X2001-11E-M34</t>
  </si>
  <si>
    <t>X2001-11E-OAN-M34</t>
  </si>
  <si>
    <t>TID: X2001-11E-M35</t>
  </si>
  <si>
    <t>X2001-11E-OAN-M35</t>
  </si>
  <si>
    <t>11F</t>
  </si>
  <si>
    <t>TID: X2001-11F-M3</t>
  </si>
  <si>
    <t>X2001-11F-OAN-M3</t>
  </si>
  <si>
    <t>TID: X2001-11F-M1</t>
  </si>
  <si>
    <t>X2001-11F-OAN-M1</t>
  </si>
  <si>
    <t>TID: X2001-11F-M2</t>
  </si>
  <si>
    <t>X2001-11F-OAN-M2</t>
  </si>
  <si>
    <t>TID: X2001-11F-M4</t>
  </si>
  <si>
    <t>X2001-11F-OAN-M4</t>
  </si>
  <si>
    <t>TID: X2001-11F-M5</t>
  </si>
  <si>
    <t>X2001-11F-OAN-M5</t>
  </si>
  <si>
    <t>TID: X2001-11F-M7</t>
  </si>
  <si>
    <t>X2001-11F-OAN-M7</t>
  </si>
  <si>
    <t>TID: X2001-11F-M6</t>
  </si>
  <si>
    <t>X2001-11F-OAN-M6</t>
  </si>
  <si>
    <t>TID: X2001-11F-M8</t>
  </si>
  <si>
    <t>X2001-11F-OAN-M8</t>
  </si>
  <si>
    <t>TID: X2001-11F-M9</t>
  </si>
  <si>
    <t>X2001-11F-OAN-M9</t>
  </si>
  <si>
    <t>TID: X2001-11F-M11</t>
  </si>
  <si>
    <t>X2001-11F-OAN-M11</t>
  </si>
  <si>
    <t>TID: X2001-11F-M12</t>
  </si>
  <si>
    <t>X2001-11F-OAN-M12</t>
  </si>
  <si>
    <t>TID: X2001-11F-M10</t>
  </si>
  <si>
    <t>X2001-11F-OAN-M10</t>
  </si>
  <si>
    <t>TID: X2001-11F-M13</t>
  </si>
  <si>
    <t>X2001-11F-OAN-M13</t>
  </si>
  <si>
    <t>TID: X2001-11F-M14</t>
  </si>
  <si>
    <t>X2001-11F-OAN-M14</t>
  </si>
  <si>
    <t>TID: X2001-11F-M15</t>
  </si>
  <si>
    <t>X2001-11F-OAN-M15</t>
  </si>
  <si>
    <t xml:space="preserve">Mortality after GS 46 </t>
  </si>
  <si>
    <t>TID: X2001-11F-M16</t>
  </si>
  <si>
    <t>X2001-11F-OAN-M16</t>
  </si>
  <si>
    <t>TID: X2001-11F-M17</t>
  </si>
  <si>
    <t>X2001-11F-OAN-M17</t>
  </si>
  <si>
    <t>TID: X2001-11F-M18</t>
  </si>
  <si>
    <t>X2001-11F-OAN-M18</t>
  </si>
  <si>
    <t>TID: X2001-11F-M19</t>
  </si>
  <si>
    <t>X2001-11F-OAN-M19</t>
  </si>
  <si>
    <t>TID: X2001-11F-M20</t>
  </si>
  <si>
    <t>X2001-11F-OAN-M20</t>
  </si>
  <si>
    <t>TID: X2001-11F-M21</t>
  </si>
  <si>
    <t>X2001-11F-OAN-M21</t>
  </si>
  <si>
    <t>TID: X2001-11F-M22</t>
  </si>
  <si>
    <t>X2001-11F-OAN-M22</t>
  </si>
  <si>
    <t>TID: X2001-11F-M23</t>
  </si>
  <si>
    <t>X2001-11F-OAN-M23</t>
  </si>
  <si>
    <t>TID: X2001-11F-M24</t>
  </si>
  <si>
    <t>X2001-11F-OAN-M24</t>
  </si>
  <si>
    <t>TID: X2001-11F-M25</t>
  </si>
  <si>
    <t>X2001-11F-OAN-M25</t>
  </si>
  <si>
    <t>TID: X2001-11F-M26</t>
  </si>
  <si>
    <t>X2001-11F-OAN-M26</t>
  </si>
  <si>
    <t>TID: X2001-11F-M27</t>
  </si>
  <si>
    <t>X2001-11F-OAN-M27</t>
  </si>
  <si>
    <t>TID: X2001-11F-M28</t>
  </si>
  <si>
    <t>X2001-11F-OAN-M28</t>
  </si>
  <si>
    <t>12A</t>
  </si>
  <si>
    <t>PFOA</t>
  </si>
  <si>
    <t>TID: X2001-12A-M3</t>
  </si>
  <si>
    <t>X2001-12A-OAN-M3</t>
  </si>
  <si>
    <t>TID: X2001-12A-M4</t>
  </si>
  <si>
    <t>X2001-12A-OAN-M4</t>
  </si>
  <si>
    <t>TID: X2001-12A-M1</t>
  </si>
  <si>
    <t>X2001-12A-OAN-M1</t>
  </si>
  <si>
    <t>TID: X2001-12A-M2</t>
  </si>
  <si>
    <t>X2001-12A-OAN-M2</t>
  </si>
  <si>
    <t>TID: X2001-12A-M5</t>
  </si>
  <si>
    <t>X2001-12A-OAN-M5</t>
  </si>
  <si>
    <t>TID: X2001-12A-M6</t>
  </si>
  <si>
    <t>X2001-12A-OAN-M6</t>
  </si>
  <si>
    <t>TID: X2001-12A-M7</t>
  </si>
  <si>
    <t>X2001-12A-OAN-M7</t>
  </si>
  <si>
    <t>TID: X2001-12A-M10</t>
  </si>
  <si>
    <t>X2001-12A-OAN-M10</t>
  </si>
  <si>
    <t>TID: X2001-12A-M11</t>
  </si>
  <si>
    <t>X2001-12A-OAN-M11</t>
  </si>
  <si>
    <t>TID: X2001-12A-M8</t>
  </si>
  <si>
    <t>X2001-12A-OAN-M8</t>
  </si>
  <si>
    <t>TID: X2001-12A-M9</t>
  </si>
  <si>
    <t>X2001-12A-OAN-M9</t>
  </si>
  <si>
    <t>TID: X2001-12A-M12</t>
  </si>
  <si>
    <t>X2001-12A-OAN-M12</t>
  </si>
  <si>
    <t>TID: X2001-12A-M13</t>
  </si>
  <si>
    <t>X2001-12A-OAN-M13</t>
  </si>
  <si>
    <t>TID: X2001-12A-M14</t>
  </si>
  <si>
    <t>X2001-12A-OAN-M14</t>
  </si>
  <si>
    <t>TID: X2001-12A-M15</t>
  </si>
  <si>
    <t>X2001-12A-OAN-M15</t>
  </si>
  <si>
    <t>TID: X2001-12A-M16</t>
  </si>
  <si>
    <t>X2001-12A-OAN-M16</t>
  </si>
  <si>
    <t>TID: X2001-12A-M17</t>
  </si>
  <si>
    <t>X2001-12A-OAN-M17</t>
  </si>
  <si>
    <t>TID: X2001-12A-M18</t>
  </si>
  <si>
    <t>X2001-12A-OAN-M18</t>
  </si>
  <si>
    <t>TID: X2001-12A-M19</t>
  </si>
  <si>
    <t>X2001-12A-OAN-M19</t>
  </si>
  <si>
    <t>TID: X2001-12A-M20</t>
  </si>
  <si>
    <t>X2001-12A-OAN-M20</t>
  </si>
  <si>
    <t>TID: X2001-12A-M21</t>
  </si>
  <si>
    <t>X2001-12A-OAN-M21</t>
  </si>
  <si>
    <t>TID: X2001-12A-M22</t>
  </si>
  <si>
    <t>X2001-12A-OAN-M22</t>
  </si>
  <si>
    <t>TID: X2001-12A-M23</t>
  </si>
  <si>
    <t>X2001-12A-OAN-M23</t>
  </si>
  <si>
    <t>TID: X2001-12A-M24</t>
  </si>
  <si>
    <t>X2001-12A-OAN-M24</t>
  </si>
  <si>
    <t>TID: X2001-12A-M25</t>
  </si>
  <si>
    <t>X2001-12A-OAN-M25</t>
  </si>
  <si>
    <t>TID: X2001-12A-M26</t>
  </si>
  <si>
    <t>X2001-12A-OAN-M26</t>
  </si>
  <si>
    <t>TID: X2001-12A-M27</t>
  </si>
  <si>
    <t>X2001-12A-OAN-M27</t>
  </si>
  <si>
    <t>TID: X2001-12A-M28</t>
  </si>
  <si>
    <t>X2001-12A-OAN-M28</t>
  </si>
  <si>
    <t>TID: X2001-12A-M29</t>
  </si>
  <si>
    <t>X2001-12A-OAN-M29</t>
  </si>
  <si>
    <t>TID: X2001-12A-M30</t>
  </si>
  <si>
    <t>X2001-12A-OAN-M30</t>
  </si>
  <si>
    <t>TID: X2001-12A-M32</t>
  </si>
  <si>
    <t>X2001-12A-OAN-M32</t>
  </si>
  <si>
    <t>TID: X2001-12A-M31</t>
  </si>
  <si>
    <t>X2001-12A-OAN-M31</t>
  </si>
  <si>
    <t>TID: X2001-12A-M33</t>
  </si>
  <si>
    <t>X2001-12A-OAN-M33</t>
  </si>
  <si>
    <t>12B</t>
  </si>
  <si>
    <t>TID: X2001-12B-M1</t>
  </si>
  <si>
    <t>X2001-12B-OAN-M1</t>
  </si>
  <si>
    <t>TID: X2001-12B-M2</t>
  </si>
  <si>
    <t>X2001-12B-OAN-M2</t>
  </si>
  <si>
    <t>TID: X2001-12B-M3</t>
  </si>
  <si>
    <t>X2001-12B-OAN-M3</t>
  </si>
  <si>
    <t>TID: X2001-12B-M4</t>
  </si>
  <si>
    <t>X2001-12B-OAN-M4</t>
  </si>
  <si>
    <t>TID: X2001-12B-M6</t>
  </si>
  <si>
    <t>X2001-12B-OAN-M6</t>
  </si>
  <si>
    <t>TID: X2001-12B-M5</t>
  </si>
  <si>
    <t>X2001-12B-OAN-M5</t>
  </si>
  <si>
    <t>TID: X2001-12B-M7</t>
  </si>
  <si>
    <t>X2001-12B-OAN-M7</t>
  </si>
  <si>
    <t>TID: X2001-12B-M8</t>
  </si>
  <si>
    <t>X2001-12B-OAN-M8</t>
  </si>
  <si>
    <t>TID: X2001-12B-M9</t>
  </si>
  <si>
    <t>X2001-12B-OAN-M9</t>
  </si>
  <si>
    <t>TID: X2001-12B-M10</t>
  </si>
  <si>
    <t>X2001-12B-OAN-M10</t>
  </si>
  <si>
    <t>TID: X2001-12B-M11</t>
  </si>
  <si>
    <t>X2001-12B-OAN-M11</t>
  </si>
  <si>
    <t>TID: X2001-12B-M12</t>
  </si>
  <si>
    <t>X2001-12B-OAN-M12</t>
  </si>
  <si>
    <t>TID: X2001-12B-M13</t>
  </si>
  <si>
    <t>X2001-12B-OAN-M13</t>
  </si>
  <si>
    <t>TID: X2001-12B-M14</t>
  </si>
  <si>
    <t>X2001-12B-OAN-M14</t>
  </si>
  <si>
    <t>TID: X2001-12B-M15</t>
  </si>
  <si>
    <t>X2001-12B-OAN-M15</t>
  </si>
  <si>
    <t>TID: X2001-12B-M16</t>
  </si>
  <si>
    <t>X2001-12B-OAN-M16</t>
  </si>
  <si>
    <t>TID: X2001-12B-M17</t>
  </si>
  <si>
    <t>X2001-12B-OAN-M17</t>
  </si>
  <si>
    <t>TID: X2001-12B-M19</t>
  </si>
  <si>
    <t>X2001-12B-OAN-M19</t>
  </si>
  <si>
    <t>TID: X2001-12B-M20</t>
  </si>
  <si>
    <t>X2001-12B-OAN-M20</t>
  </si>
  <si>
    <t>TID: X2001-12B-M18</t>
  </si>
  <si>
    <t>X2001-12B-OAN-M18</t>
  </si>
  <si>
    <t>TID: X2001-12B-M21</t>
  </si>
  <si>
    <t>X2001-12B-OAN-M21</t>
  </si>
  <si>
    <t>TID: X2001-12B-M22</t>
  </si>
  <si>
    <t>X2001-12B-OAN-M22</t>
  </si>
  <si>
    <t>TID: X2001-12B-M23</t>
  </si>
  <si>
    <t>X2001-12B-OAN-M23</t>
  </si>
  <si>
    <t>TID: X2001-12B-M24</t>
  </si>
  <si>
    <t>X2001-12B-OAN-M24</t>
  </si>
  <si>
    <t>TID: X2001-12B-M25</t>
  </si>
  <si>
    <t>X2001-12B-OAN-M25</t>
  </si>
  <si>
    <t>TID: X2001-12B-M29</t>
  </si>
  <si>
    <t>X2001-12B-OAN-M29</t>
  </si>
  <si>
    <t>TID: X2001-12B-M30</t>
  </si>
  <si>
    <t>X2001-12B-OAN-M30</t>
  </si>
  <si>
    <t>TID: X2001-12B-M31</t>
  </si>
  <si>
    <t>X2001-12B-OAN-M31</t>
  </si>
  <si>
    <t>TID: X2001-12B-M32</t>
  </si>
  <si>
    <t>X2001-12B-OAN-M32</t>
  </si>
  <si>
    <t>TID: X2001-12B-M27</t>
  </si>
  <si>
    <t>X2001-12B-OAN-M27</t>
  </si>
  <si>
    <t>TID: X2001-12B-M26</t>
  </si>
  <si>
    <t>X2001-12B-OAN-M26</t>
  </si>
  <si>
    <t>TID: X2001-12B-M28</t>
  </si>
  <si>
    <t>X2001-12B-OAN-M28</t>
  </si>
  <si>
    <t>TID: X2001-12B-M33</t>
  </si>
  <si>
    <t>X2001-12B-OAN-M33</t>
  </si>
  <si>
    <t>TID: X2001-12B-M34</t>
  </si>
  <si>
    <t>X2001-12B-OAN-M34</t>
  </si>
  <si>
    <t>TID: X2001-12B-M35</t>
  </si>
  <si>
    <t>X2001-12B-OAN-M35</t>
  </si>
  <si>
    <t>12C</t>
  </si>
  <si>
    <t>TID: X2001-12C-M1</t>
  </si>
  <si>
    <t>X2001-12C-OAN-M1</t>
  </si>
  <si>
    <t>TID: X2001-12C-M2</t>
  </si>
  <si>
    <t>X2001-12C-OAN-M2</t>
  </si>
  <si>
    <t>TID: X2001-12C-M4</t>
  </si>
  <si>
    <t>X2001-12C-OAN-M4</t>
  </si>
  <si>
    <t>TID: X2001-12C-M5</t>
  </si>
  <si>
    <t>X2001-12C-OAN-M5</t>
  </si>
  <si>
    <t>TID: X2001-12C-M3</t>
  </si>
  <si>
    <t>X2001-12C-OAN-M3</t>
  </si>
  <si>
    <t>TID: X2001-12C-M6</t>
  </si>
  <si>
    <t>X2001-12C-OAN-M6</t>
  </si>
  <si>
    <t>TID: X2001-12C-M7</t>
  </si>
  <si>
    <t>X2001-12C-OAN-M7</t>
  </si>
  <si>
    <t>TID: X2001-12C-M8</t>
  </si>
  <si>
    <t>X2001-12C-OAN-M8</t>
  </si>
  <si>
    <t>TID: X2001-12C-M9</t>
  </si>
  <si>
    <t>X2001-12C-OAN-M9</t>
  </si>
  <si>
    <t>TID: X2001-12C-M10</t>
  </si>
  <si>
    <t>X2001-12C-OAN-M10</t>
  </si>
  <si>
    <t>TID: X2001-12C-M11</t>
  </si>
  <si>
    <t>X2001-12C-OAN-M11</t>
  </si>
  <si>
    <t>TID: X2001-12C-M13</t>
  </si>
  <si>
    <t>X2001-12C-OAN-M13</t>
  </si>
  <si>
    <t>TID: X2001-12C-M14</t>
  </si>
  <si>
    <t>X2001-12C-OAN-M14</t>
  </si>
  <si>
    <t>TID: X2001-12C-M12</t>
  </si>
  <si>
    <t>X2001-12C-OAN-M12</t>
  </si>
  <si>
    <t>TID: X2991-12C-M15</t>
  </si>
  <si>
    <t>X2001-12C-OAN-M15</t>
  </si>
  <si>
    <t xml:space="preserve">Field escape </t>
  </si>
  <si>
    <t>TID: X2001-12C-M16</t>
  </si>
  <si>
    <t>X2001-12C-OAN-M16</t>
  </si>
  <si>
    <t>TID: X2001-12C-M17</t>
  </si>
  <si>
    <t>X2001-12C-OAN-M17</t>
  </si>
  <si>
    <t>TID: X2001-12C-M18</t>
  </si>
  <si>
    <t>X2001-12C-OAN-M18</t>
  </si>
  <si>
    <t>TID: X2001-12C-M22</t>
  </si>
  <si>
    <t>X2001-12C-OAN-M22</t>
  </si>
  <si>
    <t>TID: X2001-12C-M19</t>
  </si>
  <si>
    <t>X2001-12C-OAN-M19</t>
  </si>
  <si>
    <t>TID: X2001-12C-M20</t>
  </si>
  <si>
    <t>X2001-12C-OAN-M20</t>
  </si>
  <si>
    <t>TID: X2001-12C-M21</t>
  </si>
  <si>
    <t>X2001-12C-OAN-M21</t>
  </si>
  <si>
    <t>TID: X2001-12C-M23</t>
  </si>
  <si>
    <t>X2001-12C-OAN-M23</t>
  </si>
  <si>
    <t>TID: X2001-12C-M25</t>
  </si>
  <si>
    <t>X2001-12C-OAN-M25</t>
  </si>
  <si>
    <t>TID: X2001-12C-M26</t>
  </si>
  <si>
    <t>X2001-12C-OAN-M26</t>
  </si>
  <si>
    <t>TID: X2001-12C-M27</t>
  </si>
  <si>
    <t>X2001-12C-OAN-M27</t>
  </si>
  <si>
    <t>TID: X2001-12C-M24</t>
  </si>
  <si>
    <t>X2001-12C-OAN-M24</t>
  </si>
  <si>
    <t>TID: X2001-12C-M28</t>
  </si>
  <si>
    <t>X2001-12C-OAN-M28</t>
  </si>
  <si>
    <t>TID: X2001-12C-M29</t>
  </si>
  <si>
    <t>X2001-12C-OAN-M29</t>
  </si>
  <si>
    <t>TID: X2001-12C-M30</t>
  </si>
  <si>
    <t>X2001-12C-OAN-M30</t>
  </si>
  <si>
    <t>TID: X2001-12C-M31</t>
  </si>
  <si>
    <t>X2001-12C-OAN-M31</t>
  </si>
  <si>
    <t>TID: X2001-12C-M34</t>
  </si>
  <si>
    <t>X2001-12C-OAN-M34</t>
  </si>
  <si>
    <t>TID: X2001-12C-M33</t>
  </si>
  <si>
    <t>X2001-12C-OAN-M33</t>
  </si>
  <si>
    <t>TID: X2001-12C-M35</t>
  </si>
  <si>
    <t>X2001-12C-OAN-M35</t>
  </si>
  <si>
    <t>TID: X2001-12C-M36</t>
  </si>
  <si>
    <t>X2001-12C-OAN-M36</t>
  </si>
  <si>
    <t>TID: X2001-12C-M32</t>
  </si>
  <si>
    <t>X2001-12C-OAN-M32</t>
  </si>
  <si>
    <t>12D</t>
  </si>
  <si>
    <t>TID: X2001-12D-M1</t>
  </si>
  <si>
    <t>X2001-12D-OAN-M1</t>
  </si>
  <si>
    <t>TID: X2001-12D-M2</t>
  </si>
  <si>
    <t>X2001-12D-OAN-M2</t>
  </si>
  <si>
    <t>TID: X2001-12D-M3</t>
  </si>
  <si>
    <t>X2001-12D-OAN-M3</t>
  </si>
  <si>
    <t>TID: X2001-12D-M4</t>
  </si>
  <si>
    <t>X2001-12D-OAN-M4</t>
  </si>
  <si>
    <t>TID: X2001-12D-M5</t>
  </si>
  <si>
    <t>X2001-12D-OAN-M5</t>
  </si>
  <si>
    <t>TID: X2001-12D-M6</t>
  </si>
  <si>
    <t>X2001-12D-OAN-M6</t>
  </si>
  <si>
    <t>TID: X2001-12D-M7</t>
  </si>
  <si>
    <t>X2001-12D-OAN-M7</t>
  </si>
  <si>
    <t>TID: X2001-12D-M8</t>
  </si>
  <si>
    <t>X2001-12D-OAN-M8</t>
  </si>
  <si>
    <t>TID: X2001-12D-M9</t>
  </si>
  <si>
    <t>X2001-12D-OAN-M9</t>
  </si>
  <si>
    <t>TID: X2001-12D-M12</t>
  </si>
  <si>
    <t>X2001-12D-OAN-M12</t>
  </si>
  <si>
    <t>TID: X2001-12D-M13</t>
  </si>
  <si>
    <t>X2001-12D-OAN-M13</t>
  </si>
  <si>
    <t>TID: X2001-12D-M10</t>
  </si>
  <si>
    <t>X2001-12D-OAN-M10</t>
  </si>
  <si>
    <t>TID: X2001-12D-M11</t>
  </si>
  <si>
    <t>X2001-12D-OAN-M11</t>
  </si>
  <si>
    <t>TID: X2001-12D-M14</t>
  </si>
  <si>
    <t>X2001-12D-OAN-M14</t>
  </si>
  <si>
    <t>TID: X2001-12D-M15</t>
  </si>
  <si>
    <t>X2001-12D-OAN-M15</t>
  </si>
  <si>
    <t>TID: X2001-12D-M17</t>
  </si>
  <si>
    <t>X2001-12D-OAN-M17</t>
  </si>
  <si>
    <t>TID: X2001-12D-M16</t>
  </si>
  <si>
    <t>X2001-12D-OAN-M16</t>
  </si>
  <si>
    <t>TID: X2001-12D-M18</t>
  </si>
  <si>
    <t>X2001-12D-OAN-M18</t>
  </si>
  <si>
    <t>TID: X2001-12D-M19</t>
  </si>
  <si>
    <t>X2001-12D-OAN-M19</t>
  </si>
  <si>
    <t>TID: X2001-12D-M20</t>
  </si>
  <si>
    <t>X2001-12D-OAN-M20</t>
  </si>
  <si>
    <t>TID: X2001-12D-M21</t>
  </si>
  <si>
    <t>X2001-12D-OAN-M21</t>
  </si>
  <si>
    <t>TID: X2001-12D-M22</t>
  </si>
  <si>
    <t>X2001-12D-OAN-M22</t>
  </si>
  <si>
    <t>TID: X2001-12D-M23</t>
  </si>
  <si>
    <t>X2001-12D-OAN-M23</t>
  </si>
  <si>
    <t>TID: X2001-12D-M24</t>
  </si>
  <si>
    <t>X2001-12D-OAN-M24</t>
  </si>
  <si>
    <t>TID: X2001-12D-M26</t>
  </si>
  <si>
    <t>X2001-12D-OAN-M26</t>
  </si>
  <si>
    <t>TID: X2001-12D-M27</t>
  </si>
  <si>
    <t>X2001-12D-OAN-M27</t>
  </si>
  <si>
    <t>TID: X2001-12D-M28</t>
  </si>
  <si>
    <t>X2001-12D-OAN-M28</t>
  </si>
  <si>
    <t>TID: X2001-12D-M25</t>
  </si>
  <si>
    <t>X2001-12D-OAN-M25</t>
  </si>
  <si>
    <t>TID: X2001-12D-M30</t>
  </si>
  <si>
    <t>X2001-12D-OAN-M30</t>
  </si>
  <si>
    <t>TID: X2001-12D-M29</t>
  </si>
  <si>
    <t>X2001-12D-OAN-M29</t>
  </si>
  <si>
    <t>TID: X2001-12D-M31</t>
  </si>
  <si>
    <t>X2001-12D-OAN-M31</t>
  </si>
  <si>
    <t>TID: X2001-12D-M32</t>
  </si>
  <si>
    <t>X2001-12D-OAN-M32</t>
  </si>
  <si>
    <t>TID: X2001-12D-M33</t>
  </si>
  <si>
    <t>X2001-12D-OAN-M33</t>
  </si>
  <si>
    <t>TID: X2001-12D-M34</t>
  </si>
  <si>
    <t>X2001-12D-OAN-M34</t>
  </si>
  <si>
    <t>TID: X2001-12D-M35</t>
  </si>
  <si>
    <t>X2001-12D-OAN-M35</t>
  </si>
  <si>
    <t>TID: X2001-12D-M36</t>
  </si>
  <si>
    <t>X2001-12D-OAN-M36</t>
  </si>
  <si>
    <t>TID: X2001-12D-M37</t>
  </si>
  <si>
    <t>X2001-12D-OAN-M37</t>
  </si>
  <si>
    <t>TID: X2001-12D-M38</t>
  </si>
  <si>
    <t>X2001-12D-OAN-M38</t>
  </si>
  <si>
    <t>TID: X2001-12D-M39</t>
  </si>
  <si>
    <t>X2001-12D-OAN-M39</t>
  </si>
  <si>
    <t>TID: X2001-12D-M40</t>
  </si>
  <si>
    <t>X2001-12D-OAN-M40</t>
  </si>
  <si>
    <t>12E</t>
  </si>
  <si>
    <t>TID: X2001-12E-M1</t>
  </si>
  <si>
    <t>X2001-12E-OAN-M1</t>
  </si>
  <si>
    <t>TID: X2001-12E-M2</t>
  </si>
  <si>
    <t>X2001-12E-OAN-M2</t>
  </si>
  <si>
    <t>TID: X2001-12E-M4</t>
  </si>
  <si>
    <t>X2001-12E-OAN-M4</t>
  </si>
  <si>
    <t>TID: X2001-12E-M5</t>
  </si>
  <si>
    <t>X2001-12E-OAN-M5</t>
  </si>
  <si>
    <t>TID: X2001-12E-M6</t>
  </si>
  <si>
    <t>X2001-12E-OAN-M6</t>
  </si>
  <si>
    <t>TID: X2001-12E-M3</t>
  </si>
  <si>
    <t>X2001-12E-OAN-M3</t>
  </si>
  <si>
    <t>TID: X2001-12E-M8</t>
  </si>
  <si>
    <t>X2001-12E-OAN-M8</t>
  </si>
  <si>
    <t>TID: X2001-12E-M9</t>
  </si>
  <si>
    <t>X2001-12E-OAN-M9</t>
  </si>
  <si>
    <t>TID: X2001-12E-M10</t>
  </si>
  <si>
    <t>X2001-12E-OAN-M10</t>
  </si>
  <si>
    <t>TID: X2001-12E-M7</t>
  </si>
  <si>
    <t>X2001-12E-OAN-M7</t>
  </si>
  <si>
    <t>TID: X2001-12E-M11</t>
  </si>
  <si>
    <t>X2001-12E-OAN-M11</t>
  </si>
  <si>
    <t>TID: X2001-12E-M12</t>
  </si>
  <si>
    <t>X2001-12E-OAN-M12</t>
  </si>
  <si>
    <t>TID: X2001-12E-M13</t>
  </si>
  <si>
    <t>X2001-12E-OAN-M13</t>
  </si>
  <si>
    <t>TID: X2001-12E-M14</t>
  </si>
  <si>
    <t>X2001-12E-OAN-M14</t>
  </si>
  <si>
    <t>TID: X2001-12E-M15</t>
  </si>
  <si>
    <t>X2001-12E-OAN-M15</t>
  </si>
  <si>
    <t>TID: X2001-12E-M16</t>
  </si>
  <si>
    <t>X2001-12E-OAN-M16</t>
  </si>
  <si>
    <t>TID: X2001-12E-M17</t>
  </si>
  <si>
    <t>X2001-12E-OAN-M17</t>
  </si>
  <si>
    <t>TID: X2001-12E-M18</t>
  </si>
  <si>
    <t>X2001-12E-OAN-M18</t>
  </si>
  <si>
    <t>TID: X2001-12E-M19</t>
  </si>
  <si>
    <t>X2001-12E-OAN-M19</t>
  </si>
  <si>
    <t>TID: X2001-12E-M20</t>
  </si>
  <si>
    <t>X2001-12E-OAN-M20</t>
  </si>
  <si>
    <t>TID: X2001-12E-M21</t>
  </si>
  <si>
    <t>X2001-12E-OAN-M21</t>
  </si>
  <si>
    <t>TID: X2001-12E-M22</t>
  </si>
  <si>
    <t>X2001-12E-OAN-M22</t>
  </si>
  <si>
    <t>TID: X2001-12E-M23</t>
  </si>
  <si>
    <t>X2001-12E-OAN-M23</t>
  </si>
  <si>
    <t>TID: X2001-12E-M24</t>
  </si>
  <si>
    <t>X2001-12E-OAN-M24</t>
  </si>
  <si>
    <t>TID: X2001-12E-M25</t>
  </si>
  <si>
    <t>X2001-12E-OAN-M25</t>
  </si>
  <si>
    <t>TID: X2001-12E-M26</t>
  </si>
  <si>
    <t>X2001-12E-OAN-M26</t>
  </si>
  <si>
    <t>TID: X2001-12E-M27</t>
  </si>
  <si>
    <t>X2001-12E-OAN-M27</t>
  </si>
  <si>
    <t>TID: X2001-12E-M28</t>
  </si>
  <si>
    <t>X2001-12E-OAN-M28</t>
  </si>
  <si>
    <t>TID: X2001-12E-M29</t>
  </si>
  <si>
    <t>X2001-12E-OAN-M29</t>
  </si>
  <si>
    <t>TID: X2001-12E-M30</t>
  </si>
  <si>
    <t>X2001-12E-OAN-M30</t>
  </si>
  <si>
    <t>TID: X2001-12E-M31</t>
  </si>
  <si>
    <t>X2001-12E-OAN-M31</t>
  </si>
  <si>
    <t>TID: X2001-12E-M32</t>
  </si>
  <si>
    <t>X2001-12E-OAN-M32</t>
  </si>
  <si>
    <t>TID: X2001-12E-M33</t>
  </si>
  <si>
    <t>X2001-12E-OAN-M33</t>
  </si>
  <si>
    <t>TID: X2001-12E-M34</t>
  </si>
  <si>
    <t>X2001-12E-OAN-M34</t>
  </si>
  <si>
    <t>TID: X2001-12E-M35</t>
  </si>
  <si>
    <t>X2001-12E-OAN-M35</t>
  </si>
  <si>
    <t>TID: X2001-12E-M36</t>
  </si>
  <si>
    <t>X2001-12E-OAN-M36</t>
  </si>
  <si>
    <t>TID: X2001-12E-M37</t>
  </si>
  <si>
    <t>X2001-12E-OAN-M37</t>
  </si>
  <si>
    <t>12F</t>
  </si>
  <si>
    <t>TID: X2001-12F-M1</t>
  </si>
  <si>
    <t>X2001-12F-OAN-M1</t>
  </si>
  <si>
    <t>TID: X2001-12F-M2</t>
  </si>
  <si>
    <t>X2001-12F-OAN-M2</t>
  </si>
  <si>
    <t>TID: X2001-12F-M3</t>
  </si>
  <si>
    <t>X2001-12F-OAN-M3</t>
  </si>
  <si>
    <t>TID: X2001-12F-M4</t>
  </si>
  <si>
    <t>X2001-12F-OAN-M4</t>
  </si>
  <si>
    <t>TID: X2001-12F-M5</t>
  </si>
  <si>
    <t>X2001-12F-OAN-M5</t>
  </si>
  <si>
    <t>TID: X2001-12F-M6</t>
  </si>
  <si>
    <t>X2001-12F-OAN-M6</t>
  </si>
  <si>
    <t>TID: X2001-12F-M7</t>
  </si>
  <si>
    <t>X2001-12F-OAN-M7</t>
  </si>
  <si>
    <t>TID: X2001-12F-M8</t>
  </si>
  <si>
    <t>X2001-12F-OAN-M8</t>
  </si>
  <si>
    <t>TID: X2001-12F-M9</t>
  </si>
  <si>
    <t>X2001-12F-OAN-M9</t>
  </si>
  <si>
    <t>TID: X2001-12F-M10</t>
  </si>
  <si>
    <t>X2001-12F-OAN-M10</t>
  </si>
  <si>
    <t>TID: X2001-12F-M11</t>
  </si>
  <si>
    <t>X2001-12F-OAN-M11</t>
  </si>
  <si>
    <t>TID: X2001-12F-M12</t>
  </si>
  <si>
    <t>X2001-12F-OAN-M12</t>
  </si>
  <si>
    <t>TID: X2001-12F-M13</t>
  </si>
  <si>
    <t>X2001-12F-OAN-M13</t>
  </si>
  <si>
    <t>TID: X2001-12F-M14</t>
  </si>
  <si>
    <t>X2001-12F-OAN-M14</t>
  </si>
  <si>
    <t>TID: X2001-12F-M15</t>
  </si>
  <si>
    <t>X2001-12F-OAN-M15</t>
  </si>
  <si>
    <t>TID: X2001-12F-M16</t>
  </si>
  <si>
    <t>X2001-12F-OAN-M16</t>
  </si>
  <si>
    <t>TID: X2001-12F-M17</t>
  </si>
  <si>
    <t>X2001-12F-OAN-M17</t>
  </si>
  <si>
    <t>TID: X2001-12F-M18</t>
  </si>
  <si>
    <t>X2001-12F-OAN-M18</t>
  </si>
  <si>
    <t>TID: X2001-12F-M19</t>
  </si>
  <si>
    <t>X2001-12F-OAN-M19</t>
  </si>
  <si>
    <t>TID: X2001-12F-M20</t>
  </si>
  <si>
    <t>X2001-12F-OAN-M20</t>
  </si>
  <si>
    <t>TID: X2001-12F-M21</t>
  </si>
  <si>
    <t>X2001-12F-OAN-M21</t>
  </si>
  <si>
    <t>TID: X2001-12F-M23</t>
  </si>
  <si>
    <t>X2001-12F-OAN-M23</t>
  </si>
  <si>
    <t>TID: X2001-12F-M22</t>
  </si>
  <si>
    <t>X2001-12F-OAN-M22</t>
  </si>
  <si>
    <t>TID: X2001-12F-M24</t>
  </si>
  <si>
    <t>X2001-12F-OAN-M24</t>
  </si>
  <si>
    <t>TID: X2001-12F-M25</t>
  </si>
  <si>
    <t>X2001-12F-OAN-M25</t>
  </si>
  <si>
    <t>TID: X2001-12F-M26</t>
  </si>
  <si>
    <t>X2001-12F-OAN-M26</t>
  </si>
  <si>
    <t>TID: X2001-12F-M27</t>
  </si>
  <si>
    <t>X2001-12F-OAN-M27</t>
  </si>
  <si>
    <t>TID: X2001-12F-M28</t>
  </si>
  <si>
    <t>X2001-12F-OAN-M28</t>
  </si>
  <si>
    <t>TID: X2001-12F-M29</t>
  </si>
  <si>
    <t>X2001-12F-OAN-M29</t>
  </si>
  <si>
    <t>TID: X2001-12F-M30</t>
  </si>
  <si>
    <t>X2001-12F-OAN-M30</t>
  </si>
  <si>
    <t>TID: X2001-12F-M31</t>
  </si>
  <si>
    <t>X2001-12F-OAN-M31</t>
  </si>
  <si>
    <t>TID: X2001-12F-M32</t>
  </si>
  <si>
    <t>X2001-12F-OAN-M32</t>
  </si>
  <si>
    <t>TID: X2001-12F-M33</t>
  </si>
  <si>
    <t>X2001-12F-OAN-M33</t>
  </si>
  <si>
    <t>TID: X2001-12F-M34</t>
  </si>
  <si>
    <t>X2001-12F-OAN-M34</t>
  </si>
  <si>
    <t>TID: X2001-12F-M35</t>
  </si>
  <si>
    <t>X2001-12F-OAN-M35</t>
  </si>
  <si>
    <t>TID: X2001-12F-M36</t>
  </si>
  <si>
    <t>X2001-12F-OAN-M36</t>
  </si>
  <si>
    <t>13A</t>
  </si>
  <si>
    <t>GENX_10</t>
  </si>
  <si>
    <t>TID: X2001-13A-M1</t>
  </si>
  <si>
    <t>X2001-13A-OAN-M1</t>
  </si>
  <si>
    <t>TID: X2001-13A-M2</t>
  </si>
  <si>
    <t>X2001-13A-OAN-M2</t>
  </si>
  <si>
    <t>TID: X2001-13A-M3</t>
  </si>
  <si>
    <t>X2001-13A-OAN-M3</t>
  </si>
  <si>
    <t>TID: X2001-13A-M4</t>
  </si>
  <si>
    <t>X2001-13A-OAN-M4</t>
  </si>
  <si>
    <t>TID: X2001-13A-M5</t>
  </si>
  <si>
    <t>X2001-13A-OAN-M5</t>
  </si>
  <si>
    <t>TID: X2001-13A-M6</t>
  </si>
  <si>
    <t>X2001-13A-OAN-M6</t>
  </si>
  <si>
    <t>TID: X2001-13A-M7</t>
  </si>
  <si>
    <t>X2001-13A-OAN-M7</t>
  </si>
  <si>
    <t>TID: X2001-13A-M10</t>
  </si>
  <si>
    <t>X2001-13A-OAN-M10</t>
  </si>
  <si>
    <t>TID: X2001-13A-M11</t>
  </si>
  <si>
    <t>X2001-13A-OAN-M11</t>
  </si>
  <si>
    <t>TID: X2001-13A-M8</t>
  </si>
  <si>
    <t>X2001-13A-OAN-M8</t>
  </si>
  <si>
    <t>TID: X2001-13A-M9</t>
  </si>
  <si>
    <t>X2001-13A-OAN-M9</t>
  </si>
  <si>
    <t>TID: X2001-13A-M12</t>
  </si>
  <si>
    <t>X2001-13A-OAN-M12</t>
  </si>
  <si>
    <t>TID: X2001-13A-M13</t>
  </si>
  <si>
    <t>X2001-13A-OAN-M13</t>
  </si>
  <si>
    <t>TID: X2001-13A-M14</t>
  </si>
  <si>
    <t>X2001-13A-OAN-M14</t>
  </si>
  <si>
    <t>TID: X2001-13A-M15</t>
  </si>
  <si>
    <t>X2001-13A-OAN-M15</t>
  </si>
  <si>
    <t>TID: X2001-13A-M16</t>
  </si>
  <si>
    <t>X2001-13A-OAN-M16</t>
  </si>
  <si>
    <t>TID: X2001-13A-M17</t>
  </si>
  <si>
    <t>X2001-13A-OAN-M17</t>
  </si>
  <si>
    <t>TID: X2001-13A-M20</t>
  </si>
  <si>
    <t>X2001-13A-OAN-M20</t>
  </si>
  <si>
    <t>TID: X2001-13A-M22</t>
  </si>
  <si>
    <t>X2001-13A-OAN-M22</t>
  </si>
  <si>
    <t>TID: X2001-13A-M18</t>
  </si>
  <si>
    <t>X2001-13A-OAN-M18</t>
  </si>
  <si>
    <t>TID: X2001-13A-M21</t>
  </si>
  <si>
    <t>X2001-13A-OAN-M21</t>
  </si>
  <si>
    <t>TID: X2001-13A-M19</t>
  </si>
  <si>
    <t>X2001-13A-OAN-M19</t>
  </si>
  <si>
    <t>TID: X2001-13A-M23</t>
  </si>
  <si>
    <t>X2001-13A-OAN-M23</t>
  </si>
  <si>
    <t>TID: X2001-13A-M24</t>
  </si>
  <si>
    <t>X2001-13A-OAN-M24</t>
  </si>
  <si>
    <t>TID: X2001-13A-M25</t>
  </si>
  <si>
    <t>X2001-13A-OAN-M25</t>
  </si>
  <si>
    <t>TID: X2001-13A-M26</t>
  </si>
  <si>
    <t>X2001-13A-OAN-M26</t>
  </si>
  <si>
    <t>13B</t>
  </si>
  <si>
    <t>TID: X2001-13B-M1</t>
  </si>
  <si>
    <t>X2001-13B-OAN-M1</t>
  </si>
  <si>
    <t>TID: X2001-13B-M2</t>
  </si>
  <si>
    <t>X2001-13B-OAN-M2</t>
  </si>
  <si>
    <t>TID: X2001-13B-M3</t>
  </si>
  <si>
    <t>X2001-13B-OAN-M3</t>
  </si>
  <si>
    <t>TID: X2001-13B-M4</t>
  </si>
  <si>
    <t>X2001-13B-OAN-M4</t>
  </si>
  <si>
    <t>TID: X2001-13B-M5</t>
  </si>
  <si>
    <t>X2001-13B-OAN-M5</t>
  </si>
  <si>
    <t>TID: X2001-13B-M6</t>
  </si>
  <si>
    <t>X2001-13B-OAN-M6</t>
  </si>
  <si>
    <t>TID: X2001-13B-M7</t>
  </si>
  <si>
    <t>X2001-13B-OAN-M7</t>
  </si>
  <si>
    <t>TID: X2001-13B-M8</t>
  </si>
  <si>
    <t>X2001-13B-OAN-M8</t>
  </si>
  <si>
    <t>TID: X2001-13B-M9</t>
  </si>
  <si>
    <t>X2001-13B-OAN-M9</t>
  </si>
  <si>
    <t>TID: X2001-13B-M10</t>
  </si>
  <si>
    <t>X2001-13B-OAN-M10</t>
  </si>
  <si>
    <t>TID: X2001-13B-M11</t>
  </si>
  <si>
    <t>X2001-13B-OAN-M11</t>
  </si>
  <si>
    <t>TID: X2001-13B-M13</t>
  </si>
  <si>
    <t>X2001-13B-OAN-M13</t>
  </si>
  <si>
    <t>TID: X2001-13B-M12</t>
  </si>
  <si>
    <t>X2001-13B-OAN-M12</t>
  </si>
  <si>
    <t>TID: X2001-13B-M15</t>
  </si>
  <si>
    <t>X2001-13B-OAN-M15</t>
  </si>
  <si>
    <t>TID: X2001-13B-M14</t>
  </si>
  <si>
    <t>X2001-13B-OAN-M14</t>
  </si>
  <si>
    <t>TID: X2001-13B-M16</t>
  </si>
  <si>
    <t>X2001-13B-OAN-M16</t>
  </si>
  <si>
    <t>TID: X2001-13B-M17</t>
  </si>
  <si>
    <t>X2001-13B-OAN-M17</t>
  </si>
  <si>
    <t>TID: X2001-13B-M18</t>
  </si>
  <si>
    <t>X2001-13B-OAN-M18</t>
  </si>
  <si>
    <t>TID: X2001-13B-M19</t>
  </si>
  <si>
    <t>X2001-13B-OAN-M19</t>
  </si>
  <si>
    <t>TID: X2001-13B-M20</t>
  </si>
  <si>
    <t>X2001-13B-OAN-M20</t>
  </si>
  <si>
    <t>TID: X2001-13B-M21</t>
  </si>
  <si>
    <t>X2001-13B-OAN-M21</t>
  </si>
  <si>
    <t>TID: X2001-13B-M22</t>
  </si>
  <si>
    <t>X2001-13B-OAN-M22</t>
  </si>
  <si>
    <t>TID: X2001-13B-M23</t>
  </si>
  <si>
    <t>X2001-13B-OAN-M23</t>
  </si>
  <si>
    <t>TID: X2001-13B-M24</t>
  </si>
  <si>
    <t>X2001-13B-OAN-M24</t>
  </si>
  <si>
    <t>TID: X2001-13B-M25</t>
  </si>
  <si>
    <t>X2001-13B-OAN-M25</t>
  </si>
  <si>
    <t>TID: X2001-13B-M28</t>
  </si>
  <si>
    <t>X2001-13B-OAN-M28</t>
  </si>
  <si>
    <t>TID: X2001-13B-M29</t>
  </si>
  <si>
    <t>X2001-13B-OAN-M29</t>
  </si>
  <si>
    <t>TID: X2001-13B-M26</t>
  </si>
  <si>
    <t>X2001-13B-OAN-M26</t>
  </si>
  <si>
    <t>TID: X2001-13B-M27</t>
  </si>
  <si>
    <t>X2001-13B-OAN-M27</t>
  </si>
  <si>
    <t>TID: X2001-13B-M30</t>
  </si>
  <si>
    <t>X2001-13B-OAN-M30</t>
  </si>
  <si>
    <t>TID: X2001-13B-M31</t>
  </si>
  <si>
    <t>X2001-13B-OAN-M31</t>
  </si>
  <si>
    <t>TID: X2001-13B-M32</t>
  </si>
  <si>
    <t>X2001-13B-OAN-M32</t>
  </si>
  <si>
    <t>TID: X2001-13B-M33</t>
  </si>
  <si>
    <t>X2001-13B-OAN-M33</t>
  </si>
  <si>
    <t>TID: X2001-13B-M35</t>
  </si>
  <si>
    <t>X2001-13B-OAN-M35</t>
  </si>
  <si>
    <t>TID: X2001-13B-M36</t>
  </si>
  <si>
    <t>X2001-13B-OAN-M36</t>
  </si>
  <si>
    <t>TID: X2001-13B-M37</t>
  </si>
  <si>
    <t>X2001-13B-OAN-M37</t>
  </si>
  <si>
    <t>TID: X2001-13B-M38</t>
  </si>
  <si>
    <t>X2001-13B-OAN-M38</t>
  </si>
  <si>
    <t>13C</t>
  </si>
  <si>
    <t>TID: X2001-13C-M2</t>
  </si>
  <si>
    <t>X2001-13C-OAN-M2</t>
  </si>
  <si>
    <t>TID: X2001-13C-M1</t>
  </si>
  <si>
    <t>X2001-13C-OAN-M1</t>
  </si>
  <si>
    <t>TID: X2001-13C-M3</t>
  </si>
  <si>
    <t>X2001-13C-OAN-M3</t>
  </si>
  <si>
    <t>TID: X2001-13C-M4</t>
  </si>
  <si>
    <t>X2001-13C-OAN-M4</t>
  </si>
  <si>
    <t>TID: X2001-13C-M5</t>
  </si>
  <si>
    <t>X2001-13C-OAN-M5</t>
  </si>
  <si>
    <t>TID: X2001-13C-M6</t>
  </si>
  <si>
    <t>X2001-13C-OAN-M6</t>
  </si>
  <si>
    <t>Cup Mortality - 7/19/2020</t>
  </si>
  <si>
    <t>TID: X2001-13C-M7</t>
  </si>
  <si>
    <t>X2001-13C-OAN-M7</t>
  </si>
  <si>
    <t>TID: X2001-13C-M8</t>
  </si>
  <si>
    <t>X2001-13C-OAN-M8</t>
  </si>
  <si>
    <t>TID: X2001-13C-M10</t>
  </si>
  <si>
    <t>X2001-13C-OAN-M10</t>
  </si>
  <si>
    <t>TID: X2001-13C-M9</t>
  </si>
  <si>
    <t>X2001-13C-OAN-M9</t>
  </si>
  <si>
    <t>TID: X2001-13C-M11</t>
  </si>
  <si>
    <t>X2001-13C-OAN-M11</t>
  </si>
  <si>
    <t>TID: X2001-13C-M12</t>
  </si>
  <si>
    <t>X2001-13C-OAN-M12</t>
  </si>
  <si>
    <t>TID: X2001-13C-M13</t>
  </si>
  <si>
    <t>X2001-13C-OAN-M13</t>
  </si>
  <si>
    <t>TID: X2001-13C-M14</t>
  </si>
  <si>
    <t>X2001-13C-OAN-M14</t>
  </si>
  <si>
    <t>TID: X2001-13C-M15</t>
  </si>
  <si>
    <t>X2001-13C-OAN-M15</t>
  </si>
  <si>
    <t>TID: X2001-13C-M16</t>
  </si>
  <si>
    <t>X2001-13C-OAN-M16</t>
  </si>
  <si>
    <t>TID: X2001-13C-M17</t>
  </si>
  <si>
    <t>X2001-13C-OAN-M17</t>
  </si>
  <si>
    <t>TID: X2001-13C-M18</t>
  </si>
  <si>
    <t>X2001-13C-OAN-M18</t>
  </si>
  <si>
    <t>TID: X2001-13C-M19</t>
  </si>
  <si>
    <t>X2001-13C-OAN-M19</t>
  </si>
  <si>
    <t>TID: X2001-13C-M20</t>
  </si>
  <si>
    <t>X2001-13C-OAN-M20</t>
  </si>
  <si>
    <t>TID: X2001-13C-M21</t>
  </si>
  <si>
    <t>X2001-13C-OAN-M21</t>
  </si>
  <si>
    <t>TID: X2001-13C-M22</t>
  </si>
  <si>
    <t>X2001-13C-OAN-M22</t>
  </si>
  <si>
    <t>TID: X2001-13C-M23</t>
  </si>
  <si>
    <t>X2001-13C-OAN-M23</t>
  </si>
  <si>
    <t>TID: X2001-13C-M24</t>
  </si>
  <si>
    <t>X2001-13C-OAN-M24</t>
  </si>
  <si>
    <t>TID: X2001-13C-M25</t>
  </si>
  <si>
    <t>X2001-13C-OAN-M25</t>
  </si>
  <si>
    <t>TID: X2001-13C-M26</t>
  </si>
  <si>
    <t>X2001-13C-OAN-M26</t>
  </si>
  <si>
    <t>TID: X2001-13C-M27</t>
  </si>
  <si>
    <t>X2001-13C-OAN-M27</t>
  </si>
  <si>
    <t>TID: X2001-13C-M28</t>
  </si>
  <si>
    <t>X2001-13C-OAN-M28</t>
  </si>
  <si>
    <t>TID: X2001-13C-M29</t>
  </si>
  <si>
    <t>X2001-13C-OAN-M29</t>
  </si>
  <si>
    <t>TID: X2001-13C-M30</t>
  </si>
  <si>
    <t>X2001-13C-OAN-M30</t>
  </si>
  <si>
    <t>TID: X2001-13C-M31</t>
  </si>
  <si>
    <t>X2001-13C-OAN-M31</t>
  </si>
  <si>
    <t>TID: X2001-13C-M32</t>
  </si>
  <si>
    <t>X2001-13C-OAN-M32</t>
  </si>
  <si>
    <t>TID: X2001-13C-M33</t>
  </si>
  <si>
    <t>X2001-13C-OAN-M33</t>
  </si>
  <si>
    <t>TID: X2001-13C-M34</t>
  </si>
  <si>
    <t>X2001-13C-OAN-M34</t>
  </si>
  <si>
    <t>13D</t>
  </si>
  <si>
    <t>TID: X2001-13D-M2</t>
  </si>
  <si>
    <t>X2001-13D-OAN-M2</t>
  </si>
  <si>
    <t>TID: X2001-13D-M3</t>
  </si>
  <si>
    <t>X2001-13D-OAN-M3</t>
  </si>
  <si>
    <t>TID: X2001-13D-M4</t>
  </si>
  <si>
    <t>X2001-13D-OAN-M4</t>
  </si>
  <si>
    <t>TID: X2001-13D-M5</t>
  </si>
  <si>
    <t>X2001-13D-OAN-M5</t>
  </si>
  <si>
    <t>TID: X2001-13D-M6</t>
  </si>
  <si>
    <t>X2001-13D-OAN-M6</t>
  </si>
  <si>
    <t>TID: X2001-13D-M1</t>
  </si>
  <si>
    <t>X2001-13D-OAN-M1</t>
  </si>
  <si>
    <t>TID: X2001-13D-M10</t>
  </si>
  <si>
    <t>X2001-13D-OAN-M10</t>
  </si>
  <si>
    <t>TID: X2001-13D-M7</t>
  </si>
  <si>
    <t>X2001-13D-OAN-M7</t>
  </si>
  <si>
    <t>TID: X2001-13D-M9</t>
  </si>
  <si>
    <t>X2001-13D-OAN-M9</t>
  </si>
  <si>
    <t>TID: X2001-13D-M8</t>
  </si>
  <si>
    <t>X2001-13D-OAN-M8</t>
  </si>
  <si>
    <t>TID: X2001-13D-M12</t>
  </si>
  <si>
    <t>X2001-13D-OAN-M12</t>
  </si>
  <si>
    <t>TID: X2001-13D-M13</t>
  </si>
  <si>
    <t>X2001-13D-OAN-M13</t>
  </si>
  <si>
    <t>TID: X2001-13D-M14</t>
  </si>
  <si>
    <t>X2001-13D-OAN-M14</t>
  </si>
  <si>
    <t>TID: X2001-13D-M15</t>
  </si>
  <si>
    <t>X2001-13D-OAN-M15</t>
  </si>
  <si>
    <t>TID: X2001-13D-M11</t>
  </si>
  <si>
    <t>X2001-13D-OAN-M11</t>
  </si>
  <si>
    <t>TID: X2001-13D-M16</t>
  </si>
  <si>
    <t>X2001-13D-OAN-M16</t>
  </si>
  <si>
    <t>TID: X2001-13D-M17</t>
  </si>
  <si>
    <t>X2001-13D-OAN-M17</t>
  </si>
  <si>
    <t>TID: X2001-13D-M18</t>
  </si>
  <si>
    <t>X2001-13D-OAN-M18</t>
  </si>
  <si>
    <t>TID: X2001-13D-M19</t>
  </si>
  <si>
    <t>X2001-13D-OAN-M19</t>
  </si>
  <si>
    <t>TID: X2001-13D-M20</t>
  </si>
  <si>
    <t>X2001-13D-OAN-M20</t>
  </si>
  <si>
    <t>TID: X2001-13D-M22</t>
  </si>
  <si>
    <t>X2001-13D-OAN-M22</t>
  </si>
  <si>
    <t>TID: X2001-13D-M23</t>
  </si>
  <si>
    <t>X2001-13D-OAN-M23</t>
  </si>
  <si>
    <t>TID: X2001-13D-M21</t>
  </si>
  <si>
    <t>X2001-13D-OAN-M21</t>
  </si>
  <si>
    <t>TID: X2001-13D-M24</t>
  </si>
  <si>
    <t>X2001-13D-OAN-M24</t>
  </si>
  <si>
    <t>TID: X2001-13D-M25</t>
  </si>
  <si>
    <t>X2001-13D-OAN-M25</t>
  </si>
  <si>
    <t>TID: X2001-13D-M26</t>
  </si>
  <si>
    <t>X2001-13D-OAN-M26</t>
  </si>
  <si>
    <t>TID: X2001-13D-M27</t>
  </si>
  <si>
    <t>X2001-13D-OAN-M27</t>
  </si>
  <si>
    <t>TID: X2001-13D-M28</t>
  </si>
  <si>
    <t>X2001-13D-OAN-M28</t>
  </si>
  <si>
    <t>TID: X2001-13D-M29</t>
  </si>
  <si>
    <t>X2001-13D-OAN-M29</t>
  </si>
  <si>
    <t>TID: X2001-13D-M30</t>
  </si>
  <si>
    <t>X2001-13D-OAN-M30</t>
  </si>
  <si>
    <t>TID: X2001-13D-M31</t>
  </si>
  <si>
    <t>X2001-13D-OAN-M31</t>
  </si>
  <si>
    <t>TID: X2001-13D-M32</t>
  </si>
  <si>
    <t>X2001-13D-OAN-M32</t>
  </si>
  <si>
    <t>TID: X2001-13D-M33</t>
  </si>
  <si>
    <t>X2001-13D-OAN-M33</t>
  </si>
  <si>
    <t>TID: X2001-13D-M35</t>
  </si>
  <si>
    <t>X2001-13D-OAN-M35</t>
  </si>
  <si>
    <t>TID: X2001-13D-M36</t>
  </si>
  <si>
    <t>X2001-13D-OAN-M36</t>
  </si>
  <si>
    <t>TID: X2001-13D-M37</t>
  </si>
  <si>
    <t>X2001-13D-OAN-M37</t>
  </si>
  <si>
    <t>13E</t>
  </si>
  <si>
    <t>TID: X2001-13E-M1</t>
  </si>
  <si>
    <t>X2001-13E-OAN-M1</t>
  </si>
  <si>
    <t>TID: X2001-13E-M2</t>
  </si>
  <si>
    <t>X2001-13E-OAN-M2</t>
  </si>
  <si>
    <t>TID: X2001-13E-M3</t>
  </si>
  <si>
    <t>X2001-13E-OAN-M3</t>
  </si>
  <si>
    <t>TID: X2001-13E-M4</t>
  </si>
  <si>
    <t>X2001-13E-OAN-M4</t>
  </si>
  <si>
    <t>TID: X2001-13E-M5</t>
  </si>
  <si>
    <t>X2001-13E-OAN-M5</t>
  </si>
  <si>
    <t>TID: X2001-13E-M6</t>
  </si>
  <si>
    <t>X2001-13E-OAN-M6</t>
  </si>
  <si>
    <t>TID: X2001-13E-M7</t>
  </si>
  <si>
    <t>X2001-13E-OAN-M7</t>
  </si>
  <si>
    <t>TID: X2001-13E-M9</t>
  </si>
  <si>
    <t>X2001-13E-OAN-M9</t>
  </si>
  <si>
    <t>TID: X2001-13E-M10</t>
  </si>
  <si>
    <t>X2001-13E-OAN-M10</t>
  </si>
  <si>
    <t>TID: X2001-13E-M8</t>
  </si>
  <si>
    <t>X2001-13E-OAN-M8</t>
  </si>
  <si>
    <t>TID: X2001-13E-M11</t>
  </si>
  <si>
    <t>X2001-13E-OAN-M11</t>
  </si>
  <si>
    <t>TID: X2001-13E-M12</t>
  </si>
  <si>
    <t>X2001-13E-OAN-M12</t>
  </si>
  <si>
    <t>TID: X2001-13E-M13</t>
  </si>
  <si>
    <t>X2001-13E-OAN-M13</t>
  </si>
  <si>
    <t>TID: X2001-13E-M14</t>
  </si>
  <si>
    <t>X2001-13E-OAN-M14</t>
  </si>
  <si>
    <t>TID: X2001-13E-M15</t>
  </si>
  <si>
    <t>X2001-13E-OAN-M15</t>
  </si>
  <si>
    <t>TID: X2001-13E-M16</t>
  </si>
  <si>
    <t>X2001-13E-OAN-M16</t>
  </si>
  <si>
    <t>TID: X2001-13E-M17</t>
  </si>
  <si>
    <t>X2001-13E-OAN-M17</t>
  </si>
  <si>
    <t>TID: X2001-13E-M18</t>
  </si>
  <si>
    <t>X2001-13E-OAN-M18</t>
  </si>
  <si>
    <t>TID: X2001-13E-M19</t>
  </si>
  <si>
    <t>X2001-13E-OAN-M19</t>
  </si>
  <si>
    <t>TID: X2001-13E-M20</t>
  </si>
  <si>
    <t>X2001-13E-OAN-M20</t>
  </si>
  <si>
    <t>TID: X2001-13E-M21</t>
  </si>
  <si>
    <t>X2001-13E-OAN-M21</t>
  </si>
  <si>
    <t>TID: X2001-13E-M22</t>
  </si>
  <si>
    <t>X2001-13E-OAN-M22</t>
  </si>
  <si>
    <t>TID: X2001-13E-M23</t>
  </si>
  <si>
    <t>X2001-13E-OAN-M23</t>
  </si>
  <si>
    <t>TID: X2001-13E-M24</t>
  </si>
  <si>
    <t>X2001-13E-OAN-M24</t>
  </si>
  <si>
    <t>TID: X2001-13E-M25</t>
  </si>
  <si>
    <t>X2001-13E-OAN-M25</t>
  </si>
  <si>
    <t>TID: X2001-13E-M26</t>
  </si>
  <si>
    <t>X2001-13E-OAN-M26</t>
  </si>
  <si>
    <t>TID: X2001-13E-M27</t>
  </si>
  <si>
    <t>X2001-13E-OAN-M27</t>
  </si>
  <si>
    <t>TID: X2001-13E-M28</t>
  </si>
  <si>
    <t>X2001-13E-OAN-M28</t>
  </si>
  <si>
    <t>TID: X2001-13E-M29</t>
  </si>
  <si>
    <t>X2001-13E-OAN-M29</t>
  </si>
  <si>
    <t>TID: X2001-13E-M30</t>
  </si>
  <si>
    <t>X2001-13E-OAN-M30</t>
  </si>
  <si>
    <t>TID: X2001-13E-M31</t>
  </si>
  <si>
    <t>X2001-13E-OAN-M31</t>
  </si>
  <si>
    <t>TID: X2001-13E-M32</t>
  </si>
  <si>
    <t>X2001-13E-OAN-M32</t>
  </si>
  <si>
    <t>TID: X2001-13E-M33</t>
  </si>
  <si>
    <t>X2001-13E-OAN-M33</t>
  </si>
  <si>
    <t>TID: X2001-13E-M34</t>
  </si>
  <si>
    <t>X2001-13E-OAN-M34</t>
  </si>
  <si>
    <t>TID: X2001-13E-M35</t>
  </si>
  <si>
    <t>X2001-13E-OAN-M35</t>
  </si>
  <si>
    <t>TID: X2001-13E-M36</t>
  </si>
  <si>
    <t>X2001-13E-OAN-M36</t>
  </si>
  <si>
    <t>TID: X2001-13E-M37</t>
  </si>
  <si>
    <t>X2001-13E-OAN-M37</t>
  </si>
  <si>
    <t>TID: X2001-13E-M38</t>
  </si>
  <si>
    <t>X2001-13E-OAN-M38</t>
  </si>
  <si>
    <t>13F</t>
  </si>
  <si>
    <t>TID: X2001-13F-M1</t>
  </si>
  <si>
    <t>X2001-13F-OAN-M1</t>
  </si>
  <si>
    <t>TID: X2001-13F-M3</t>
  </si>
  <si>
    <t>X2001-13F-OAN-M3</t>
  </si>
  <si>
    <t>TID: X2001-13F-M4</t>
  </si>
  <si>
    <t>X2001-13F-OAN-M4</t>
  </si>
  <si>
    <t>TID: X2001-13F-M5</t>
  </si>
  <si>
    <t>X2001-13F-OAN-M5</t>
  </si>
  <si>
    <t>TID: X2001-13F-M2</t>
  </si>
  <si>
    <t>X2001-13F-OAN-M2</t>
  </si>
  <si>
    <t>TID: X2001-13F-M6</t>
  </si>
  <si>
    <t>X2001-13F-OAN-M6</t>
  </si>
  <si>
    <t>TID: X2001-13F-M7</t>
  </si>
  <si>
    <t>X2001-13F-OAN-M7</t>
  </si>
  <si>
    <t>TID: X2001-13F-M8</t>
  </si>
  <si>
    <t>X2001-13F-OAN-M8</t>
  </si>
  <si>
    <t>TID: X2001-13F-M9</t>
  </si>
  <si>
    <t>X2001-13F-OAN-M9</t>
  </si>
  <si>
    <t>TID: X2001-13F-M10</t>
  </si>
  <si>
    <t>X2001-13F-OAN-M10</t>
  </si>
  <si>
    <t>TID: X2001-13F-M11</t>
  </si>
  <si>
    <t>X2001-13F-OAN-M11</t>
  </si>
  <si>
    <t>TID: X2001-13F-M12</t>
  </si>
  <si>
    <t>X2001-13F-OAN-M12</t>
  </si>
  <si>
    <t>TID: X2001-13F-M13</t>
  </si>
  <si>
    <t>X2001-13F-OAN-M13</t>
  </si>
  <si>
    <t>TID: X2001-13F-M14</t>
  </si>
  <si>
    <t>X2001-13F-OAN-M14</t>
  </si>
  <si>
    <t>TID: X2001-13F-M15</t>
  </si>
  <si>
    <t>X2001-13F-OAN-M15</t>
  </si>
  <si>
    <t>TID: X2001-13F-M16</t>
  </si>
  <si>
    <t>X2001-13F-OAN-M16</t>
  </si>
  <si>
    <t>TID: X2001-13F-M17</t>
  </si>
  <si>
    <t>X2001-13F-OAN-M17</t>
  </si>
  <si>
    <t>TID: X2001-13F-M18</t>
  </si>
  <si>
    <t>X2001-13F-OAN-M18</t>
  </si>
  <si>
    <t>TID: X2001-13F-M19</t>
  </si>
  <si>
    <t>X2001-13F-OAN-M19</t>
  </si>
  <si>
    <t>TID: X2001-13F-M21</t>
  </si>
  <si>
    <t>X2001-13F-OAN-M21</t>
  </si>
  <si>
    <t>TID: X2001-13F-M20</t>
  </si>
  <si>
    <t>X2001-13F-OAN-M20</t>
  </si>
  <si>
    <t>TID: X2001-13F-M22</t>
  </si>
  <si>
    <t>X2001-13F-OAN-M22</t>
  </si>
  <si>
    <t>TID: X2001-13F-M23</t>
  </si>
  <si>
    <t>X2001-13F-OAN-M23</t>
  </si>
  <si>
    <t>TID: X2001-13F-M24</t>
  </si>
  <si>
    <t>X2001-13F-OAN-M24</t>
  </si>
  <si>
    <t>TID: X2001-13F-M25</t>
  </si>
  <si>
    <t>X2001-13F-OAN-M25</t>
  </si>
  <si>
    <t>TID: X2001-13F-M26</t>
  </si>
  <si>
    <t>X2001-13F-OAN-M26</t>
  </si>
  <si>
    <t>TID: X2001-13F-M27</t>
  </si>
  <si>
    <t>X2001-13F-OAN-M27</t>
  </si>
  <si>
    <t>TID: X2001-13F-M28</t>
  </si>
  <si>
    <t>X2001-13F-OAN-M28</t>
  </si>
  <si>
    <t>TID: X2001-13F-M29</t>
  </si>
  <si>
    <t>X2001-13F-OAN-M29</t>
  </si>
  <si>
    <t>TID: X2001-13F-M30</t>
  </si>
  <si>
    <t>X2001-13F-OAN-M30</t>
  </si>
  <si>
    <t>TID: X2001-13F-M31</t>
  </si>
  <si>
    <t>X2001-13F-OAN-M31</t>
  </si>
  <si>
    <t>TID: X2001-13F-M32</t>
  </si>
  <si>
    <t>X2001-13F-OAN-M32</t>
  </si>
  <si>
    <t>TID: X2001-13F-M33</t>
  </si>
  <si>
    <t>X2001-13F-OAN-M33</t>
  </si>
  <si>
    <t>TID: X2001-13F-M34</t>
  </si>
  <si>
    <t>X2001-13F-OAN-M34</t>
  </si>
  <si>
    <t>TID: X2001-13F-M35</t>
  </si>
  <si>
    <t>X2001-13F-OAN-M35</t>
  </si>
  <si>
    <t>14A</t>
  </si>
  <si>
    <t>GENX_1</t>
  </si>
  <si>
    <t>TID: X2001-14A-M2</t>
  </si>
  <si>
    <t>X2001-14A-OAN-M2</t>
  </si>
  <si>
    <t>TID: X2001-14A-M3</t>
  </si>
  <si>
    <t>X2001-14A-OAN-M3</t>
  </si>
  <si>
    <t>X2001-14A-OAN-M31</t>
  </si>
  <si>
    <t>X2001-14A-OAN-M32</t>
  </si>
  <si>
    <t>TID: X2001-14A-M4</t>
  </si>
  <si>
    <t>X2001-14A-OAN-M4</t>
  </si>
  <si>
    <t>TID: X2001-14A-M5</t>
  </si>
  <si>
    <t>X2001-14A-OAN-M5</t>
  </si>
  <si>
    <t>TID: X2001-14A-M11</t>
  </si>
  <si>
    <t>X2001-14A-OAN-M11</t>
  </si>
  <si>
    <t>TID: X2001-14A-M6</t>
  </si>
  <si>
    <t>X2001-14A-OAN-M6</t>
  </si>
  <si>
    <t>TID: X2001-14A-M7</t>
  </si>
  <si>
    <t>X2001-14A-OAN-M7</t>
  </si>
  <si>
    <t>TID: X2001-14A-M8</t>
  </si>
  <si>
    <t>X2001-14A-OAN-M8</t>
  </si>
  <si>
    <t>TID: X2001-14A-M10</t>
  </si>
  <si>
    <t>X2001-14A-OAN-M10</t>
  </si>
  <si>
    <t>TID: X2001-14A-M9</t>
  </si>
  <si>
    <t>X2001-14A-OAN-M9</t>
  </si>
  <si>
    <t>TID: X2001-14A-M13</t>
  </si>
  <si>
    <t>X2001-14A-OAN-M13</t>
  </si>
  <si>
    <t>TID: X2001-14A-M14</t>
  </si>
  <si>
    <t>X2001-14A-OAN-M14</t>
  </si>
  <si>
    <t>TID: X2001-14A-M12</t>
  </si>
  <si>
    <t>X2001-14A-OAN-M12</t>
  </si>
  <si>
    <t>TID: X2001-14A-M15</t>
  </si>
  <si>
    <t>X2001-14A-OAN-M15</t>
  </si>
  <si>
    <t>TID: X2001-14A-M16</t>
  </si>
  <si>
    <t>X2001-14A-OAN-M16</t>
  </si>
  <si>
    <t>TID: X2001-14A-M17</t>
  </si>
  <si>
    <t>X2001-14A-OAN-M17</t>
  </si>
  <si>
    <t>TID: X2001-14A-M18</t>
  </si>
  <si>
    <t>X2001-14A-OAN-M18</t>
  </si>
  <si>
    <t>TID: X2001-14A-M20</t>
  </si>
  <si>
    <t>X2001-14A-OAN-M20</t>
  </si>
  <si>
    <t>TID: X2001-14A-M19</t>
  </si>
  <si>
    <t>X2001-14A-OAN-M19</t>
  </si>
  <si>
    <t>TID: X2001-14A-M22</t>
  </si>
  <si>
    <t>X2001-14A-OAN-M22</t>
  </si>
  <si>
    <t>TID: X2001-14A-M21</t>
  </si>
  <si>
    <t>X2001-14A-OAN-M21</t>
  </si>
  <si>
    <t>TID: X2001-14A-M23</t>
  </si>
  <si>
    <t>X2001-14A-OAN-M23</t>
  </si>
  <si>
    <t>TID: X2001-14A-M24</t>
  </si>
  <si>
    <t>X2001-14A-OAN-M24</t>
  </si>
  <si>
    <t>TID: X2001-14A-M25</t>
  </si>
  <si>
    <t>X2001-14A-OAN-M25</t>
  </si>
  <si>
    <t>TID: X2001-14A-M26</t>
  </si>
  <si>
    <t>X2001-14A-OAN-M26</t>
  </si>
  <si>
    <t>TID: X2001-14A-M27</t>
  </si>
  <si>
    <t>X2001-14A-OAN-M27</t>
  </si>
  <si>
    <t>TID: X2001-14A-M28</t>
  </si>
  <si>
    <t>X2001-14A-OAN-M28</t>
  </si>
  <si>
    <t>TID: X2001-14A-M29</t>
  </si>
  <si>
    <t>X2001-14A-OAN-M29</t>
  </si>
  <si>
    <t>TID: X2001-14A-M1</t>
  </si>
  <si>
    <t>X2001-14A-OAN-M1</t>
  </si>
  <si>
    <t>TID: X2001-14A-M30</t>
  </si>
  <si>
    <t>X2001-14A-OAN-M30</t>
  </si>
  <si>
    <t>TID: X2001-14A-M33</t>
  </si>
  <si>
    <t>X2001-14A-OAN-M33</t>
  </si>
  <si>
    <t>TID: X2001-14A-M34</t>
  </si>
  <si>
    <t>X2001-14A-OAN-M34</t>
  </si>
  <si>
    <t>TID: X2001-14A-M35</t>
  </si>
  <si>
    <t>X2001-14A-OAN-M35</t>
  </si>
  <si>
    <t>TID: X2001-14A-M36</t>
  </si>
  <si>
    <t>X2001-14A-OAN-M36</t>
  </si>
  <si>
    <t>TID: X2001-14A-M37</t>
  </si>
  <si>
    <t>X2001-14A-OAN-M37</t>
  </si>
  <si>
    <t>TID: X2001-14A-M38</t>
  </si>
  <si>
    <t>X2001-14A-OAN-M38</t>
  </si>
  <si>
    <t>14B</t>
  </si>
  <si>
    <t>TID: X2001-14B-M1</t>
  </si>
  <si>
    <t>X2001-14B-OAN-M1</t>
  </si>
  <si>
    <t>TID: X2001-14B-M2</t>
  </si>
  <si>
    <t>X2001-14B-OAN-M2</t>
  </si>
  <si>
    <t>TID: X2001-14B-M3</t>
  </si>
  <si>
    <t>X2001-14B-OAN-M3</t>
  </si>
  <si>
    <t>TID: X2001-14B-M4</t>
  </si>
  <si>
    <t>X2001-14B-OAN-M4</t>
  </si>
  <si>
    <t>TID: X2001-14B-M5</t>
  </si>
  <si>
    <t>X2001-14B-OAN-M5</t>
  </si>
  <si>
    <t>TID: X2001-14B-M6</t>
  </si>
  <si>
    <t>X2001-14B-OAN-M6</t>
  </si>
  <si>
    <t>TID: X2001-14B-M7</t>
  </si>
  <si>
    <t>X2001-14B-OAN-M7</t>
  </si>
  <si>
    <t>TID: X2001-14B-M8</t>
  </si>
  <si>
    <t>X2001-14B-OAN-M8</t>
  </si>
  <si>
    <t>TID: X2001-14B-M9</t>
  </si>
  <si>
    <t>X2001-14B-OAN-M9</t>
  </si>
  <si>
    <t>TID: X2001-14B-M10</t>
  </si>
  <si>
    <t>X2001-14B-OAN-M10</t>
  </si>
  <si>
    <t>TID: X2001-14B-M11</t>
  </si>
  <si>
    <t>X2001-14B-OAN-M11</t>
  </si>
  <si>
    <t>TID: X2001-14B-M12</t>
  </si>
  <si>
    <t>X2001-14B-OAN-M12</t>
  </si>
  <si>
    <t>TID: X2001-14B-M13</t>
  </si>
  <si>
    <t>X2001-14B-OAN-M13</t>
  </si>
  <si>
    <t>TID: X2001-14B-M14</t>
  </si>
  <si>
    <t>X2001-14B-OAN-M14</t>
  </si>
  <si>
    <t>TID: X2001-14B-M15</t>
  </si>
  <si>
    <t>X2001-14B-OAN-M15</t>
  </si>
  <si>
    <t>TID: X2001-14B-M16</t>
  </si>
  <si>
    <t>X2001-14B-OAN-M16</t>
  </si>
  <si>
    <t>TID: X2001-14B-M18</t>
  </si>
  <si>
    <t>X2001-14B-OAN-M18</t>
  </si>
  <si>
    <t>TID: X2001-14B-M19</t>
  </si>
  <si>
    <t>X2001-14B-OAN-M19</t>
  </si>
  <si>
    <t>TID: X2001-14B-M20</t>
  </si>
  <si>
    <t>X2001-14B-OAN-M20</t>
  </si>
  <si>
    <t>TID: X2001-14B-M22</t>
  </si>
  <si>
    <t>X2001-14B-OAN-M22</t>
  </si>
  <si>
    <t>TID: X2001-14B-M23</t>
  </si>
  <si>
    <t>X2001-14B-OAN-M23</t>
  </si>
  <si>
    <t>TID: X2001-14B-M21</t>
  </si>
  <si>
    <t>X2001-14B-OAN-M21</t>
  </si>
  <si>
    <t>TID: X2001-14B-M24</t>
  </si>
  <si>
    <t>X2001-14B-OAN-M24</t>
  </si>
  <si>
    <t>TID: X2001-14B-M25</t>
  </si>
  <si>
    <t>X2001-14B-OAN-M25</t>
  </si>
  <si>
    <t>TID: X2001-14B-M26</t>
  </si>
  <si>
    <t>X2001-14B-OAN-M26</t>
  </si>
  <si>
    <t>TID: X2001-14B-M27</t>
  </si>
  <si>
    <t>X2001-14B-OAN-M27</t>
  </si>
  <si>
    <t>TID: X2001-14B-M28</t>
  </si>
  <si>
    <t>X2001-14B-OAN-M28</t>
  </si>
  <si>
    <t>TID: X2001-14B-M17</t>
  </si>
  <si>
    <t>X2001-14B-OAN-M17</t>
  </si>
  <si>
    <t>TID: X2001-14B-M29</t>
  </si>
  <si>
    <t>X2001-14B-OAN-M29</t>
  </si>
  <si>
    <t>TID: X2001-14B-M30</t>
  </si>
  <si>
    <t>X2001-14B-OAN-M30</t>
  </si>
  <si>
    <t>TID: X2001-14B-M31</t>
  </si>
  <si>
    <t>X2001-14B-OAN-M31</t>
  </si>
  <si>
    <t>TID: X2001-14B-M32</t>
  </si>
  <si>
    <t>X2001-14B-OAN-M32</t>
  </si>
  <si>
    <t>TID: X2001-14B-M33</t>
  </si>
  <si>
    <t>X2001-14B-OAN-M33</t>
  </si>
  <si>
    <t>TID: X2001-14B-M34</t>
  </si>
  <si>
    <t>X2001-14B-OAN-M34</t>
  </si>
  <si>
    <t>TID: X2001-14B-M35</t>
  </si>
  <si>
    <t>X2001-14B-OAN-M35</t>
  </si>
  <si>
    <t>TID: X2001-14B-M36</t>
  </si>
  <si>
    <t>X2001-14B-OAN-M36</t>
  </si>
  <si>
    <t>14C</t>
  </si>
  <si>
    <t>TID: X2001-14C-M1</t>
  </si>
  <si>
    <t>X2001-14C-OAN-M1</t>
  </si>
  <si>
    <t>TID: X2001-14C-M3</t>
  </si>
  <si>
    <t>X2001-14C-OAN-M3</t>
  </si>
  <si>
    <t>TID: X2001-14C-M4</t>
  </si>
  <si>
    <t>X2001-14C-OAN-M4</t>
  </si>
  <si>
    <t>TID: X2001-14C-M5</t>
  </si>
  <si>
    <t>X2001-14C-OAN-M5</t>
  </si>
  <si>
    <t>TID: X2001-14C-M2</t>
  </si>
  <si>
    <t>X2001-14C-OAN-M2</t>
  </si>
  <si>
    <t>TID: X2001-14C-M6</t>
  </si>
  <si>
    <t>X2001-14C-OAN-M6</t>
  </si>
  <si>
    <t>TID: X2001-14C-M7</t>
  </si>
  <si>
    <t>X2001-14C-OAN-M7</t>
  </si>
  <si>
    <t>TID: X2001-14C-M8</t>
  </si>
  <si>
    <t>X2001-14C-OAN-M8</t>
  </si>
  <si>
    <t>TID: X2001-14C-M9</t>
  </si>
  <si>
    <t>X2001-14C-OAN-M9</t>
  </si>
  <si>
    <t>TID: X2001-14C-M10</t>
  </si>
  <si>
    <t>X2001-14C-OAN-M10</t>
  </si>
  <si>
    <t>TID: X2001-14C-M11</t>
  </si>
  <si>
    <t>X2001-14C-OAN-M11</t>
  </si>
  <si>
    <t>TID: X2001-14C-M12</t>
  </si>
  <si>
    <t>X2001-14C-OAN-M12</t>
  </si>
  <si>
    <t>TID: X2001-14C-M13</t>
  </si>
  <si>
    <t>X2001-14C-OAN-M13</t>
  </si>
  <si>
    <t>TID: X2001-14C-M14</t>
  </si>
  <si>
    <t>X2001-14C-OAN-M14</t>
  </si>
  <si>
    <t>TID: X2001-14C-M15</t>
  </si>
  <si>
    <t>X2001-14C-OAN-M15</t>
  </si>
  <si>
    <t>TID: X2001-14C-M16</t>
  </si>
  <si>
    <t>X2001-14C-OAN-M16</t>
  </si>
  <si>
    <t>TID: X2001-14C-M17</t>
  </si>
  <si>
    <t>X2001-14C-OAN-M17</t>
  </si>
  <si>
    <t>TID: X2001-14C-M18</t>
  </si>
  <si>
    <t>X2001-14C-OAN-M18</t>
  </si>
  <si>
    <t>TID: X2001-14C-M19</t>
  </si>
  <si>
    <t>X2001-14C-OAN-M19</t>
  </si>
  <si>
    <t>TID: X2001-14C-M20</t>
  </si>
  <si>
    <t>X2001-14C-OAN-M20</t>
  </si>
  <si>
    <t>TID: X2001-14C-M21</t>
  </si>
  <si>
    <t>X2001-14C-OAN-M21</t>
  </si>
  <si>
    <t>TID: X2001-14C-M22</t>
  </si>
  <si>
    <t>X2001-14C-OAN-M22</t>
  </si>
  <si>
    <t>TID: X2001-14C-M23</t>
  </si>
  <si>
    <t>X2001-14C-OAN-M23</t>
  </si>
  <si>
    <t>TID: X2001-14C-M24</t>
  </si>
  <si>
    <t>X2001-14C-OAN-M24</t>
  </si>
  <si>
    <t>TID: X2001-14C-M25</t>
  </si>
  <si>
    <t>X2001-14C-OAN-M25</t>
  </si>
  <si>
    <t>TID: X2001-14C-M26</t>
  </si>
  <si>
    <t>X2001-14C-OAN-M26</t>
  </si>
  <si>
    <t>TID: X2001-14C-M27</t>
  </si>
  <si>
    <t>X2001-14C-OAN-M27</t>
  </si>
  <si>
    <t>TID: X2001-14C-M28</t>
  </si>
  <si>
    <t>X2001-14C-OAN-M28</t>
  </si>
  <si>
    <t>TID: X2001-14C-M29</t>
  </si>
  <si>
    <t>X2001-14C-OAN-M29</t>
  </si>
  <si>
    <t>TID: X2001-14C-M30</t>
  </si>
  <si>
    <t>X2001-14C-OAN-M30</t>
  </si>
  <si>
    <t>TID: X2001-14C-M32</t>
  </si>
  <si>
    <t>X2001-14C-OAN-M32</t>
  </si>
  <si>
    <t>TID: X2001-14C-M31</t>
  </si>
  <si>
    <t>X2001-14C-OAN-M31</t>
  </si>
  <si>
    <t>TID: X2001-14C-M33</t>
  </si>
  <si>
    <t>X2001-14C-OAN-M33</t>
  </si>
  <si>
    <t>TID: X2001-14C-M34</t>
  </si>
  <si>
    <t>X2001-14C-OAN-M34</t>
  </si>
  <si>
    <t>TID: X2001-14C-M35</t>
  </si>
  <si>
    <t>X2001-14C-OAN-M35</t>
  </si>
  <si>
    <t>TID: X2001-14C-M36</t>
  </si>
  <si>
    <t>X2001-14C-OAN-M36</t>
  </si>
  <si>
    <t>14D</t>
  </si>
  <si>
    <t>TID: X2001-14D-M1</t>
  </si>
  <si>
    <t>X2001-14D-OAN-M1</t>
  </si>
  <si>
    <t>TID: X2001-14D-M2</t>
  </si>
  <si>
    <t>X2001-14D-OAN-M2</t>
  </si>
  <si>
    <t>TID: X2001-14D-M3</t>
  </si>
  <si>
    <t>X2001-14D-OAN-M3</t>
  </si>
  <si>
    <t>TID: X2001-14D-M4</t>
  </si>
  <si>
    <t>X2001-14D-OAN-M4</t>
  </si>
  <si>
    <t>TID: X2001-14D-M5</t>
  </si>
  <si>
    <t>X2001-14D-OAN-M5</t>
  </si>
  <si>
    <t>TID: X2001-14D-M6</t>
  </si>
  <si>
    <t>X2001-14D-OAN-M6</t>
  </si>
  <si>
    <t>TID: X2001-14D-M7</t>
  </si>
  <si>
    <t>X2001-14D-OAN-M7</t>
  </si>
  <si>
    <t>TID: X2001-14D-M8</t>
  </si>
  <si>
    <t>X2001-14D-OAN-M8</t>
  </si>
  <si>
    <t>TID: X2001-14D-M9</t>
  </si>
  <si>
    <t>X2001-14D-OAN-M9</t>
  </si>
  <si>
    <t>TID: X2001-14D-M11</t>
  </si>
  <si>
    <t>X2001-14D-OAN-M11</t>
  </si>
  <si>
    <t>Edema, Mortality in mesocosm @ GS 40</t>
  </si>
  <si>
    <t>TID: X2001-14D-M10</t>
  </si>
  <si>
    <t>X2001-14D-OAN-M10</t>
  </si>
  <si>
    <t>TID: X2001-14D-M13</t>
  </si>
  <si>
    <t>X2001-14D-OAN-M13</t>
  </si>
  <si>
    <t>TID: X2001-14D-M12</t>
  </si>
  <si>
    <t>X2001-14D-OAN-M12</t>
  </si>
  <si>
    <t>TID: X2001-14D-M15</t>
  </si>
  <si>
    <t>X2001-14D-OAN-M15</t>
  </si>
  <si>
    <t>TID: X2001-14D-M16</t>
  </si>
  <si>
    <t>X2001-14D-OAN-M16</t>
  </si>
  <si>
    <t>TID: X2001-14D-M17</t>
  </si>
  <si>
    <t>X2001-14D-OAN-M17</t>
  </si>
  <si>
    <t>TID: X2001-14D-M18</t>
  </si>
  <si>
    <t>X2001-14D-OAN-M18</t>
  </si>
  <si>
    <t>TID: X2001-14D-M14</t>
  </si>
  <si>
    <t>X2001-14D-OAN-M14</t>
  </si>
  <si>
    <t>TID: X2001-14D-M19</t>
  </si>
  <si>
    <t>X2001-14D-OAN-M19</t>
  </si>
  <si>
    <t>TID: X2001-14D-M20</t>
  </si>
  <si>
    <t>X2001-14D-OAN-M20</t>
  </si>
  <si>
    <t>TID: X2001-14D-M21</t>
  </si>
  <si>
    <t>X2001-14D-OAN-M21</t>
  </si>
  <si>
    <t>TID: X2001-14D-M22</t>
  </si>
  <si>
    <t>X2001-14D-OAN-M22</t>
  </si>
  <si>
    <t>TID: X2001-14D-M23</t>
  </si>
  <si>
    <t>X2001-14D-OAN-M23</t>
  </si>
  <si>
    <t>TID: X2001-14D-M24</t>
  </si>
  <si>
    <t>X2001-14D-OAN-M24</t>
  </si>
  <si>
    <t>TID: X2001-14D-M25</t>
  </si>
  <si>
    <t>X2001-14D-OAN-M25</t>
  </si>
  <si>
    <t>TID: X2001-14D-M32</t>
  </si>
  <si>
    <t>X2001-14D-OAN-M32</t>
  </si>
  <si>
    <t>TID: X2001-14D-M34</t>
  </si>
  <si>
    <t>X2001-14D-OAN-M34</t>
  </si>
  <si>
    <t>TID: X2001-14D-M33</t>
  </si>
  <si>
    <t>X2001-14D-OAN-M33</t>
  </si>
  <si>
    <t>TID: X2001-14D-M26</t>
  </si>
  <si>
    <t>X2001-14D-OAN-M26</t>
  </si>
  <si>
    <t>TID: X2001-14D-M27</t>
  </si>
  <si>
    <t>X2001-14D-OAN-M27</t>
  </si>
  <si>
    <t>TID: X2001-14D-M28</t>
  </si>
  <si>
    <t>X2001-14D-OAN-M28</t>
  </si>
  <si>
    <t>TID: X2001-14D-M29</t>
  </si>
  <si>
    <t>X2001-14D-OAN-M29</t>
  </si>
  <si>
    <t>TID: X2001-14D-M30</t>
  </si>
  <si>
    <t>X2001-14D-OAN-M30</t>
  </si>
  <si>
    <t>TID: X2001-14D-M31</t>
  </si>
  <si>
    <t>X2001-14D-OAN-M31</t>
  </si>
  <si>
    <t>TID: X2001-14D-M35</t>
  </si>
  <si>
    <t>X2001-14D-OAN-M35</t>
  </si>
  <si>
    <t>TID: X2001-14D-M36</t>
  </si>
  <si>
    <t>X2001-14D-OAN-M36</t>
  </si>
  <si>
    <t>14E</t>
  </si>
  <si>
    <t>X2001-14E-OAN-M1</t>
  </si>
  <si>
    <t>TID: X2001-14E-M1</t>
  </si>
  <si>
    <t>X2001-14E-OAN-M2</t>
  </si>
  <si>
    <t>TID: X2001-14E-M2</t>
  </si>
  <si>
    <t>X2001-14E-OAN-M3</t>
  </si>
  <si>
    <t>TID: X2001-14E-M3</t>
  </si>
  <si>
    <t>X2001-14E-OAN-M4</t>
  </si>
  <si>
    <t>TID: X2001-14E-M4</t>
  </si>
  <si>
    <t>X2001-14E-OAN-M10</t>
  </si>
  <si>
    <t>TID: X2001-14E-M10</t>
  </si>
  <si>
    <t>X2001-14E-OAN-M5</t>
  </si>
  <si>
    <t>TID: X2001-14E-M5</t>
  </si>
  <si>
    <t>X2001-14E-OAN-M6</t>
  </si>
  <si>
    <t>TID: X2001-14E-M6</t>
  </si>
  <si>
    <t>X2001-14E-OAN-M8</t>
  </si>
  <si>
    <t>TID: X2001-14E-M8</t>
  </si>
  <si>
    <t>X2001-14E-OAN-M11</t>
  </si>
  <si>
    <t>TID: X2001-14E-M11</t>
  </si>
  <si>
    <t>X2001-14E-OAN-M12</t>
  </si>
  <si>
    <t>TID: X2001-14E-M12</t>
  </si>
  <si>
    <t>X2001-14E-OAN-M7</t>
  </si>
  <si>
    <t>TID: X2001-14E-M7</t>
  </si>
  <si>
    <t>X2001-14E-OAN-M9</t>
  </si>
  <si>
    <t>TID: X2001-14E-M9</t>
  </si>
  <si>
    <t>X2001-14E-OAN-M13</t>
  </si>
  <si>
    <t>TID: X2001-14E-M13</t>
  </si>
  <si>
    <t>X2001-14E-OAN-M15</t>
  </si>
  <si>
    <t>TID: X2001-14E-M15</t>
  </si>
  <si>
    <t>X2001-14E-OAN-M16</t>
  </si>
  <si>
    <t>TID: X2001-14E-M16</t>
  </si>
  <si>
    <t>X2001-14E-OAN-M17</t>
  </si>
  <si>
    <t>TID: X2001-14E-M17</t>
  </si>
  <si>
    <t>X2001-14E-OAN-M14</t>
  </si>
  <si>
    <t>TID: X2001-14E-M14</t>
  </si>
  <si>
    <t>X2001-14E-OAN-M18</t>
  </si>
  <si>
    <t>TID: X2001-14E-M18</t>
  </si>
  <si>
    <t>X2001-14E-OAN-M19</t>
  </si>
  <si>
    <t>TID: X2001-14E-M19</t>
  </si>
  <si>
    <t>X2001-14E-OAN-M20</t>
  </si>
  <si>
    <t>TID: X2001-14E-M20</t>
  </si>
  <si>
    <t>X2001-14E-OAN-M21</t>
  </si>
  <si>
    <t>TID: X2001-14E-M21</t>
  </si>
  <si>
    <t>X2001-14E-OAN-M22</t>
  </si>
  <si>
    <t>TID: X2001-14E-M22</t>
  </si>
  <si>
    <t>X2001-14E-OAN-M23</t>
  </si>
  <si>
    <t>TID: X2001-14E-M23</t>
  </si>
  <si>
    <t>X2001-14E-OAN-M24</t>
  </si>
  <si>
    <t>TID: X2001-14E-M24</t>
  </si>
  <si>
    <t>X2001-14E-OAN-M25</t>
  </si>
  <si>
    <t>TID: X2001-14E-M25</t>
  </si>
  <si>
    <t>X2001-14E-OAN-M26</t>
  </si>
  <si>
    <t>TID: X2001-14E-M26</t>
  </si>
  <si>
    <t>X2001-14E-OAN-M27</t>
  </si>
  <si>
    <t>TID: X2001-14E-M27</t>
  </si>
  <si>
    <t>X2001-14E-OAN-M28</t>
  </si>
  <si>
    <t>TID: X2001-14E-M28</t>
  </si>
  <si>
    <t>X2001-14E-OAN-M29</t>
  </si>
  <si>
    <t>TID: X2001-14E-M29</t>
  </si>
  <si>
    <t>X2001-14E-OAN-M30</t>
  </si>
  <si>
    <t>TID: X2001-14E-M30</t>
  </si>
  <si>
    <t>X2001-14E-OAN-M32</t>
  </si>
  <si>
    <t>TID: X2001-14E-M32</t>
  </si>
  <si>
    <t>X2001-14E-OAN-M33</t>
  </si>
  <si>
    <t>TID: X2001-14E-M33</t>
  </si>
  <si>
    <t>X2001-14E-OAN-M34</t>
  </si>
  <si>
    <t>TID: X2001-14E-M34</t>
  </si>
  <si>
    <t>X2001-14E-OAN-M31</t>
  </si>
  <si>
    <t>TID: X2001-14E-M31</t>
  </si>
  <si>
    <t>X2001-14E-OAN-M35</t>
  </si>
  <si>
    <t>TID: X2001-14E-M35</t>
  </si>
  <si>
    <t>X2001-14E-OAN-M36</t>
  </si>
  <si>
    <t>TID: X2001-14E-M36</t>
  </si>
  <si>
    <t>X2001-14E-OAN-M37</t>
  </si>
  <si>
    <t>TID: X2001-14E-M37</t>
  </si>
  <si>
    <t>X2001-14E-OAN-M38</t>
  </si>
  <si>
    <t>TID: X2001-14E-M38</t>
  </si>
  <si>
    <t>X2001-14E-OAN-M39</t>
  </si>
  <si>
    <t>TID: X2001-14E-M39</t>
  </si>
  <si>
    <t>X2001-14E-OAN-M40</t>
  </si>
  <si>
    <t>TID: X2001-14E-M40</t>
  </si>
  <si>
    <t>14F</t>
  </si>
  <si>
    <t>X2001-14F-OAN-M1</t>
  </si>
  <si>
    <t>TID: X2001-14F-M1</t>
  </si>
  <si>
    <t>X2001-14F-OAN-M2</t>
  </si>
  <si>
    <t>TID: X2001-14F-M2</t>
  </si>
  <si>
    <t>X2001-14F-OAN-M3</t>
  </si>
  <si>
    <t>TID: X2001-14F-M3</t>
  </si>
  <si>
    <t>X2001-14F-OAN-M4</t>
  </si>
  <si>
    <t>TID: X2001-14F-M4</t>
  </si>
  <si>
    <t>X2001-14F-OAN-M5</t>
  </si>
  <si>
    <t>TID: X2001-14F-M5</t>
  </si>
  <si>
    <t>X2001-14F-OAN-M6</t>
  </si>
  <si>
    <t>TID: X2001-14F-M6</t>
  </si>
  <si>
    <t>X2001-14F-OAN-M7</t>
  </si>
  <si>
    <t>TID: X2001-14F-M7</t>
  </si>
  <si>
    <t>X2001-14F-OAN-M8</t>
  </si>
  <si>
    <t>TID: X2001-14F-M8</t>
  </si>
  <si>
    <t>X2001-14F-OAN-M10</t>
  </si>
  <si>
    <t>TID: X2001-14F-M10</t>
  </si>
  <si>
    <t>X2001-14F-OAN-M9</t>
  </si>
  <si>
    <t>TID: X2001-14F-M9</t>
  </si>
  <si>
    <t>X2001-14F-OAN-M11</t>
  </si>
  <si>
    <t>TID: X2001-14F-M11</t>
  </si>
  <si>
    <t>X2001-14F-OAN-M12</t>
  </si>
  <si>
    <t>TID: X2001-14F-M12</t>
  </si>
  <si>
    <t>X2001-14F-OAN-M13</t>
  </si>
  <si>
    <t>TID: X2001-14F-M13</t>
  </si>
  <si>
    <t>X2001-14F-OAN-M14</t>
  </si>
  <si>
    <t>TID: X2001-14F-M14</t>
  </si>
  <si>
    <t>X2001-14F-OAN-M15</t>
  </si>
  <si>
    <t>TID: X2001-14F-M15</t>
  </si>
  <si>
    <t>X2001-14F-OAN-M16</t>
  </si>
  <si>
    <t>TID: X2001-14F-M16</t>
  </si>
  <si>
    <t>X2001-14F-OAN-M17</t>
  </si>
  <si>
    <t>TID: X2001-14F-M17</t>
  </si>
  <si>
    <t>X2001-14F-OAN-M19</t>
  </si>
  <si>
    <t>TID: X2001-14F-M19</t>
  </si>
  <si>
    <t>X2001-14F-OAN-M20</t>
  </si>
  <si>
    <t>TID: X2001-14F-M20</t>
  </si>
  <si>
    <t>X2001-14F-OAN-M21</t>
  </si>
  <si>
    <t>TID: X2001-14F-M21</t>
  </si>
  <si>
    <t>X2001-14F-OAN-M18</t>
  </si>
  <si>
    <t>TID: X2001-14F-M18</t>
  </si>
  <si>
    <t>X2001-14F-OAN-M22</t>
  </si>
  <si>
    <t>TID: X2001-14F-M22</t>
  </si>
  <si>
    <t>X2001-14F-OAN-M23</t>
  </si>
  <si>
    <t>TID: X2001-14F-M23</t>
  </si>
  <si>
    <t>X2001-14F-OAN-M24</t>
  </si>
  <si>
    <t>TID: X2001-14F-M24</t>
  </si>
  <si>
    <t>X2001-14F-OAN-M25</t>
  </si>
  <si>
    <t>TID: X2001-14F-M25</t>
  </si>
  <si>
    <t>X2001-14F-OAN-M26</t>
  </si>
  <si>
    <t>TID: X2001-14F-M26</t>
  </si>
  <si>
    <t>X2001-14F-OAN-M27</t>
  </si>
  <si>
    <t>TID: X2001-14F-M27</t>
  </si>
  <si>
    <t>X2001-14F-OAN-M28</t>
  </si>
  <si>
    <t>TID: X2001-14F-M28</t>
  </si>
  <si>
    <t>X2001-14F-OAN-M29</t>
  </si>
  <si>
    <t>TID: X2001-14F-M29</t>
  </si>
  <si>
    <t>X2001-14F-OAN-M30</t>
  </si>
  <si>
    <t>TID: X2001-14F-M30</t>
  </si>
  <si>
    <t>X2001-14F-OAN-M31</t>
  </si>
  <si>
    <t>TID: X2001-14F-M31</t>
  </si>
  <si>
    <t>X2001-14F-OAN-M33</t>
  </si>
  <si>
    <t>TID: X2001-14F-M33</t>
  </si>
  <si>
    <t>X2001-14F-OAN-M34</t>
  </si>
  <si>
    <t>TID: X2001-14F-M34</t>
  </si>
  <si>
    <t>15A</t>
  </si>
  <si>
    <t>GENX_0.1</t>
  </si>
  <si>
    <t>X2001-15A-OAN-M2</t>
  </si>
  <si>
    <t>TID: X2001-15A-M2</t>
  </si>
  <si>
    <t>X2001-15A-OAN-M1</t>
  </si>
  <si>
    <t>TID: X2001-15A-M1</t>
  </si>
  <si>
    <t>X2001-15A-OAN-M3</t>
  </si>
  <si>
    <t>TID: X2001-15A-M3</t>
  </si>
  <si>
    <t>X2001-15A-OAN-M4</t>
  </si>
  <si>
    <t>TID: X2001-15A-M4</t>
  </si>
  <si>
    <t>X2001-15A-OAN-M5</t>
  </si>
  <si>
    <t>TID: X2001-15A-M5</t>
  </si>
  <si>
    <t>X2001-15A-OAN-M7</t>
  </si>
  <si>
    <t>TID: X2001-15A-M7</t>
  </si>
  <si>
    <t>X2001-15A-OAN-M8</t>
  </si>
  <si>
    <t>TID: X2001-15A-M8</t>
  </si>
  <si>
    <t>X2001-15A-OAN-M6</t>
  </si>
  <si>
    <t>TID: X2001-15A-M6</t>
  </si>
  <si>
    <t>X2001-15A-OAN-M10</t>
  </si>
  <si>
    <t>TID: X2001-15A-M10</t>
  </si>
  <si>
    <t>X2001-15A-OAN-M9</t>
  </si>
  <si>
    <t>TID: X2001-15A-M9</t>
  </si>
  <si>
    <t>X2001-15A-OAN-M11</t>
  </si>
  <si>
    <t>TID: X2001-15A-M11</t>
  </si>
  <si>
    <t>X2001-15A-OAN-M12</t>
  </si>
  <si>
    <t>TID: X2001-15A-M12</t>
  </si>
  <si>
    <t>X2001-15A-OAN-M13</t>
  </si>
  <si>
    <t>TID: X2001-15A-M13</t>
  </si>
  <si>
    <t>X2001-15A-OAN-M14</t>
  </si>
  <si>
    <t>TID: X2001-15A-M14</t>
  </si>
  <si>
    <t>X2001-15A-OAN-M15</t>
  </si>
  <si>
    <t>TID: X2001-15A-M15</t>
  </si>
  <si>
    <t>X2001-15A-OAN-M16</t>
  </si>
  <si>
    <t>TID: X2001-15A-M16</t>
  </si>
  <si>
    <t>X2001-15A-OAN-M18</t>
  </si>
  <si>
    <t>TID: X2001-15A-M18</t>
  </si>
  <si>
    <t>X2001-15A-OAN-M17</t>
  </si>
  <si>
    <t>TID: X2001-15A-M17</t>
  </si>
  <si>
    <t>X2001-15A-OAN-M19</t>
  </si>
  <si>
    <t>TID: X2001-15A-M19</t>
  </si>
  <si>
    <t>X2001-15A-OAN-M20</t>
  </si>
  <si>
    <t>TID: X2001-15A-M20</t>
  </si>
  <si>
    <t>X2001-15A-OAN-M21</t>
  </si>
  <si>
    <t>TID: X2001-15A-M21</t>
  </si>
  <si>
    <t>X2001-15A-OAN-M22</t>
  </si>
  <si>
    <t>TID: X2001-15A-M22</t>
  </si>
  <si>
    <t>X2001-15A-OAN-M24</t>
  </si>
  <si>
    <t>TID: X2001-15A-M24</t>
  </si>
  <si>
    <t>X2001-15A-OAN-M25</t>
  </si>
  <si>
    <t>TID: X2001-15A-M25</t>
  </si>
  <si>
    <t>X2001-15A-OAN-M28</t>
  </si>
  <si>
    <t>TID: X2001-15A-M28</t>
  </si>
  <si>
    <t>X2001-15A-OAN-M30</t>
  </si>
  <si>
    <t>TID: X2001-15A-M30</t>
  </si>
  <si>
    <t>X2001-15A-OAN-M33</t>
  </si>
  <si>
    <t>TID: X2001-15A-M33</t>
  </si>
  <si>
    <t>X2001-15A-OAN-M23</t>
  </si>
  <si>
    <t>TID: X2001-15A-M23</t>
  </si>
  <si>
    <t>X2001-15A-OAN-M26</t>
  </si>
  <si>
    <t>TID: X2001-15A-M26</t>
  </si>
  <si>
    <t>X2001-15A-OAN-M27</t>
  </si>
  <si>
    <t>TID: X2001-15A-M27</t>
  </si>
  <si>
    <t>X2001-15A-OAN-M29</t>
  </si>
  <si>
    <t>TID: X2001-15A-M29</t>
  </si>
  <si>
    <t>X2001-15A-OAN-M31</t>
  </si>
  <si>
    <t>TID: X2001-15A-M31</t>
  </si>
  <si>
    <t>X2001-15A-OAN-M32</t>
  </si>
  <si>
    <t>TID: X2001-15A-M32</t>
  </si>
  <si>
    <t>15B</t>
  </si>
  <si>
    <t>X2001-15B-OAN-M1</t>
  </si>
  <si>
    <t>TID: X2001-15B-M1</t>
  </si>
  <si>
    <t>X2001-15B-OAN-M2</t>
  </si>
  <si>
    <t>TID: X2001-15B-M2</t>
  </si>
  <si>
    <t>X2001-15B-OAN-M4</t>
  </si>
  <si>
    <t>TID: X2001-15B-M4</t>
  </si>
  <si>
    <t>X2001-15B-OAN-M5</t>
  </si>
  <si>
    <t>TID: X2001-15B-M5</t>
  </si>
  <si>
    <t>X2001-15B-OAN-M6</t>
  </si>
  <si>
    <t>TID: X2001-15B-M6</t>
  </si>
  <si>
    <t>X2001-15B-OAN-M7</t>
  </si>
  <si>
    <t>TID: X2001-15B-M7</t>
  </si>
  <si>
    <t>X2001-15B-OAN-M3</t>
  </si>
  <si>
    <t>TID: X2001-15B-M3</t>
  </si>
  <si>
    <t>X2001-15B-OAN-M8</t>
  </si>
  <si>
    <t>TID: X2001-15B-M8</t>
  </si>
  <si>
    <t>X2001-15B-OAN-M10</t>
  </si>
  <si>
    <t>TID: X2001-15B-M10</t>
  </si>
  <si>
    <t>X2001-15B-OAN-M9</t>
  </si>
  <si>
    <t>TID: X2001-15B-M9</t>
  </si>
  <si>
    <t>X2001-15B-OAN-M11</t>
  </si>
  <si>
    <t>TID: X2001-15B-M11</t>
  </si>
  <si>
    <t>X2001-15B-OAN-M12</t>
  </si>
  <si>
    <t>TID: X2001-15B-M12</t>
  </si>
  <si>
    <t>X2001-15B-OAN-M13</t>
  </si>
  <si>
    <t>TID: X2001-15B-M13</t>
  </si>
  <si>
    <t>X2001-15B-OAN-M14</t>
  </si>
  <si>
    <t>TID: X2001-15B-M14</t>
  </si>
  <si>
    <t>X2001-15B-OAN-M15</t>
  </si>
  <si>
    <t>TID: X2001-15B-M15</t>
  </si>
  <si>
    <t>X2001-15B-OAN-M16</t>
  </si>
  <si>
    <t>TID: X2001-15B-M16</t>
  </si>
  <si>
    <t>X2001-15B-OAN-M17</t>
  </si>
  <si>
    <t>TID: X2001-15B-M17</t>
  </si>
  <si>
    <t>X2001-15B-OAN-M18</t>
  </si>
  <si>
    <t>TID: X2001-15B-M18</t>
  </si>
  <si>
    <t>X2001-15B-OAN-M19</t>
  </si>
  <si>
    <t>TID: X2001-15B-M19</t>
  </si>
  <si>
    <t>X2001-15B-OAN-M20</t>
  </si>
  <si>
    <t>TID: X2001-15B-M20</t>
  </si>
  <si>
    <t>X2001-15B-OAN-M21</t>
  </si>
  <si>
    <t>TID: X2001-15B-M21</t>
  </si>
  <si>
    <t>X2001-15B-OAN-M22</t>
  </si>
  <si>
    <t>TID: X2001-15B-M22</t>
  </si>
  <si>
    <t>X2001-15B-OAN-M23</t>
  </si>
  <si>
    <t>TID: X2001-15B-M23</t>
  </si>
  <si>
    <t>X2001-15B-OAN-M24</t>
  </si>
  <si>
    <t>TID: X2001-15B-M24</t>
  </si>
  <si>
    <t>X2001-15B-OAN-M25</t>
  </si>
  <si>
    <t>TID: X2001-15B-M25</t>
  </si>
  <si>
    <t>X2001-15B-OAN-M26</t>
  </si>
  <si>
    <t>TID: X2001-15B-M26</t>
  </si>
  <si>
    <t>X2001-15B-OAN-M27</t>
  </si>
  <si>
    <t>TID: X2001-15B-M27</t>
  </si>
  <si>
    <t>X2001-15B-OAN-M28</t>
  </si>
  <si>
    <t>TID: X2001-15B-M28</t>
  </si>
  <si>
    <t>X2001-15B-OAN-M29</t>
  </si>
  <si>
    <t>TID: X2001-15B-M29</t>
  </si>
  <si>
    <t>X2001-15B-OAN-M30</t>
  </si>
  <si>
    <t>TID: X2001-15B-M30</t>
  </si>
  <si>
    <t>X2001-15B-OAN-M31</t>
  </si>
  <si>
    <t>TID: X2001-15B-M31</t>
  </si>
  <si>
    <t>X2001-15B-OAN-M32</t>
  </si>
  <si>
    <t>TID: X2001-15B-M32</t>
  </si>
  <si>
    <t>X2001-15B-OAN-M33</t>
  </si>
  <si>
    <t>TID: X2001-15B-M33</t>
  </si>
  <si>
    <t>X2001-15B-OAN-M34</t>
  </si>
  <si>
    <t>TID: X2001-15B-M34</t>
  </si>
  <si>
    <t>X2001-15B-OAN-M35</t>
  </si>
  <si>
    <t>TID: X2001-15B-M35</t>
  </si>
  <si>
    <t>X2001-15B-OAN-M36</t>
  </si>
  <si>
    <t>TID: X2001-15B-M36</t>
  </si>
  <si>
    <t>15C</t>
  </si>
  <si>
    <t>X2001-15C-OAN-M1</t>
  </si>
  <si>
    <t>TID: X2001-15C-M1</t>
  </si>
  <si>
    <t>X2001-15C-OAN-M2</t>
  </si>
  <si>
    <t>TID: X2001-15C-M2</t>
  </si>
  <si>
    <t>X2001-15C-OAN-M3</t>
  </si>
  <si>
    <t>TID: X2001-15C-M3</t>
  </si>
  <si>
    <t>X2001-15C-OAN-M4</t>
  </si>
  <si>
    <t>TID: X2001-15C-M4</t>
  </si>
  <si>
    <t>X2001-15C-OAN-M7</t>
  </si>
  <si>
    <t>TID: X2001-15C-M7</t>
  </si>
  <si>
    <t>X2001-15C-OAN-M5</t>
  </si>
  <si>
    <t>TID: X2001-15C-M5</t>
  </si>
  <si>
    <t>X2001-15C-OAN-M6</t>
  </si>
  <si>
    <t>TID: X2001-15C-M6</t>
  </si>
  <si>
    <t>X2001-15C-OAN-M9</t>
  </si>
  <si>
    <t>TID: X2001-15C-M9</t>
  </si>
  <si>
    <t>X2001-15C-OAN-M8</t>
  </si>
  <si>
    <t>TID: X2001-15C-M8</t>
  </si>
  <si>
    <t>X2001-15C-OAN-M10</t>
  </si>
  <si>
    <t>TID: X2001-15C-M10</t>
  </si>
  <si>
    <t>X2001-15C-OAN-M11</t>
  </si>
  <si>
    <t>TID: X2001-15C-M11</t>
  </si>
  <si>
    <t>X2001-15C-OAN-M12</t>
  </si>
  <si>
    <t>TID: X2001-15C-M12</t>
  </si>
  <si>
    <t>X2001-15C-OAN-M13</t>
  </si>
  <si>
    <t>TID: X2001-15C-M13</t>
  </si>
  <si>
    <t>X2001-15C-OAN-M14</t>
  </si>
  <si>
    <t>TID: X2001-15C-M14</t>
  </si>
  <si>
    <t>X2001-15C-OAN-M15</t>
  </si>
  <si>
    <t>TID: X2001-15C-M15</t>
  </si>
  <si>
    <t>X2001-15C-OAN-M16</t>
  </si>
  <si>
    <t>TID: X2001-15C-M16</t>
  </si>
  <si>
    <t>X2001-15C-OAN-M17</t>
  </si>
  <si>
    <t>TID: X2001-15C-M17</t>
  </si>
  <si>
    <t>X2001-15C-OAN-M18</t>
  </si>
  <si>
    <t>TID: X2001-15C-M18</t>
  </si>
  <si>
    <t>X2001-15C-OAN-M19</t>
  </si>
  <si>
    <t>TID: X2001-15C-M19</t>
  </si>
  <si>
    <t>X2001-15C-OAN-M20</t>
  </si>
  <si>
    <t>TID: X2001-15C-M20</t>
  </si>
  <si>
    <t>X2001-15C-OAN-M21</t>
  </si>
  <si>
    <t>TID: X2001-15C-M21</t>
  </si>
  <si>
    <t>X2001-15C-OAN-M23</t>
  </si>
  <si>
    <t>TID: X2001-15C-M23</t>
  </si>
  <si>
    <t>X2001-15C-OAN-M22</t>
  </si>
  <si>
    <t>TID: X2001-15C-M22</t>
  </si>
  <si>
    <t>X2001-15C-OAN-M24</t>
  </si>
  <si>
    <t>TID: X2001-15C-M24</t>
  </si>
  <si>
    <t>X2001-15C-OAN-M25</t>
  </si>
  <si>
    <t>TID: X2001-15C-M25</t>
  </si>
  <si>
    <t>X2001-15C-OAN-M26</t>
  </si>
  <si>
    <t>TID: X2001-15C-M26</t>
  </si>
  <si>
    <t>X2001-15C-OAN-M28</t>
  </si>
  <si>
    <t>TID: X2001-15C-M28</t>
  </si>
  <si>
    <t>X2001-15C-OAN-M27</t>
  </si>
  <si>
    <t>TID: X2001-15C-M27</t>
  </si>
  <si>
    <t>X2001-15C-OAN-M29</t>
  </si>
  <si>
    <t>TID: X2001-15C-M29</t>
  </si>
  <si>
    <t>X2001-15C-OAN-M31</t>
  </si>
  <si>
    <t>TID: X2001-15C-M31</t>
  </si>
  <si>
    <t>X2001-15C-OAN-M32</t>
  </si>
  <si>
    <t>TID: X2001-15C-M32</t>
  </si>
  <si>
    <t>X2001-15C-OAN-M33</t>
  </si>
  <si>
    <t>TID: X2001-15C-M33</t>
  </si>
  <si>
    <t>X2001-15C-OAN-M30</t>
  </si>
  <si>
    <t>TID: X2001-15C-M30</t>
  </si>
  <si>
    <t>X2001-15C-OAN-M34</t>
  </si>
  <si>
    <t>TID: X2001-15C-M34</t>
  </si>
  <si>
    <t>X2001-15C-OAN-M35</t>
  </si>
  <si>
    <t>TID: X2001-15C-M35</t>
  </si>
  <si>
    <t>X2001-15C-OAN-M36</t>
  </si>
  <si>
    <t>TID: X2001-15C-M36</t>
  </si>
  <si>
    <t>X2001-15C-OAN-M37</t>
  </si>
  <si>
    <t>TID: X2001-15C-M37</t>
  </si>
  <si>
    <t>15D</t>
  </si>
  <si>
    <t>X2001-15D-OAN-M1</t>
  </si>
  <si>
    <t>TID: X2001-15D-M1</t>
  </si>
  <si>
    <t>X2001-15D-OAN-M3</t>
  </si>
  <si>
    <t>TID: X2001-15D-M3</t>
  </si>
  <si>
    <t>X2001-15D-OAN-M2</t>
  </si>
  <si>
    <t>TID: X2001-15D-M2</t>
  </si>
  <si>
    <t>X2001-15D-OAN-M4</t>
  </si>
  <si>
    <t>TID: X2001-15D-M4</t>
  </si>
  <si>
    <t>X2001-15D-OAN-M5</t>
  </si>
  <si>
    <t>TID: X2001-15D-M5</t>
  </si>
  <si>
    <t>X2001-15D-OAN-M6</t>
  </si>
  <si>
    <t>TID: X2001-15D-M6</t>
  </si>
  <si>
    <t>X2001-15D-OAN-M7</t>
  </si>
  <si>
    <t>TID: X2001-15D-M7</t>
  </si>
  <si>
    <t>X2001-15D-OAN-M8</t>
  </si>
  <si>
    <t>TID: X2001-15D-M8</t>
  </si>
  <si>
    <t>X2001-15D-OAN-M9</t>
  </si>
  <si>
    <t>TID: X2001-15D-M9</t>
  </si>
  <si>
    <t>X2001-15D-OAN-M10</t>
  </si>
  <si>
    <t>TID: X2001-15D-M10</t>
  </si>
  <si>
    <t>X2001-15D-OAN-M11</t>
  </si>
  <si>
    <t>TID: X2001-15D-M11</t>
  </si>
  <si>
    <t>X2001-15D-OAN-M12</t>
  </si>
  <si>
    <t>TID: X2001-15D-M12</t>
  </si>
  <si>
    <t>X2001-15D-OAN-M13</t>
  </si>
  <si>
    <t>TID: X2001-15D-M13</t>
  </si>
  <si>
    <t>X2001-15D-OAN-M14</t>
  </si>
  <si>
    <t>TID: X2001-15D-M14</t>
  </si>
  <si>
    <t>X2001-15D-OAN-M15</t>
  </si>
  <si>
    <t>TID: X2001-15D-M15</t>
  </si>
  <si>
    <t>X2001-15D-OAN-M18</t>
  </si>
  <si>
    <t>TID: X2001-15D-M18</t>
  </si>
  <si>
    <t>X2001-15D-OAN-M19</t>
  </si>
  <si>
    <t>TID: X2001-15D-M19</t>
  </si>
  <si>
    <t>X2001-15D-OAN-M20</t>
  </si>
  <si>
    <t>TID: X2001-15D-M20</t>
  </si>
  <si>
    <t>X2001-15D-OAN-M21</t>
  </si>
  <si>
    <t>TID: X2001-15D-M21</t>
  </si>
  <si>
    <t>X2001-15D-OAN-M22</t>
  </si>
  <si>
    <t>TID: X2001-15D-M22</t>
  </si>
  <si>
    <t>X2001-15D-OAN-M17</t>
  </si>
  <si>
    <t>TID: X2001-15D-M17</t>
  </si>
  <si>
    <t>X2001-15D-OAN-M16</t>
  </si>
  <si>
    <t>TID: X2001-15D-M16</t>
  </si>
  <si>
    <t>X2001-15D-OAN-M24</t>
  </si>
  <si>
    <t>TID: X2001-15D-M24</t>
  </si>
  <si>
    <t>X2001-15D-OAN-M25</t>
  </si>
  <si>
    <t>TID: X2001-15D-M25</t>
  </si>
  <si>
    <t>X2001-15D-OAN-M26</t>
  </si>
  <si>
    <t>TID: X2001-15D-M26</t>
  </si>
  <si>
    <t>X2001-15D-OAN-M23</t>
  </si>
  <si>
    <t>TID: X2001-15D-M23</t>
  </si>
  <si>
    <t>X2001-15D-OAN-M27</t>
  </si>
  <si>
    <t>TID: X2001-15D-M27</t>
  </si>
  <si>
    <t>X2001-15D-OAN-M28</t>
  </si>
  <si>
    <t>TID: X2001-15D-M28</t>
  </si>
  <si>
    <t>X2001-15D-OAN-M29</t>
  </si>
  <si>
    <t>TID: X2001-15D-M29</t>
  </si>
  <si>
    <t>X2001-15D-OAN-M32</t>
  </si>
  <si>
    <t>TID: X2001-15D-M32</t>
  </si>
  <si>
    <t>X2001-15D-OAN-M30</t>
  </si>
  <si>
    <t>TID: X2001-15D-M30</t>
  </si>
  <si>
    <t>X2001-15D-OAN-M31</t>
  </si>
  <si>
    <t>TID: X2001-15D-M31</t>
  </si>
  <si>
    <t>X2001-15D-OAN-M33</t>
  </si>
  <si>
    <t>TID: X2001-15D-M33</t>
  </si>
  <si>
    <t>X2001-15D-OAN-M36</t>
  </si>
  <si>
    <t>TID: X2001-15D-M36</t>
  </si>
  <si>
    <t>X2001-15D-OAN-M34</t>
  </si>
  <si>
    <t>TID: X2001-15D-M34</t>
  </si>
  <si>
    <t>X2001-15D-OAN-M35</t>
  </si>
  <si>
    <t>TID: X2001-15D-M35</t>
  </si>
  <si>
    <t>X2001-15D-OAN-M37</t>
  </si>
  <si>
    <t>TID: X2001-15D-M37</t>
  </si>
  <si>
    <t>X2001-15D-OAN-M38</t>
  </si>
  <si>
    <t>TID: X2001-15D-M38</t>
  </si>
  <si>
    <t>15E</t>
  </si>
  <si>
    <t>X2001-15E-OAN-M1</t>
  </si>
  <si>
    <t>TID: X2001-15E-M1</t>
  </si>
  <si>
    <t>X2001-15E-OAN-M2</t>
  </si>
  <si>
    <t>TID: X2001-15E-M2</t>
  </si>
  <si>
    <t>X2001-15E-OAN-M3</t>
  </si>
  <si>
    <t>TID: X2001-15E-M3</t>
  </si>
  <si>
    <t>X2001-15E-OAN-M4</t>
  </si>
  <si>
    <t>TID: X2001-15E-M4</t>
  </si>
  <si>
    <t>X2001-15E-OAN-M12</t>
  </si>
  <si>
    <t>TID: X2001-15E-M12</t>
  </si>
  <si>
    <t>X2001-15E-OAN-M6</t>
  </si>
  <si>
    <t>TID: X2001-15E-M6</t>
  </si>
  <si>
    <t>X2001-15E-OAN-M7</t>
  </si>
  <si>
    <t>TID: X2001-15E-M7</t>
  </si>
  <si>
    <t>X2001-15E-OAN-M9</t>
  </si>
  <si>
    <t>TID: X2001-15E-M9</t>
  </si>
  <si>
    <t>X2001-15E-OAN-M10</t>
  </si>
  <si>
    <t>TID: X2001-15E-M10</t>
  </si>
  <si>
    <t>X2001-15E-OAN-M11</t>
  </si>
  <si>
    <t>TID: X2001-15E-M11</t>
  </si>
  <si>
    <t>X2001-15E-OAN-M5</t>
  </si>
  <si>
    <t>TID: X2001-15E-M5</t>
  </si>
  <si>
    <t>X2001-15E-OAN-M8</t>
  </si>
  <si>
    <t>TID: X2001-15E-M8</t>
  </si>
  <si>
    <t>X2001-15E-OAN-M14</t>
  </si>
  <si>
    <t>TID: X2001-15E-M14</t>
  </si>
  <si>
    <t>X2001-15E-OAN-M15</t>
  </si>
  <si>
    <t>TID: X2001-15E-M15</t>
  </si>
  <si>
    <t>No date for GS 46</t>
  </si>
  <si>
    <t>X2001-15E-OAN-M17</t>
  </si>
  <si>
    <t>TID: X2001-15E-M17</t>
  </si>
  <si>
    <t>X2001-15E-OAN-M18</t>
  </si>
  <si>
    <t>TID: X2001-15E-M18</t>
  </si>
  <si>
    <t>X2001-15E-OAN-M16</t>
  </si>
  <si>
    <t>TID: X2001-15E-M16</t>
  </si>
  <si>
    <t>X2001-15E-OAN-M13</t>
  </si>
  <si>
    <t>TID: X2001-15E-M13</t>
  </si>
  <si>
    <t>X2001-15E-OAN-M19</t>
  </si>
  <si>
    <t>TID: X2001-15E-M19</t>
  </si>
  <si>
    <t>X2001-15E-OAN-M20</t>
  </si>
  <si>
    <t>TID: X2001-15E-M20</t>
  </si>
  <si>
    <t>X2001-15E-OAN-M21</t>
  </si>
  <si>
    <t>TID: X2001-15E-M21</t>
  </si>
  <si>
    <t>X2001-15E-OAN-M24</t>
  </si>
  <si>
    <t>TID: X2001-15E-M24</t>
  </si>
  <si>
    <t>X2001-15E-OAN-M23</t>
  </si>
  <si>
    <t>TID: X2001-15E-M23</t>
  </si>
  <si>
    <t>X2001-15E-OAN-M22</t>
  </si>
  <si>
    <t>TID: X2001-15E-M22</t>
  </si>
  <si>
    <t>X2001-15E-OAN-M25</t>
  </si>
  <si>
    <t>TID: X2001-15E-M25</t>
  </si>
  <si>
    <t>X2001-15E-OAN-M27</t>
  </si>
  <si>
    <t>TID: X2001-15E-M27</t>
  </si>
  <si>
    <t>X2001-15E-OAN-M28</t>
  </si>
  <si>
    <t>TID: X2001-15E-M28</t>
  </si>
  <si>
    <t>X2001-15E-OAN-M26</t>
  </si>
  <si>
    <t>TID: X2001-15E-M26</t>
  </si>
  <si>
    <t>X2001-15E-OAN-M29</t>
  </si>
  <si>
    <t>TID: X2001-15E-M29</t>
  </si>
  <si>
    <t>X2001-15E-OAN-M30</t>
  </si>
  <si>
    <t>TID: X2001-15E-M30</t>
  </si>
  <si>
    <t>X2001-15E-OAN-M31</t>
  </si>
  <si>
    <t>TID: X2001-15E-M31</t>
  </si>
  <si>
    <t>X2001-15E-OAN-M32</t>
  </si>
  <si>
    <t>TID: X2001-15E-M32</t>
  </si>
  <si>
    <t>X2001-15E-OAN-M33</t>
  </si>
  <si>
    <t>TID: X2001-15E-M33</t>
  </si>
  <si>
    <t>15F</t>
  </si>
  <si>
    <t>X2001-15F-OAN-M1</t>
  </si>
  <si>
    <t>TID: X2001-15F-M1</t>
  </si>
  <si>
    <t>X2001-15F-OAN-M2</t>
  </si>
  <si>
    <t>TID: X2001-15F-M2</t>
  </si>
  <si>
    <t>X2001-15F-OAN-M3</t>
  </si>
  <si>
    <t>TID: X2001-15F-M3</t>
  </si>
  <si>
    <t>X2001-15F-OAN-M4</t>
  </si>
  <si>
    <t>TID: X2001-15F-M4</t>
  </si>
  <si>
    <t>X2001-15F-OAN-M7</t>
  </si>
  <si>
    <t>TID: X2001-15F-M7</t>
  </si>
  <si>
    <t>X2001-15F-OAN-M8</t>
  </si>
  <si>
    <t>TID: X2001-15F-M8</t>
  </si>
  <si>
    <t>X2001-15F-OAN-M9</t>
  </si>
  <si>
    <t>TID: X2001-15F-M9</t>
  </si>
  <si>
    <t>X2001-15F-OAN-M5</t>
  </si>
  <si>
    <t>TID: X2001-15F-M5</t>
  </si>
  <si>
    <t>X2001-15F-OAN-M6</t>
  </si>
  <si>
    <t>TID: X2001-15F-M6</t>
  </si>
  <si>
    <t>X2001-15F-OAN-M10</t>
  </si>
  <si>
    <t>TID: X2001-15F-M10</t>
  </si>
  <si>
    <t>X2001-15F-OAN-M11</t>
  </si>
  <si>
    <t>TID: X2001-15F-M11</t>
  </si>
  <si>
    <t>X2001-15F-OAN-M14</t>
  </si>
  <si>
    <t>TID: X2001-15F-M14</t>
  </si>
  <si>
    <t>X2001-15F-OAN-M12</t>
  </si>
  <si>
    <t>TID: X2001-15F-M12</t>
  </si>
  <si>
    <t>X2001-15F-OAN-M13</t>
  </si>
  <si>
    <t>TID: X2001-15F-M13</t>
  </si>
  <si>
    <t>X2001-15F-OAN-M15</t>
  </si>
  <si>
    <t>TID: X2001-15F-M15</t>
  </si>
  <si>
    <t>X2001-15F-OAN-M16</t>
  </si>
  <si>
    <t>TID: X2001-15F-M16</t>
  </si>
  <si>
    <t>X2001-15F-OAN-M17</t>
  </si>
  <si>
    <t>TID: X2001-15F-M17</t>
  </si>
  <si>
    <t>X2001-15F-OAN-M18</t>
  </si>
  <si>
    <t>TID: X2001-15F-M18</t>
  </si>
  <si>
    <t>X2001-15F-OAN-M19</t>
  </si>
  <si>
    <t>TID: X2001-15F-M19</t>
  </si>
  <si>
    <t>X2001-15F-OAN-M20</t>
  </si>
  <si>
    <t>TID: X2001-15F-M20</t>
  </si>
  <si>
    <t>X2001-15F-OAN-M21</t>
  </si>
  <si>
    <t>TID: X2001-15F-M21</t>
  </si>
  <si>
    <t>X2001-15F-OAN-M25</t>
  </si>
  <si>
    <t>TID: X2001-15F-M25</t>
  </si>
  <si>
    <t>X2001-15F-OAN-M22</t>
  </si>
  <si>
    <t>TID: X2001-15F-M22</t>
  </si>
  <si>
    <t>X2001-15F-OAN-M23</t>
  </si>
  <si>
    <t>TID: X2001-15F-M23</t>
  </si>
  <si>
    <t>X2001-15F-OAN-M24</t>
  </si>
  <si>
    <t>TID: X2001-15F-M24</t>
  </si>
  <si>
    <t>X2001-15F-OAN-M26</t>
  </si>
  <si>
    <t>TID: X2001-15F-M26</t>
  </si>
  <si>
    <t>X2001-15F-OAN-M27</t>
  </si>
  <si>
    <t>TID: X2001-15F-M27</t>
  </si>
  <si>
    <t>X2001-15F-OAN-M28</t>
  </si>
  <si>
    <t>TID: X2001-15F-M28</t>
  </si>
  <si>
    <t>X2001-15F-OAN-M29</t>
  </si>
  <si>
    <t>TID: X2001-15F-M29</t>
  </si>
  <si>
    <t>X2001-15F-OAN-M30</t>
  </si>
  <si>
    <t>TID: X2001-15F-M30</t>
  </si>
  <si>
    <t>X2001-15F-OAN-M31</t>
  </si>
  <si>
    <t>TID: X2001-15F-M31</t>
  </si>
  <si>
    <t>X2001-15F-OAN-M32</t>
  </si>
  <si>
    <t>TID: X2001-15F-M32</t>
  </si>
  <si>
    <t>Cup Mortality - 7/28/2020</t>
  </si>
  <si>
    <t>X2001-15F-OAN-M33</t>
  </si>
  <si>
    <t>TID: X2001-15F-M33</t>
  </si>
  <si>
    <t>X2001-15F-OAN-M34</t>
  </si>
  <si>
    <t>TID: X2001-15F-M34</t>
  </si>
  <si>
    <t>X2001-15F-OAN-M35</t>
  </si>
  <si>
    <t>TID: X2001-15F-M35</t>
  </si>
  <si>
    <t>X2001-15F-OAN-M37</t>
  </si>
  <si>
    <t>TID: X2001-15F-M37</t>
  </si>
  <si>
    <t>X2001-15F-OAN-M38</t>
  </si>
  <si>
    <t>TID: X2001-15F-M38</t>
  </si>
  <si>
    <t>X2001-15F-OAN-M39</t>
  </si>
  <si>
    <t>TID: X2001-15F-M39</t>
  </si>
  <si>
    <t>X2001-15F-OAN-M40</t>
  </si>
  <si>
    <t>TID: X2001-15F-M40</t>
  </si>
  <si>
    <t>X2001-15F-OAN-M36</t>
  </si>
  <si>
    <t>TID: X2001-15F-M36</t>
  </si>
  <si>
    <t>X2001-15F-OAN-M41</t>
  </si>
  <si>
    <t>TID: X2001-15F-M41</t>
  </si>
  <si>
    <t>Exp. Unit</t>
  </si>
  <si>
    <t>Max Survival</t>
  </si>
  <si>
    <t>Survival to met.</t>
  </si>
  <si>
    <t>Survival Prob. @ met.</t>
  </si>
  <si>
    <t>Time to Met.</t>
  </si>
  <si>
    <t>SVL @ met.</t>
  </si>
  <si>
    <t>GS @ initial capture</t>
  </si>
  <si>
    <t>Mass @ met.</t>
  </si>
  <si>
    <t>SMI.mg @ met.</t>
  </si>
  <si>
    <t>Survival through met.</t>
  </si>
  <si>
    <t>Survival Prob. through met.</t>
  </si>
  <si>
    <t>Time through met.</t>
  </si>
  <si>
    <t>SVL @ GS 46</t>
  </si>
  <si>
    <t>Mass @ GS 46</t>
  </si>
  <si>
    <t>SMI.mg @ GS 46</t>
  </si>
  <si>
    <t>Δ SVL</t>
  </si>
  <si>
    <t>Length of met.</t>
  </si>
  <si>
    <t>Mean</t>
  </si>
  <si>
    <t>SEM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</si>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</sst>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.9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0" fontId="1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3" fillId="0" borderId="0" xfId="0" applyFont="1"/>
    <xf numFmtId="0" fontId="1" fillId="0" borderId="1" xfId="0" applyFont="1" applyBorder="1"/>
    <xf numFmtId="14" fontId="1" fillId="0" borderId="0" xfId="0" applyNumberFormat="1" applyFont="1"/>
    <xf numFmtId="0" fontId="0" fillId="0" borderId="3" xfId="0" applyBorder="1"/>
    <xf numFmtId="14" fontId="0" fillId="0" borderId="3" xfId="0" applyNumberFormat="1" applyBorder="1"/>
    <xf numFmtId="14" fontId="0" fillId="0" borderId="4" xfId="0" applyNumberFormat="1" applyBorder="1"/>
    <xf numFmtId="0" fontId="0" fillId="0" borderId="4" xfId="0" applyBorder="1"/>
    <xf numFmtId="14" fontId="1" fillId="0" borderId="3" xfId="0" applyNumberFormat="1" applyFont="1" applyBorder="1"/>
    <xf numFmtId="14" fontId="2" fillId="0" borderId="4" xfId="0" applyNumberFormat="1" applyFont="1" applyBorder="1"/>
    <xf numFmtId="14" fontId="2" fillId="0" borderId="3" xfId="0" applyNumberFormat="1" applyFont="1" applyBorder="1"/>
    <xf numFmtId="14" fontId="3" fillId="0" borderId="3" xfId="0" applyNumberFormat="1" applyFont="1" applyBorder="1"/>
    <xf numFmtId="14" fontId="3" fillId="0" borderId="0" xfId="0" applyNumberFormat="1" applyFont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5" fillId="0" borderId="0" xfId="0" applyFont="1"/>
    <xf numFmtId="0" fontId="5" fillId="0" borderId="3" xfId="0" applyFont="1" applyBorder="1"/>
    <xf numFmtId="0" fontId="0" fillId="3" borderId="1" xfId="0" applyFill="1" applyBorder="1"/>
    <xf numFmtId="0" fontId="0" fillId="3" borderId="0" xfId="0" applyFill="1"/>
    <xf numFmtId="14" fontId="0" fillId="0" borderId="7" xfId="0" applyNumberFormat="1" applyBorder="1"/>
    <xf numFmtId="14" fontId="0" fillId="2" borderId="7" xfId="0" applyNumberFormat="1" applyFill="1" applyBorder="1"/>
    <xf numFmtId="0" fontId="0" fillId="0" borderId="7" xfId="0" applyBorder="1"/>
    <xf numFmtId="0" fontId="3" fillId="0" borderId="6" xfId="0" applyFont="1" applyBorder="1"/>
    <xf numFmtId="0" fontId="0" fillId="0" borderId="6" xfId="0" applyBorder="1"/>
    <xf numFmtId="0" fontId="3" fillId="2" borderId="6" xfId="0" applyFont="1" applyFill="1" applyBorder="1"/>
    <xf numFmtId="0" fontId="0" fillId="2" borderId="6" xfId="0" applyFill="1" applyBorder="1"/>
    <xf numFmtId="14" fontId="0" fillId="0" borderId="9" xfId="0" applyNumberFormat="1" applyBorder="1"/>
    <xf numFmtId="0" fontId="0" fillId="0" borderId="8" xfId="0" applyBorder="1"/>
    <xf numFmtId="0" fontId="0" fillId="0" borderId="10" xfId="0" applyBorder="1"/>
    <xf numFmtId="14" fontId="0" fillId="2" borderId="3" xfId="0" applyNumberFormat="1" applyFill="1" applyBorder="1"/>
    <xf numFmtId="0" fontId="3" fillId="2" borderId="0" xfId="0" applyFont="1" applyFill="1"/>
    <xf numFmtId="0" fontId="1" fillId="0" borderId="6" xfId="0" applyFont="1" applyBorder="1"/>
    <xf numFmtId="0" fontId="0" fillId="0" borderId="2" xfId="0" applyBorder="1"/>
    <xf numFmtId="0" fontId="0" fillId="2" borderId="0" xfId="0" applyFill="1"/>
    <xf numFmtId="14" fontId="0" fillId="2" borderId="4" xfId="0" applyNumberFormat="1" applyFill="1" applyBorder="1"/>
    <xf numFmtId="14" fontId="0" fillId="5" borderId="3" xfId="0" applyNumberFormat="1" applyFill="1" applyBorder="1"/>
    <xf numFmtId="14" fontId="0" fillId="0" borderId="2" xfId="0" applyNumberFormat="1" applyBorder="1"/>
    <xf numFmtId="0" fontId="3" fillId="2" borderId="1" xfId="0" applyFont="1" applyFill="1" applyBorder="1"/>
    <xf numFmtId="0" fontId="0" fillId="2" borderId="1" xfId="0" applyFill="1" applyBorder="1"/>
    <xf numFmtId="14" fontId="3" fillId="0" borderId="4" xfId="0" applyNumberFormat="1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7" fillId="4" borderId="0" xfId="1" applyBorder="1"/>
    <xf numFmtId="14" fontId="3" fillId="2" borderId="4" xfId="0" applyNumberFormat="1" applyFont="1" applyFill="1" applyBorder="1"/>
    <xf numFmtId="0" fontId="3" fillId="0" borderId="4" xfId="0" applyFont="1" applyBorder="1"/>
    <xf numFmtId="0" fontId="5" fillId="6" borderId="0" xfId="0" applyFont="1" applyFill="1"/>
    <xf numFmtId="0" fontId="5" fillId="6" borderId="3" xfId="0" applyFont="1" applyFill="1" applyBorder="1"/>
    <xf numFmtId="0" fontId="0" fillId="0" borderId="11" xfId="0" applyBorder="1"/>
    <xf numFmtId="0" fontId="0" fillId="0" borderId="12" xfId="0" applyBorder="1"/>
    <xf numFmtId="0" fontId="8" fillId="7" borderId="1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5" fillId="6" borderId="0" xfId="0" applyNumberFormat="1" applyFont="1" applyFill="1"/>
    <xf numFmtId="0" fontId="1" fillId="0" borderId="3" xfId="0" applyFont="1" applyBorder="1"/>
    <xf numFmtId="0" fontId="5" fillId="6" borderId="12" xfId="0" applyFont="1" applyFill="1" applyBorder="1"/>
  </cellXfs>
  <cellStyles count="2">
    <cellStyle name="Bad" xfId="1" builtinId="27"/>
    <cellStyle name="Normal" xfId="0" builtinId="0"/>
  </cellStyles>
  <dxfs count="2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vertic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vertic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vertical/>
      </border>
    </dxf>
    <dxf>
      <fill>
        <patternFill>
          <bgColor rgb="FFFFA7A7"/>
        </patternFill>
      </fill>
    </dxf>
    <dxf>
      <font>
        <color rgb="FFC00000"/>
      </font>
      <fill>
        <patternFill>
          <bgColor rgb="FFFFA3A3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C00000"/>
      </font>
      <fill>
        <patternFill>
          <bgColor rgb="FFFFA3A3"/>
        </patternFill>
      </fill>
    </dxf>
    <dxf>
      <font>
        <color rgb="FFC00000"/>
      </font>
      <fill>
        <patternFill>
          <bgColor rgb="FFFFA3A3"/>
        </patternFill>
      </fill>
    </dxf>
    <dxf>
      <fill>
        <patternFill>
          <bgColor rgb="FFFFA7A7"/>
        </patternFill>
      </fill>
    </dxf>
  </dxfs>
  <tableStyles count="0" defaultTableStyle="TableStyleMedium2" defaultPivotStyle="PivotStyleLight16"/>
  <colors>
    <mruColors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66AC37-06D1-44B1-8775-61A2BA2AB703}" name="Table1373" displayName="Table1373" ref="A6:AC1283" totalsRowShown="0">
  <autoFilter ref="A6:AC1283" xr:uid="{AAA65C66-6175-41C6-94D2-C94F0C456B05}"/>
  <sortState xmlns:xlrd2="http://schemas.microsoft.com/office/spreadsheetml/2017/richdata2" ref="A7:AC1283">
    <sortCondition ref="A6:A1283"/>
  </sortState>
  <tableColumns count="29">
    <tableColumn id="1" xr3:uid="{E831BA96-A7AA-4E5F-A303-918430D5781F}" name="Exp..Unit"/>
    <tableColumn id="2" xr3:uid="{BC437706-19A5-407B-9F9C-FE6B8D8B4027}" name="Treatment"/>
    <tableColumn id="13" xr3:uid="{555944FC-6A38-447B-A1B5-43B089E09FB9}" name="Exp. Start"/>
    <tableColumn id="6" xr3:uid="{DE6FB4D6-5786-406C-9317-61DC870493E3}" name="Date Measured" dataDxfId="21"/>
    <tableColumn id="8" xr3:uid="{8E187B6B-CC04-463B-ADA3-AD0347C45111}" name="Sample.ID" dataDxfId="20"/>
    <tableColumn id="14" xr3:uid="{F2C88F47-C534-49DD-BB61-4ED8D5B0FDD5}" name="Days post-exp." dataDxfId="19">
      <calculatedColumnFormula>Table1373[[#This Row],[Date Measured]]-Table1373[[#This Row],[Exp. Start]]</calculatedColumnFormula>
    </tableColumn>
    <tableColumn id="3" xr3:uid="{FFB957F9-E0D7-41E8-9B59-E9977B7A1A33}" name="SVL" dataDxfId="18"/>
    <tableColumn id="4" xr3:uid="{B7948889-581C-4DCF-B3ED-E6F34DEEF9BC}" name="GS" dataDxfId="17"/>
    <tableColumn id="5" xr3:uid="{FBA779D6-1E79-40F8-BD39-284A5733F7A8}" name="Mass" dataDxfId="16"/>
    <tableColumn id="26" xr3:uid="{EA7CE46A-55C2-43D5-B2F7-82707907FC08}" name="Mass (mg)" dataDxfId="15">
      <calculatedColumnFormula>Table1373[[#This Row],[Mass]]*1000</calculatedColumnFormula>
    </tableColumn>
    <tableColumn id="25" xr3:uid="{CD5E03AE-747F-4E68-9365-3ED8B835A3DD}" name="log(SVL)" dataDxfId="14">
      <calculatedColumnFormula>LOG(Table1373[[#This Row],[SVL]])</calculatedColumnFormula>
    </tableColumn>
    <tableColumn id="24" xr3:uid="{D8E884A9-3641-4C62-B6B3-5098A0D76CBE}" name="log(Mass(mg)" dataDxfId="13">
      <calculatedColumnFormula>LOG(Table1373[[#This Row],[Mass (mg)]])</calculatedColumnFormula>
    </tableColumn>
    <tableColumn id="9" xr3:uid="{F5183990-AA85-4488-800D-BA026990123E}" name="SMI.mg" dataDxfId="12">
      <calculatedColumnFormula>Table1373[[#This Row],[Mass]]*($M$4/Table1373[[#This Row],[SVL]])^$M$3</calculatedColumnFormula>
    </tableColumn>
    <tableColumn id="15" xr3:uid="{604512A6-7D10-429E-B572-FEE96EC3A0D8}" name="Date Measured GS 46" dataDxfId="11"/>
    <tableColumn id="16" xr3:uid="{9F2EBC91-9056-4251-814D-9BDD65728F9E}" name="Sample ID"/>
    <tableColumn id="17" xr3:uid="{EE18E1F4-080F-41C2-AB21-E18C0F4355C1}" name="Days post-exp. GS 46" dataDxfId="10">
      <calculatedColumnFormula>Table1373[[#This Row],[Date Measured GS 46]]-Table1373[[#This Row],[Exp. Start]]</calculatedColumnFormula>
    </tableColumn>
    <tableColumn id="18" xr3:uid="{21694303-35BB-4047-A4B9-7DBA179EE1DD}" name="SVL GS 46"/>
    <tableColumn id="19" xr3:uid="{E8FBE0B9-3729-4A87-B6A8-DA0583FD30C4}" name="GS 46"/>
    <tableColumn id="20" xr3:uid="{E94A19A9-235A-430D-88A4-1D39C0EBA5F2}" name="Mass GS 46"/>
    <tableColumn id="29" xr3:uid="{CCEC74A7-89E0-4E59-8B60-2AE96D462942}" name="Mass (mg) GS 46" dataDxfId="9">
      <calculatedColumnFormula>Table1373[[#This Row],[Mass GS 46]]*1000</calculatedColumnFormula>
    </tableColumn>
    <tableColumn id="28" xr3:uid="{C52627FF-A5EB-4534-9D27-DAC50F5D7C34}" name="log(SVL) GS 46" dataDxfId="8">
      <calculatedColumnFormula>LOG(Table1373[[#This Row],[SVL GS 46]])</calculatedColumnFormula>
    </tableColumn>
    <tableColumn id="27" xr3:uid="{A781B424-EF0A-4AA5-BC11-6A2850D1A4BD}" name="log(Mass (mg)) GS 46" dataDxfId="7">
      <calculatedColumnFormula>LOG(Table1373[[#This Row],[Mass (mg) GS 46]])</calculatedColumnFormula>
    </tableColumn>
    <tableColumn id="21" xr3:uid="{F19D9731-D297-42B6-A442-ACD22B7E102E}" name="SMI.mg GS 46" dataDxfId="6">
      <calculatedColumnFormula>Table1373[[#This Row],[Mass (mg) GS 46]]*($W$4/Table1373[[#This Row],[SVL GS 46]])^$W$3</calculatedColumnFormula>
    </tableColumn>
    <tableColumn id="23" xr3:uid="{7CC9305D-0CE6-41A4-96DC-0DBAB9CF2615}" name="Δ GS" dataDxfId="5">
      <calculatedColumnFormula>Table1373[[#This Row],[GS 46]]-Table1373[[#This Row],[GS]]</calculatedColumnFormula>
    </tableColumn>
    <tableColumn id="7" xr3:uid="{864EA2A8-0FE8-4D21-A01C-1598ED71EC62}" name="Δ SVL" dataDxfId="4">
      <calculatedColumnFormula>Table1373[[#This Row],[SVL GS 46]]-Table1373[[#This Row],[SVL]]</calculatedColumnFormula>
    </tableColumn>
    <tableColumn id="10" xr3:uid="{61BC77B6-CDA3-4C4A-83CB-07CE4D332082}" name="Δ Mass" dataDxfId="3">
      <calculatedColumnFormula>Table1373[[#This Row],[Mass GS 46]]-Table1373[[#This Row],[Mass]]</calculatedColumnFormula>
    </tableColumn>
    <tableColumn id="11" xr3:uid="{451DAC35-25DC-4FAD-A5DF-EE74852B6B5D}" name="Δ SMI.mg" dataDxfId="2">
      <calculatedColumnFormula>Table1373[[#This Row],[SMI.mg GS 46]]-Table1373[[#This Row],[SMI.mg]]</calculatedColumnFormula>
    </tableColumn>
    <tableColumn id="12" xr3:uid="{CD51AB97-FA27-4809-8E61-3D9D161B3D0D}" name="Length of Metamorphosis" dataDxfId="1">
      <calculatedColumnFormula>Table1373[[#This Row],[Days post-exp. GS 46]]-Table1373[[#This Row],[Days post-exp.]]</calculatedColumnFormula>
    </tableColumn>
    <tableColumn id="22" xr3:uid="{70109D9E-D2D8-4A67-9B13-779F34D9799A}" name="No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424FF-7870-46C4-BF02-88B2CF5C6157}">
  <dimension ref="A1:AC1283"/>
  <sheetViews>
    <sheetView zoomScaleNormal="100" workbookViewId="0">
      <pane ySplit="6" topLeftCell="E7" activePane="bottomLeft" state="frozen"/>
      <selection pane="bottomLeft"/>
    </sheetView>
  </sheetViews>
  <sheetFormatPr defaultRowHeight="14.45"/>
  <cols>
    <col min="1" max="1" width="10.140625" customWidth="1"/>
    <col min="2" max="2" width="11.140625" customWidth="1"/>
    <col min="3" max="3" width="10.5703125" bestFit="1" customWidth="1"/>
    <col min="4" max="4" width="10.7109375" style="12" customWidth="1"/>
    <col min="5" max="5" width="18.140625" customWidth="1"/>
    <col min="6" max="6" width="10" customWidth="1"/>
    <col min="8" max="9" width="9.140625" bestFit="1" customWidth="1"/>
    <col min="10" max="10" width="9.140625" customWidth="1"/>
    <col min="11" max="11" width="17.42578125" customWidth="1"/>
    <col min="12" max="13" width="9.140625" customWidth="1"/>
    <col min="14" max="14" width="11.7109375" style="12" customWidth="1"/>
    <col min="15" max="15" width="18" bestFit="1" customWidth="1"/>
    <col min="16" max="16" width="9.140625" bestFit="1" customWidth="1"/>
    <col min="24" max="24" width="8.85546875" style="12"/>
    <col min="29" max="29" width="8.85546875" style="12"/>
  </cols>
  <sheetData>
    <row r="1" spans="1:29">
      <c r="J1" s="23"/>
      <c r="K1" s="23" t="s">
        <v>0</v>
      </c>
      <c r="L1" s="23" t="s">
        <v>1</v>
      </c>
      <c r="M1" s="23">
        <v>2.3877560458019138</v>
      </c>
      <c r="N1" s="24"/>
      <c r="O1" s="23"/>
      <c r="P1" s="23"/>
      <c r="Q1" s="23"/>
      <c r="T1" s="23"/>
      <c r="U1" s="23" t="s">
        <v>2</v>
      </c>
      <c r="V1" s="23" t="s">
        <v>1</v>
      </c>
      <c r="W1" s="23">
        <v>2.5095381012108255</v>
      </c>
    </row>
    <row r="2" spans="1:29">
      <c r="J2" s="23"/>
      <c r="K2" s="23"/>
      <c r="L2" s="23" t="s">
        <v>3</v>
      </c>
      <c r="M2" s="23">
        <v>0.73474722049904462</v>
      </c>
      <c r="N2" s="24"/>
      <c r="O2" s="23"/>
      <c r="P2" s="23"/>
      <c r="Q2" s="23"/>
      <c r="T2" s="23"/>
      <c r="U2" s="23"/>
      <c r="V2" s="23" t="s">
        <v>3</v>
      </c>
      <c r="W2" s="23">
        <v>0.71378882694467383</v>
      </c>
    </row>
    <row r="3" spans="1:29">
      <c r="J3" s="23"/>
      <c r="K3" s="23"/>
      <c r="L3" s="23" t="s">
        <v>4</v>
      </c>
      <c r="M3" s="23">
        <f>M1/SQRT(M2)</f>
        <v>2.7856142628965577</v>
      </c>
      <c r="N3" s="24"/>
      <c r="O3" s="23"/>
      <c r="P3" s="23"/>
      <c r="Q3" s="23"/>
      <c r="T3" s="23"/>
      <c r="U3" s="23"/>
      <c r="V3" s="23" t="s">
        <v>4</v>
      </c>
      <c r="W3" s="23">
        <f>W1/SQRT(W2)</f>
        <v>2.9703588584377396</v>
      </c>
      <c r="X3" s="24"/>
    </row>
    <row r="4" spans="1:29">
      <c r="J4" s="23"/>
      <c r="K4" s="23"/>
      <c r="L4" s="23" t="s">
        <v>5</v>
      </c>
      <c r="M4" s="23">
        <f>AVERAGE(G7:G213)</f>
        <v>14.793188405797103</v>
      </c>
      <c r="N4" s="24"/>
      <c r="O4" s="23"/>
      <c r="P4" s="23"/>
      <c r="Q4" s="23"/>
      <c r="T4" s="23"/>
      <c r="U4" s="23"/>
      <c r="V4" s="23" t="s">
        <v>5</v>
      </c>
      <c r="W4" s="23">
        <f>AVERAGE(Q7:Q213)</f>
        <v>14.89944162436548</v>
      </c>
      <c r="X4" s="24"/>
    </row>
    <row r="6" spans="1:29">
      <c r="A6" t="s">
        <v>6</v>
      </c>
      <c r="B6" t="s">
        <v>7</v>
      </c>
      <c r="C6" t="s">
        <v>8</v>
      </c>
      <c r="D6" s="12" t="s">
        <v>9</v>
      </c>
      <c r="E6" t="s">
        <v>10</v>
      </c>
      <c r="F6" t="s">
        <v>11</v>
      </c>
      <c r="G6" t="s">
        <v>12</v>
      </c>
      <c r="H6" t="s">
        <v>13</v>
      </c>
      <c r="I6" t="s">
        <v>14</v>
      </c>
      <c r="J6" t="s">
        <v>15</v>
      </c>
      <c r="K6" t="s">
        <v>16</v>
      </c>
      <c r="L6" t="s">
        <v>17</v>
      </c>
      <c r="M6" t="s">
        <v>18</v>
      </c>
      <c r="N6" s="12" t="s">
        <v>19</v>
      </c>
      <c r="O6" t="s">
        <v>20</v>
      </c>
      <c r="P6" t="s">
        <v>21</v>
      </c>
      <c r="Q6" t="s">
        <v>22</v>
      </c>
      <c r="R6" t="s">
        <v>2</v>
      </c>
      <c r="S6" t="s">
        <v>23</v>
      </c>
      <c r="T6" t="s">
        <v>24</v>
      </c>
      <c r="U6" t="s">
        <v>25</v>
      </c>
      <c r="V6" t="s">
        <v>26</v>
      </c>
      <c r="W6" t="s">
        <v>27</v>
      </c>
      <c r="X6" s="12" t="s">
        <v>28</v>
      </c>
      <c r="Y6" t="s">
        <v>29</v>
      </c>
      <c r="Z6" t="s">
        <v>30</v>
      </c>
      <c r="AA6" t="s">
        <v>31</v>
      </c>
      <c r="AB6" t="s">
        <v>32</v>
      </c>
      <c r="AC6" s="12" t="s">
        <v>33</v>
      </c>
    </row>
    <row r="7" spans="1:29">
      <c r="A7" t="s">
        <v>34</v>
      </c>
      <c r="B7" t="s">
        <v>35</v>
      </c>
      <c r="C7" s="3">
        <v>44002</v>
      </c>
      <c r="D7" s="13">
        <v>44019</v>
      </c>
      <c r="E7" t="s">
        <v>36</v>
      </c>
      <c r="F7">
        <f>Table1373[[#This Row],[Date Measured]]-Table1373[[#This Row],[Exp. Start]]</f>
        <v>17</v>
      </c>
      <c r="G7">
        <v>12.58</v>
      </c>
      <c r="H7">
        <v>42</v>
      </c>
      <c r="I7">
        <v>0.4</v>
      </c>
      <c r="J7">
        <f>Table1373[[#This Row],[Mass]]*1000</f>
        <v>400</v>
      </c>
      <c r="K7">
        <f>LOG(Table1373[[#This Row],[SVL]])</f>
        <v>1.0996806411092501</v>
      </c>
      <c r="L7">
        <f>LOG(Table1373[[#This Row],[Mass (mg)]])</f>
        <v>2.6020599913279625</v>
      </c>
      <c r="M7">
        <f>Table1373[[#This Row],[Mass (mg)]]*($M$4/Table1373[[#This Row],[SVL]])^$M$3</f>
        <v>628.2242828063454</v>
      </c>
      <c r="N7" s="13">
        <v>44025</v>
      </c>
      <c r="O7" t="s">
        <v>37</v>
      </c>
      <c r="P7">
        <f>Table1373[[#This Row],[Date Measured GS 46]]-Table1373[[#This Row],[Exp. Start]]</f>
        <v>23</v>
      </c>
      <c r="Q7">
        <v>15.35</v>
      </c>
      <c r="R7">
        <v>46</v>
      </c>
      <c r="S7">
        <v>0.27600000000000002</v>
      </c>
      <c r="T7">
        <f>Table1373[[#This Row],[Mass GS 46]]*1000</f>
        <v>276</v>
      </c>
      <c r="U7">
        <f>LOG(Table1373[[#This Row],[SVL GS 46]])</f>
        <v>1.1861083798132053</v>
      </c>
      <c r="V7">
        <f>LOG(Table1373[[#This Row],[Mass (mg) GS 46]])</f>
        <v>2.4409090820652177</v>
      </c>
      <c r="W7">
        <f>Table1373[[#This Row],[Mass (mg) GS 46]]*($W$4/Table1373[[#This Row],[SVL GS 46]])^$W$3</f>
        <v>252.62564194637332</v>
      </c>
      <c r="X7" s="12">
        <f>Table1373[[#This Row],[GS 46]]-Table1373[[#This Row],[GS]]</f>
        <v>4</v>
      </c>
      <c r="Y7">
        <f>Table1373[[#This Row],[SVL GS 46]]-Table1373[[#This Row],[SVL]]</f>
        <v>2.7699999999999996</v>
      </c>
      <c r="Z7">
        <f>Table1373[[#This Row],[Mass GS 46]]-Table1373[[#This Row],[Mass]]</f>
        <v>-0.124</v>
      </c>
      <c r="AA7">
        <f>Table1373[[#This Row],[SMI.mg GS 46]]-Table1373[[#This Row],[SMI.mg]]</f>
        <v>-375.59864085997208</v>
      </c>
      <c r="AB7">
        <f>Table1373[[#This Row],[Days post-exp. GS 46]]-Table1373[[#This Row],[Days post-exp.]]</f>
        <v>6</v>
      </c>
    </row>
    <row r="8" spans="1:29">
      <c r="A8" t="s">
        <v>34</v>
      </c>
      <c r="B8" t="s">
        <v>35</v>
      </c>
      <c r="C8" s="3">
        <v>44002</v>
      </c>
      <c r="D8" s="13">
        <v>44020</v>
      </c>
      <c r="E8" t="s">
        <v>38</v>
      </c>
      <c r="F8">
        <f>Table1373[[#This Row],[Date Measured]]-Table1373[[#This Row],[Exp. Start]]</f>
        <v>18</v>
      </c>
      <c r="G8">
        <v>13.26</v>
      </c>
      <c r="H8">
        <v>42</v>
      </c>
      <c r="I8">
        <v>0.48099999999999998</v>
      </c>
      <c r="J8">
        <f>Table1373[[#This Row],[Mass]]*1000</f>
        <v>481</v>
      </c>
      <c r="K8">
        <f>LOG(Table1373[[#This Row],[SVL]])</f>
        <v>1.1225435240687542</v>
      </c>
      <c r="L8">
        <f>LOG(Table1373[[#This Row],[Mass (mg)]])</f>
        <v>2.6821450763738319</v>
      </c>
      <c r="M8">
        <f>Table1373[[#This Row],[Mass (mg)]]*($M$4/Table1373[[#This Row],[SVL]])^$M$3</f>
        <v>652.39801562272282</v>
      </c>
      <c r="N8" s="13">
        <v>44025</v>
      </c>
      <c r="O8" t="s">
        <v>39</v>
      </c>
      <c r="P8">
        <f>Table1373[[#This Row],[Date Measured GS 46]]-Table1373[[#This Row],[Exp. Start]]</f>
        <v>23</v>
      </c>
      <c r="Q8">
        <v>17.13</v>
      </c>
      <c r="R8">
        <v>46</v>
      </c>
      <c r="S8">
        <v>0.37</v>
      </c>
      <c r="T8">
        <f>Table1373[[#This Row],[Mass GS 46]]*1000</f>
        <v>370</v>
      </c>
      <c r="U8">
        <f>LOG(Table1373[[#This Row],[SVL GS 46]])</f>
        <v>1.2337573629655105</v>
      </c>
      <c r="V8">
        <f>LOG(Table1373[[#This Row],[Mass (mg) GS 46]])</f>
        <v>2.568201724066995</v>
      </c>
      <c r="W8">
        <f>Table1373[[#This Row],[Mass (mg) GS 46]]*($W$4/Table1373[[#This Row],[SVL GS 46]])^$W$3</f>
        <v>244.47558437748793</v>
      </c>
      <c r="X8" s="12">
        <f>Table1373[[#This Row],[GS 46]]-Table1373[[#This Row],[GS]]</f>
        <v>4</v>
      </c>
      <c r="Y8">
        <f>Table1373[[#This Row],[SVL GS 46]]-Table1373[[#This Row],[SVL]]</f>
        <v>3.8699999999999992</v>
      </c>
      <c r="Z8">
        <f>Table1373[[#This Row],[Mass GS 46]]-Table1373[[#This Row],[Mass]]</f>
        <v>-0.11099999999999999</v>
      </c>
      <c r="AA8">
        <f>Table1373[[#This Row],[SMI.mg GS 46]]-Table1373[[#This Row],[SMI.mg]]</f>
        <v>-407.92243124523486</v>
      </c>
      <c r="AB8">
        <f>Table1373[[#This Row],[Days post-exp. GS 46]]-Table1373[[#This Row],[Days post-exp.]]</f>
        <v>5</v>
      </c>
    </row>
    <row r="9" spans="1:29">
      <c r="A9" t="s">
        <v>34</v>
      </c>
      <c r="B9" t="s">
        <v>35</v>
      </c>
      <c r="C9" s="3">
        <v>44002</v>
      </c>
      <c r="D9" s="13">
        <v>44020</v>
      </c>
      <c r="E9" t="s">
        <v>40</v>
      </c>
      <c r="F9">
        <f>Table1373[[#This Row],[Date Measured]]-Table1373[[#This Row],[Exp. Start]]</f>
        <v>18</v>
      </c>
      <c r="G9">
        <v>13.53</v>
      </c>
      <c r="H9">
        <v>42</v>
      </c>
      <c r="I9">
        <v>0.47799999999999998</v>
      </c>
      <c r="J9">
        <f>Table1373[[#This Row],[Mass]]*1000</f>
        <v>478</v>
      </c>
      <c r="K9">
        <f>LOG(Table1373[[#This Row],[SVL]])</f>
        <v>1.131297796597623</v>
      </c>
      <c r="L9">
        <f>LOG(Table1373[[#This Row],[Mass (mg)]])</f>
        <v>2.6794278966121188</v>
      </c>
      <c r="M9">
        <f>Table1373[[#This Row],[Mass (mg)]]*($M$4/Table1373[[#This Row],[SVL]])^$M$3</f>
        <v>612.92794892142365</v>
      </c>
      <c r="N9" s="13">
        <v>44025</v>
      </c>
      <c r="O9" t="s">
        <v>41</v>
      </c>
      <c r="P9">
        <f>Table1373[[#This Row],[Date Measured GS 46]]-Table1373[[#This Row],[Exp. Start]]</f>
        <v>23</v>
      </c>
      <c r="Q9">
        <v>15.99</v>
      </c>
      <c r="R9">
        <v>46</v>
      </c>
      <c r="S9">
        <v>0.31</v>
      </c>
      <c r="T9">
        <f>Table1373[[#This Row],[Mass GS 46]]*1000</f>
        <v>310</v>
      </c>
      <c r="U9">
        <f>LOG(Table1373[[#This Row],[SVL GS 46]])</f>
        <v>1.2038484637462348</v>
      </c>
      <c r="V9">
        <f>LOG(Table1373[[#This Row],[Mass (mg) GS 46]])</f>
        <v>2.4913616938342726</v>
      </c>
      <c r="W9">
        <f>Table1373[[#This Row],[Mass (mg) GS 46]]*($W$4/Table1373[[#This Row],[SVL GS 46]])^$W$3</f>
        <v>251.32496249552938</v>
      </c>
      <c r="X9" s="12">
        <f>Table1373[[#This Row],[GS 46]]-Table1373[[#This Row],[GS]]</f>
        <v>4</v>
      </c>
      <c r="Y9">
        <f>Table1373[[#This Row],[SVL GS 46]]-Table1373[[#This Row],[SVL]]</f>
        <v>2.4600000000000009</v>
      </c>
      <c r="Z9">
        <f>Table1373[[#This Row],[Mass GS 46]]-Table1373[[#This Row],[Mass]]</f>
        <v>-0.16799999999999998</v>
      </c>
      <c r="AA9">
        <f>Table1373[[#This Row],[SMI.mg GS 46]]-Table1373[[#This Row],[SMI.mg]]</f>
        <v>-361.6029864258943</v>
      </c>
      <c r="AB9">
        <f>Table1373[[#This Row],[Days post-exp. GS 46]]-Table1373[[#This Row],[Days post-exp.]]</f>
        <v>5</v>
      </c>
    </row>
    <row r="10" spans="1:29">
      <c r="A10" t="s">
        <v>34</v>
      </c>
      <c r="B10" t="s">
        <v>35</v>
      </c>
      <c r="C10" s="3">
        <v>44002</v>
      </c>
      <c r="D10" s="13">
        <v>44022</v>
      </c>
      <c r="E10" t="s">
        <v>42</v>
      </c>
      <c r="F10">
        <f>Table1373[[#This Row],[Date Measured]]-Table1373[[#This Row],[Exp. Start]]</f>
        <v>20</v>
      </c>
      <c r="G10">
        <v>13.87</v>
      </c>
      <c r="H10">
        <v>42</v>
      </c>
      <c r="I10">
        <v>0.45700000000000002</v>
      </c>
      <c r="J10">
        <f>Table1373[[#This Row],[Mass]]*1000</f>
        <v>457</v>
      </c>
      <c r="K10">
        <f>LOG(Table1373[[#This Row],[SVL]])</f>
        <v>1.1420764610732848</v>
      </c>
      <c r="L10">
        <f>LOG(Table1373[[#This Row],[Mass (mg)]])</f>
        <v>2.6599162000698504</v>
      </c>
      <c r="M10">
        <f>Table1373[[#This Row],[Mass (mg)]]*($M$4/Table1373[[#This Row],[SVL]])^$M$3</f>
        <v>546.85542795120989</v>
      </c>
      <c r="N10" s="13">
        <v>44028</v>
      </c>
      <c r="O10" t="s">
        <v>43</v>
      </c>
      <c r="P10">
        <f>Table1373[[#This Row],[Date Measured GS 46]]-Table1373[[#This Row],[Exp. Start]]</f>
        <v>26</v>
      </c>
      <c r="Q10">
        <v>15.22</v>
      </c>
      <c r="R10">
        <v>46</v>
      </c>
      <c r="S10">
        <v>0.26200000000000001</v>
      </c>
      <c r="T10">
        <f>Table1373[[#This Row],[Mass GS 46]]*1000</f>
        <v>262</v>
      </c>
      <c r="U10">
        <f>LOG(Table1373[[#This Row],[SVL GS 46]])</f>
        <v>1.182414652434554</v>
      </c>
      <c r="V10">
        <f>LOG(Table1373[[#This Row],[Mass (mg) GS 46]])</f>
        <v>2.4183012913197452</v>
      </c>
      <c r="W10">
        <f>Table1373[[#This Row],[Mass (mg) GS 46]]*($W$4/Table1373[[#This Row],[SVL GS 46]])^$W$3</f>
        <v>245.9468899604459</v>
      </c>
      <c r="X10" s="12">
        <f>Table1373[[#This Row],[GS 46]]-Table1373[[#This Row],[GS]]</f>
        <v>4</v>
      </c>
      <c r="Y10">
        <f>Table1373[[#This Row],[SVL GS 46]]-Table1373[[#This Row],[SVL]]</f>
        <v>1.3500000000000014</v>
      </c>
      <c r="Z10">
        <f>Table1373[[#This Row],[Mass GS 46]]-Table1373[[#This Row],[Mass]]</f>
        <v>-0.19500000000000001</v>
      </c>
      <c r="AA10">
        <f>Table1373[[#This Row],[SMI.mg GS 46]]-Table1373[[#This Row],[SMI.mg]]</f>
        <v>-300.90853799076399</v>
      </c>
      <c r="AB10">
        <f>Table1373[[#This Row],[Days post-exp. GS 46]]-Table1373[[#This Row],[Days post-exp.]]</f>
        <v>6</v>
      </c>
    </row>
    <row r="11" spans="1:29">
      <c r="A11" t="s">
        <v>34</v>
      </c>
      <c r="B11" t="s">
        <v>35</v>
      </c>
      <c r="C11" s="3">
        <v>44002</v>
      </c>
      <c r="D11" s="13">
        <v>44022</v>
      </c>
      <c r="E11" t="s">
        <v>44</v>
      </c>
      <c r="F11">
        <f>Table1373[[#This Row],[Date Measured]]-Table1373[[#This Row],[Exp. Start]]</f>
        <v>20</v>
      </c>
      <c r="G11">
        <v>15.23</v>
      </c>
      <c r="H11">
        <v>42</v>
      </c>
      <c r="I11">
        <v>0.372</v>
      </c>
      <c r="J11">
        <f>Table1373[[#This Row],[Mass]]*1000</f>
        <v>372</v>
      </c>
      <c r="K11">
        <f>LOG(Table1373[[#This Row],[SVL]])</f>
        <v>1.1826999033360426</v>
      </c>
      <c r="L11">
        <f>LOG(Table1373[[#This Row],[Mass (mg)]])</f>
        <v>2.5705429398818973</v>
      </c>
      <c r="M11">
        <f>Table1373[[#This Row],[Mass (mg)]]*($M$4/Table1373[[#This Row],[SVL]])^$M$3</f>
        <v>343.03467873168955</v>
      </c>
      <c r="N11" s="13">
        <v>44027</v>
      </c>
      <c r="O11" t="s">
        <v>45</v>
      </c>
      <c r="P11">
        <f>Table1373[[#This Row],[Date Measured GS 46]]-Table1373[[#This Row],[Exp. Start]]</f>
        <v>25</v>
      </c>
      <c r="Q11">
        <v>13.23</v>
      </c>
      <c r="R11">
        <v>46</v>
      </c>
      <c r="S11">
        <v>0.246</v>
      </c>
      <c r="T11">
        <f>Table1373[[#This Row],[Mass GS 46]]*1000</f>
        <v>246</v>
      </c>
      <c r="U11">
        <f>LOG(Table1373[[#This Row],[SVL GS 46]])</f>
        <v>1.121559844187501</v>
      </c>
      <c r="V11">
        <f>LOG(Table1373[[#This Row],[Mass (mg) GS 46]])</f>
        <v>2.3909351071033793</v>
      </c>
      <c r="W11">
        <f>Table1373[[#This Row],[Mass (mg) GS 46]]*($W$4/Table1373[[#This Row],[SVL GS 46]])^$W$3</f>
        <v>350.13519680071846</v>
      </c>
      <c r="X11" s="12">
        <f>Table1373[[#This Row],[GS 46]]-Table1373[[#This Row],[GS]]</f>
        <v>4</v>
      </c>
      <c r="Y11">
        <f>Table1373[[#This Row],[SVL GS 46]]-Table1373[[#This Row],[SVL]]</f>
        <v>-2</v>
      </c>
      <c r="Z11">
        <f>Table1373[[#This Row],[Mass GS 46]]-Table1373[[#This Row],[Mass]]</f>
        <v>-0.126</v>
      </c>
      <c r="AA11">
        <f>Table1373[[#This Row],[SMI.mg GS 46]]-Table1373[[#This Row],[SMI.mg]]</f>
        <v>7.100518069028908</v>
      </c>
      <c r="AB11">
        <f>Table1373[[#This Row],[Days post-exp. GS 46]]-Table1373[[#This Row],[Days post-exp.]]</f>
        <v>5</v>
      </c>
    </row>
    <row r="12" spans="1:29">
      <c r="A12" t="s">
        <v>34</v>
      </c>
      <c r="B12" t="s">
        <v>35</v>
      </c>
      <c r="C12" s="3">
        <v>44002</v>
      </c>
      <c r="D12" s="13">
        <v>44023</v>
      </c>
      <c r="E12" t="s">
        <v>46</v>
      </c>
      <c r="F12">
        <f>Table1373[[#This Row],[Date Measured]]-Table1373[[#This Row],[Exp. Start]]</f>
        <v>21</v>
      </c>
      <c r="G12">
        <v>16.73</v>
      </c>
      <c r="H12">
        <v>42</v>
      </c>
      <c r="I12">
        <v>0.40699999999999997</v>
      </c>
      <c r="J12">
        <f>Table1373[[#This Row],[Mass]]*1000</f>
        <v>407</v>
      </c>
      <c r="K12">
        <f>LOG(Table1373[[#This Row],[SVL]])</f>
        <v>1.2234959409623944</v>
      </c>
      <c r="L12">
        <f>LOG(Table1373[[#This Row],[Mass (mg)]])</f>
        <v>2.6095944092252199</v>
      </c>
      <c r="M12">
        <f>Table1373[[#This Row],[Mass (mg)]]*($M$4/Table1373[[#This Row],[SVL]])^$M$3</f>
        <v>288.89995345185457</v>
      </c>
      <c r="N12" s="13">
        <v>44027</v>
      </c>
      <c r="O12" t="s">
        <v>47</v>
      </c>
      <c r="P12">
        <f>Table1373[[#This Row],[Date Measured GS 46]]-Table1373[[#This Row],[Exp. Start]]</f>
        <v>25</v>
      </c>
      <c r="Q12">
        <v>15.51</v>
      </c>
      <c r="R12">
        <v>46</v>
      </c>
      <c r="S12">
        <v>0.28799999999999998</v>
      </c>
      <c r="T12">
        <f>Table1373[[#This Row],[Mass GS 46]]*1000</f>
        <v>288</v>
      </c>
      <c r="U12">
        <f>LOG(Table1373[[#This Row],[SVL GS 46]])</f>
        <v>1.190611797813605</v>
      </c>
      <c r="V12">
        <f>LOG(Table1373[[#This Row],[Mass (mg) GS 46]])</f>
        <v>2.459392487759231</v>
      </c>
      <c r="W12">
        <f>Table1373[[#This Row],[Mass (mg) GS 46]]*($W$4/Table1373[[#This Row],[SVL GS 46]])^$W$3</f>
        <v>255.61366555541187</v>
      </c>
      <c r="X12" s="12">
        <f>Table1373[[#This Row],[GS 46]]-Table1373[[#This Row],[GS]]</f>
        <v>4</v>
      </c>
      <c r="Y12">
        <f>Table1373[[#This Row],[SVL GS 46]]-Table1373[[#This Row],[SVL]]</f>
        <v>-1.2200000000000006</v>
      </c>
      <c r="Z12">
        <f>Table1373[[#This Row],[Mass GS 46]]-Table1373[[#This Row],[Mass]]</f>
        <v>-0.11899999999999999</v>
      </c>
      <c r="AA12">
        <f>Table1373[[#This Row],[SMI.mg GS 46]]-Table1373[[#This Row],[SMI.mg]]</f>
        <v>-33.286287896442701</v>
      </c>
      <c r="AB12">
        <f>Table1373[[#This Row],[Days post-exp. GS 46]]-Table1373[[#This Row],[Days post-exp.]]</f>
        <v>4</v>
      </c>
    </row>
    <row r="13" spans="1:29">
      <c r="A13" t="s">
        <v>34</v>
      </c>
      <c r="B13" t="s">
        <v>35</v>
      </c>
      <c r="C13" s="3">
        <v>44002</v>
      </c>
      <c r="D13" s="13">
        <v>44023</v>
      </c>
      <c r="E13" t="s">
        <v>48</v>
      </c>
      <c r="F13">
        <f>Table1373[[#This Row],[Date Measured]]-Table1373[[#This Row],[Exp. Start]]</f>
        <v>21</v>
      </c>
      <c r="G13">
        <v>14.08</v>
      </c>
      <c r="H13">
        <v>42</v>
      </c>
      <c r="I13">
        <v>0.34699999999999998</v>
      </c>
      <c r="J13">
        <f>Table1373[[#This Row],[Mass]]*1000</f>
        <v>347</v>
      </c>
      <c r="K13">
        <f>LOG(Table1373[[#This Row],[SVL]])</f>
        <v>1.1486026548060935</v>
      </c>
      <c r="L13">
        <f>LOG(Table1373[[#This Row],[Mass (mg)]])</f>
        <v>2.5403294747908736</v>
      </c>
      <c r="M13">
        <f>Table1373[[#This Row],[Mass (mg)]]*($M$4/Table1373[[#This Row],[SVL]])^$M$3</f>
        <v>398.20466502870431</v>
      </c>
      <c r="N13" s="13">
        <v>44027</v>
      </c>
      <c r="O13" t="s">
        <v>49</v>
      </c>
      <c r="P13">
        <f>Table1373[[#This Row],[Date Measured GS 46]]-Table1373[[#This Row],[Exp. Start]]</f>
        <v>25</v>
      </c>
      <c r="Q13">
        <v>13.02</v>
      </c>
      <c r="R13">
        <v>46</v>
      </c>
      <c r="S13">
        <v>0.25</v>
      </c>
      <c r="T13">
        <f>Table1373[[#This Row],[Mass GS 46]]*1000</f>
        <v>250</v>
      </c>
      <c r="U13">
        <f>LOG(Table1373[[#This Row],[SVL GS 46]])</f>
        <v>1.1146109842321732</v>
      </c>
      <c r="V13">
        <f>LOG(Table1373[[#This Row],[Mass (mg) GS 46]])</f>
        <v>2.3979400086720375</v>
      </c>
      <c r="W13">
        <f>Table1373[[#This Row],[Mass (mg) GS 46]]*($W$4/Table1373[[#This Row],[SVL GS 46]])^$W$3</f>
        <v>373.14813816535661</v>
      </c>
      <c r="X13" s="12">
        <f>Table1373[[#This Row],[GS 46]]-Table1373[[#This Row],[GS]]</f>
        <v>4</v>
      </c>
      <c r="Y13">
        <f>Table1373[[#This Row],[SVL GS 46]]-Table1373[[#This Row],[SVL]]</f>
        <v>-1.0600000000000005</v>
      </c>
      <c r="Z13">
        <f>Table1373[[#This Row],[Mass GS 46]]-Table1373[[#This Row],[Mass]]</f>
        <v>-9.6999999999999975E-2</v>
      </c>
      <c r="AA13">
        <f>Table1373[[#This Row],[SMI.mg GS 46]]-Table1373[[#This Row],[SMI.mg]]</f>
        <v>-25.056526863347699</v>
      </c>
      <c r="AB13">
        <f>Table1373[[#This Row],[Days post-exp. GS 46]]-Table1373[[#This Row],[Days post-exp.]]</f>
        <v>4</v>
      </c>
    </row>
    <row r="14" spans="1:29">
      <c r="A14" t="s">
        <v>34</v>
      </c>
      <c r="B14" t="s">
        <v>35</v>
      </c>
      <c r="C14" s="3">
        <v>44002</v>
      </c>
      <c r="D14" s="13">
        <v>44023</v>
      </c>
      <c r="E14" t="s">
        <v>50</v>
      </c>
      <c r="F14">
        <f>Table1373[[#This Row],[Date Measured]]-Table1373[[#This Row],[Exp. Start]]</f>
        <v>21</v>
      </c>
      <c r="G14">
        <v>14.08</v>
      </c>
      <c r="H14">
        <v>42</v>
      </c>
      <c r="I14">
        <v>0.39</v>
      </c>
      <c r="J14">
        <f>Table1373[[#This Row],[Mass]]*1000</f>
        <v>390</v>
      </c>
      <c r="K14">
        <f>LOG(Table1373[[#This Row],[SVL]])</f>
        <v>1.1486026548060935</v>
      </c>
      <c r="L14">
        <f>LOG(Table1373[[#This Row],[Mass (mg)]])</f>
        <v>2.5910646070264991</v>
      </c>
      <c r="M14">
        <f>Table1373[[#This Row],[Mass (mg)]]*($M$4/Table1373[[#This Row],[SVL]])^$M$3</f>
        <v>447.54991170373108</v>
      </c>
      <c r="N14" s="13">
        <v>44027</v>
      </c>
      <c r="O14" t="s">
        <v>51</v>
      </c>
      <c r="P14">
        <f>Table1373[[#This Row],[Date Measured GS 46]]-Table1373[[#This Row],[Exp. Start]]</f>
        <v>25</v>
      </c>
      <c r="Q14">
        <v>14.94</v>
      </c>
      <c r="R14">
        <v>46</v>
      </c>
      <c r="S14">
        <v>0.255</v>
      </c>
      <c r="T14">
        <f>Table1373[[#This Row],[Mass GS 46]]*1000</f>
        <v>255</v>
      </c>
      <c r="U14">
        <f>LOG(Table1373[[#This Row],[SVL GS 46]])</f>
        <v>1.17435059747938</v>
      </c>
      <c r="V14">
        <f>LOG(Table1373[[#This Row],[Mass (mg) GS 46]])</f>
        <v>2.406540180433955</v>
      </c>
      <c r="W14">
        <f>Table1373[[#This Row],[Mass (mg) GS 46]]*($W$4/Table1373[[#This Row],[SVL GS 46]])^$W$3</f>
        <v>252.94922980981673</v>
      </c>
      <c r="X14" s="12">
        <f>Table1373[[#This Row],[GS 46]]-Table1373[[#This Row],[GS]]</f>
        <v>4</v>
      </c>
      <c r="Y14">
        <f>Table1373[[#This Row],[SVL GS 46]]-Table1373[[#This Row],[SVL]]</f>
        <v>0.85999999999999943</v>
      </c>
      <c r="Z14">
        <f>Table1373[[#This Row],[Mass GS 46]]-Table1373[[#This Row],[Mass]]</f>
        <v>-0.13500000000000001</v>
      </c>
      <c r="AA14">
        <f>Table1373[[#This Row],[SMI.mg GS 46]]-Table1373[[#This Row],[SMI.mg]]</f>
        <v>-194.60068189391436</v>
      </c>
      <c r="AB14">
        <f>Table1373[[#This Row],[Days post-exp. GS 46]]-Table1373[[#This Row],[Days post-exp.]]</f>
        <v>4</v>
      </c>
    </row>
    <row r="15" spans="1:29">
      <c r="A15" t="s">
        <v>34</v>
      </c>
      <c r="B15" t="s">
        <v>35</v>
      </c>
      <c r="C15" s="3">
        <v>44002</v>
      </c>
      <c r="D15" s="13">
        <v>44023</v>
      </c>
      <c r="E15" t="s">
        <v>52</v>
      </c>
      <c r="F15">
        <f>Table1373[[#This Row],[Date Measured]]-Table1373[[#This Row],[Exp. Start]]</f>
        <v>21</v>
      </c>
      <c r="G15">
        <v>15.07</v>
      </c>
      <c r="H15">
        <v>42</v>
      </c>
      <c r="I15">
        <v>0.32400000000000001</v>
      </c>
      <c r="J15">
        <f>Table1373[[#This Row],[Mass]]*1000</f>
        <v>324</v>
      </c>
      <c r="K15">
        <f>LOG(Table1373[[#This Row],[SVL]])</f>
        <v>1.1781132523146318</v>
      </c>
      <c r="L15">
        <f>LOG(Table1373[[#This Row],[Mass (mg)]])</f>
        <v>2.510545010206612</v>
      </c>
      <c r="M15">
        <f>Table1373[[#This Row],[Mass (mg)]]*($M$4/Table1373[[#This Row],[SVL]])^$M$3</f>
        <v>307.69237756044458</v>
      </c>
      <c r="N15" s="13">
        <v>44027</v>
      </c>
      <c r="O15" t="s">
        <v>53</v>
      </c>
      <c r="P15">
        <f>Table1373[[#This Row],[Date Measured GS 46]]-Table1373[[#This Row],[Exp. Start]]</f>
        <v>25</v>
      </c>
      <c r="Q15">
        <v>14.57</v>
      </c>
      <c r="R15">
        <v>46</v>
      </c>
      <c r="S15">
        <v>0.23400000000000001</v>
      </c>
      <c r="T15">
        <f>Table1373[[#This Row],[Mass GS 46]]*1000</f>
        <v>234</v>
      </c>
      <c r="U15">
        <f>LOG(Table1373[[#This Row],[SVL GS 46]])</f>
        <v>1.1634595517699902</v>
      </c>
      <c r="V15">
        <f>LOG(Table1373[[#This Row],[Mass (mg) GS 46]])</f>
        <v>2.369215857410143</v>
      </c>
      <c r="W15">
        <f>Table1373[[#This Row],[Mass (mg) GS 46]]*($W$4/Table1373[[#This Row],[SVL GS 46]])^$W$3</f>
        <v>250.06870925023989</v>
      </c>
      <c r="X15" s="12">
        <f>Table1373[[#This Row],[GS 46]]-Table1373[[#This Row],[GS]]</f>
        <v>4</v>
      </c>
      <c r="Y15">
        <f>Table1373[[#This Row],[SVL GS 46]]-Table1373[[#This Row],[SVL]]</f>
        <v>-0.5</v>
      </c>
      <c r="Z15">
        <f>Table1373[[#This Row],[Mass GS 46]]-Table1373[[#This Row],[Mass]]</f>
        <v>-0.09</v>
      </c>
      <c r="AA15">
        <f>Table1373[[#This Row],[SMI.mg GS 46]]-Table1373[[#This Row],[SMI.mg]]</f>
        <v>-57.623668310204692</v>
      </c>
      <c r="AB15">
        <f>Table1373[[#This Row],[Days post-exp. GS 46]]-Table1373[[#This Row],[Days post-exp.]]</f>
        <v>4</v>
      </c>
    </row>
    <row r="16" spans="1:29">
      <c r="A16" t="s">
        <v>34</v>
      </c>
      <c r="B16" t="s">
        <v>35</v>
      </c>
      <c r="C16" s="3">
        <v>44002</v>
      </c>
      <c r="D16" s="13">
        <v>44024</v>
      </c>
      <c r="E16" t="s">
        <v>54</v>
      </c>
      <c r="F16">
        <f>Table1373[[#This Row],[Date Measured]]-Table1373[[#This Row],[Exp. Start]]</f>
        <v>22</v>
      </c>
      <c r="G16">
        <v>14.67</v>
      </c>
      <c r="H16">
        <v>42</v>
      </c>
      <c r="I16">
        <v>0.36399999999999999</v>
      </c>
      <c r="J16">
        <f>Table1373[[#This Row],[Mass]]*1000</f>
        <v>364</v>
      </c>
      <c r="K16">
        <f>LOG(Table1373[[#This Row],[SVL]])</f>
        <v>1.1664301138432827</v>
      </c>
      <c r="L16">
        <f>LOG(Table1373[[#This Row],[Mass (mg)]])</f>
        <v>2.5611013836490559</v>
      </c>
      <c r="M16">
        <f>Table1373[[#This Row],[Mass (mg)]]*($M$4/Table1373[[#This Row],[SVL]])^$M$3</f>
        <v>372.57853288933654</v>
      </c>
      <c r="N16" s="13">
        <v>44028</v>
      </c>
      <c r="O16" t="s">
        <v>55</v>
      </c>
      <c r="P16">
        <f>Table1373[[#This Row],[Date Measured GS 46]]-Table1373[[#This Row],[Exp. Start]]</f>
        <v>26</v>
      </c>
      <c r="Q16">
        <v>14.88</v>
      </c>
      <c r="R16">
        <v>46</v>
      </c>
      <c r="S16">
        <v>0.23799999999999999</v>
      </c>
      <c r="T16">
        <f>Table1373[[#This Row],[Mass GS 46]]*1000</f>
        <v>238</v>
      </c>
      <c r="U16">
        <f>LOG(Table1373[[#This Row],[SVL GS 46]])</f>
        <v>1.1726029312098598</v>
      </c>
      <c r="V16">
        <f>LOG(Table1373[[#This Row],[Mass (mg) GS 46]])</f>
        <v>2.3765769570565118</v>
      </c>
      <c r="W16">
        <f>Table1373[[#This Row],[Mass (mg) GS 46]]*($W$4/Table1373[[#This Row],[SVL GS 46]])^$W$3</f>
        <v>238.92485658599759</v>
      </c>
      <c r="X16" s="12">
        <f>Table1373[[#This Row],[GS 46]]-Table1373[[#This Row],[GS]]</f>
        <v>4</v>
      </c>
      <c r="Y16">
        <f>Table1373[[#This Row],[SVL GS 46]]-Table1373[[#This Row],[SVL]]</f>
        <v>0.21000000000000085</v>
      </c>
      <c r="Z16">
        <f>Table1373[[#This Row],[Mass GS 46]]-Table1373[[#This Row],[Mass]]</f>
        <v>-0.126</v>
      </c>
      <c r="AA16">
        <f>Table1373[[#This Row],[SMI.mg GS 46]]-Table1373[[#This Row],[SMI.mg]]</f>
        <v>-133.65367630333895</v>
      </c>
      <c r="AB16">
        <f>Table1373[[#This Row],[Days post-exp. GS 46]]-Table1373[[#This Row],[Days post-exp.]]</f>
        <v>4</v>
      </c>
    </row>
    <row r="17" spans="1:29">
      <c r="A17" t="s">
        <v>34</v>
      </c>
      <c r="B17" t="s">
        <v>35</v>
      </c>
      <c r="C17" s="3">
        <v>44002</v>
      </c>
      <c r="D17" s="13">
        <v>44024</v>
      </c>
      <c r="E17" t="s">
        <v>56</v>
      </c>
      <c r="F17">
        <f>Table1373[[#This Row],[Date Measured]]-Table1373[[#This Row],[Exp. Start]]</f>
        <v>22</v>
      </c>
      <c r="G17">
        <v>14.64</v>
      </c>
      <c r="H17">
        <v>42</v>
      </c>
      <c r="I17">
        <v>0.40799999999999997</v>
      </c>
      <c r="J17">
        <f>Table1373[[#This Row],[Mass]]*1000</f>
        <v>408</v>
      </c>
      <c r="K17">
        <f>LOG(Table1373[[#This Row],[SVL]])</f>
        <v>1.1655410767223731</v>
      </c>
      <c r="L17">
        <f>LOG(Table1373[[#This Row],[Mass (mg)]])</f>
        <v>2.61066016308988</v>
      </c>
      <c r="M17">
        <f>Table1373[[#This Row],[Mass (mg)]]*($M$4/Table1373[[#This Row],[SVL]])^$M$3</f>
        <v>420.00370566433577</v>
      </c>
      <c r="N17" s="13">
        <v>44028</v>
      </c>
      <c r="O17" t="s">
        <v>57</v>
      </c>
      <c r="P17">
        <f>Table1373[[#This Row],[Date Measured GS 46]]-Table1373[[#This Row],[Exp. Start]]</f>
        <v>26</v>
      </c>
      <c r="Q17">
        <v>13.36</v>
      </c>
      <c r="R17">
        <v>46</v>
      </c>
      <c r="S17">
        <v>0.29199999999999998</v>
      </c>
      <c r="T17">
        <f>Table1373[[#This Row],[Mass GS 46]]*1000</f>
        <v>292</v>
      </c>
      <c r="U17">
        <f>LOG(Table1373[[#This Row],[SVL GS 46]])</f>
        <v>1.1258064581395268</v>
      </c>
      <c r="V17">
        <f>LOG(Table1373[[#This Row],[Mass (mg) GS 46]])</f>
        <v>2.4653828514484184</v>
      </c>
      <c r="W17">
        <f>Table1373[[#This Row],[Mass (mg) GS 46]]*($W$4/Table1373[[#This Row],[SVL GS 46]])^$W$3</f>
        <v>403.71003679989332</v>
      </c>
      <c r="X17" s="12">
        <f>Table1373[[#This Row],[GS 46]]-Table1373[[#This Row],[GS]]</f>
        <v>4</v>
      </c>
      <c r="Y17">
        <f>Table1373[[#This Row],[SVL GS 46]]-Table1373[[#This Row],[SVL]]</f>
        <v>-1.2800000000000011</v>
      </c>
      <c r="Z17">
        <f>Table1373[[#This Row],[Mass GS 46]]-Table1373[[#This Row],[Mass]]</f>
        <v>-0.11599999999999999</v>
      </c>
      <c r="AA17">
        <f>Table1373[[#This Row],[SMI.mg GS 46]]-Table1373[[#This Row],[SMI.mg]]</f>
        <v>-16.293668864442452</v>
      </c>
      <c r="AB17">
        <f>Table1373[[#This Row],[Days post-exp. GS 46]]-Table1373[[#This Row],[Days post-exp.]]</f>
        <v>4</v>
      </c>
    </row>
    <row r="18" spans="1:29">
      <c r="A18" t="s">
        <v>34</v>
      </c>
      <c r="B18" t="s">
        <v>35</v>
      </c>
      <c r="C18" s="3">
        <v>44002</v>
      </c>
      <c r="D18" s="13">
        <v>44024</v>
      </c>
      <c r="E18" t="s">
        <v>58</v>
      </c>
      <c r="F18">
        <f>Table1373[[#This Row],[Date Measured]]-Table1373[[#This Row],[Exp. Start]]</f>
        <v>22</v>
      </c>
      <c r="G18">
        <v>15.69</v>
      </c>
      <c r="H18">
        <v>42</v>
      </c>
      <c r="I18">
        <v>0.40699999999999997</v>
      </c>
      <c r="J18">
        <f>Table1373[[#This Row],[Mass]]*1000</f>
        <v>407</v>
      </c>
      <c r="K18">
        <f>LOG(Table1373[[#This Row],[SVL]])</f>
        <v>1.1956229435869368</v>
      </c>
      <c r="L18">
        <f>LOG(Table1373[[#This Row],[Mass (mg)]])</f>
        <v>2.6095944092252199</v>
      </c>
      <c r="M18">
        <f>Table1373[[#This Row],[Mass (mg)]]*($M$4/Table1373[[#This Row],[SVL]])^$M$3</f>
        <v>345.45452910825702</v>
      </c>
      <c r="N18" s="13">
        <v>44028</v>
      </c>
      <c r="O18" t="s">
        <v>59</v>
      </c>
      <c r="P18">
        <f>Table1373[[#This Row],[Date Measured GS 46]]-Table1373[[#This Row],[Exp. Start]]</f>
        <v>26</v>
      </c>
      <c r="Q18">
        <v>15.91</v>
      </c>
      <c r="R18">
        <v>46</v>
      </c>
      <c r="S18">
        <v>0.307</v>
      </c>
      <c r="T18">
        <f>Table1373[[#This Row],[Mass GS 46]]*1000</f>
        <v>307</v>
      </c>
      <c r="U18">
        <f>LOG(Table1373[[#This Row],[SVL GS 46]])</f>
        <v>1.2016701796465816</v>
      </c>
      <c r="V18">
        <f>LOG(Table1373[[#This Row],[Mass (mg) GS 46]])</f>
        <v>2.4871383754771865</v>
      </c>
      <c r="W18">
        <f>Table1373[[#This Row],[Mass (mg) GS 46]]*($W$4/Table1373[[#This Row],[SVL GS 46]])^$W$3</f>
        <v>252.62864548665888</v>
      </c>
      <c r="X18" s="12">
        <f>Table1373[[#This Row],[GS 46]]-Table1373[[#This Row],[GS]]</f>
        <v>4</v>
      </c>
      <c r="Y18">
        <f>Table1373[[#This Row],[SVL GS 46]]-Table1373[[#This Row],[SVL]]</f>
        <v>0.22000000000000064</v>
      </c>
      <c r="Z18">
        <f>Table1373[[#This Row],[Mass GS 46]]-Table1373[[#This Row],[Mass]]</f>
        <v>-9.9999999999999978E-2</v>
      </c>
      <c r="AA18">
        <f>Table1373[[#This Row],[SMI.mg GS 46]]-Table1373[[#This Row],[SMI.mg]]</f>
        <v>-92.825883621598138</v>
      </c>
      <c r="AB18">
        <f>Table1373[[#This Row],[Days post-exp. GS 46]]-Table1373[[#This Row],[Days post-exp.]]</f>
        <v>4</v>
      </c>
    </row>
    <row r="19" spans="1:29">
      <c r="A19" t="s">
        <v>34</v>
      </c>
      <c r="B19" t="s">
        <v>35</v>
      </c>
      <c r="C19" s="3">
        <v>44002</v>
      </c>
      <c r="D19" s="13">
        <v>44025</v>
      </c>
      <c r="E19" t="s">
        <v>60</v>
      </c>
      <c r="F19">
        <f>Table1373[[#This Row],[Date Measured]]-Table1373[[#This Row],[Exp. Start]]</f>
        <v>23</v>
      </c>
      <c r="G19">
        <v>14.43</v>
      </c>
      <c r="H19">
        <v>42</v>
      </c>
      <c r="I19">
        <v>0.308</v>
      </c>
      <c r="J19">
        <f>Table1373[[#This Row],[Mass]]*1000</f>
        <v>308</v>
      </c>
      <c r="K19">
        <f>LOG(Table1373[[#This Row],[SVL]])</f>
        <v>1.1592663310934941</v>
      </c>
      <c r="L19">
        <f>LOG(Table1373[[#This Row],[Mass (mg)]])</f>
        <v>2.4885507165004443</v>
      </c>
      <c r="M19">
        <f>Table1373[[#This Row],[Mass (mg)]]*($M$4/Table1373[[#This Row],[SVL]])^$M$3</f>
        <v>330.08264939955819</v>
      </c>
      <c r="N19" s="13">
        <v>44029</v>
      </c>
      <c r="O19" t="s">
        <v>61</v>
      </c>
      <c r="P19">
        <f>Table1373[[#This Row],[Date Measured GS 46]]-Table1373[[#This Row],[Exp. Start]]</f>
        <v>27</v>
      </c>
      <c r="Q19">
        <v>14.43</v>
      </c>
      <c r="R19">
        <v>46</v>
      </c>
      <c r="S19">
        <v>0.215</v>
      </c>
      <c r="T19">
        <f>Table1373[[#This Row],[Mass GS 46]]*1000</f>
        <v>215</v>
      </c>
      <c r="U19">
        <f>LOG(Table1373[[#This Row],[SVL GS 46]])</f>
        <v>1.1592663310934941</v>
      </c>
      <c r="V19">
        <f>LOG(Table1373[[#This Row],[Mass (mg) GS 46]])</f>
        <v>2.3324384599156054</v>
      </c>
      <c r="W19">
        <f>Table1373[[#This Row],[Mass (mg) GS 46]]*($W$4/Table1373[[#This Row],[SVL GS 46]])^$W$3</f>
        <v>236.44891481305885</v>
      </c>
      <c r="X19" s="12">
        <f>Table1373[[#This Row],[GS 46]]-Table1373[[#This Row],[GS]]</f>
        <v>4</v>
      </c>
      <c r="Y19">
        <f>Table1373[[#This Row],[SVL GS 46]]-Table1373[[#This Row],[SVL]]</f>
        <v>0</v>
      </c>
      <c r="Z19">
        <f>Table1373[[#This Row],[Mass GS 46]]-Table1373[[#This Row],[Mass]]</f>
        <v>-9.2999999999999999E-2</v>
      </c>
      <c r="AA19">
        <f>Table1373[[#This Row],[SMI.mg GS 46]]-Table1373[[#This Row],[SMI.mg]]</f>
        <v>-93.633734586499344</v>
      </c>
      <c r="AB19">
        <f>Table1373[[#This Row],[Days post-exp. GS 46]]-Table1373[[#This Row],[Days post-exp.]]</f>
        <v>4</v>
      </c>
    </row>
    <row r="20" spans="1:29">
      <c r="A20" t="s">
        <v>34</v>
      </c>
      <c r="B20" t="s">
        <v>35</v>
      </c>
      <c r="C20" s="3">
        <v>44002</v>
      </c>
      <c r="D20" s="13">
        <v>44025</v>
      </c>
      <c r="E20" t="s">
        <v>62</v>
      </c>
      <c r="F20">
        <f>Table1373[[#This Row],[Date Measured]]-Table1373[[#This Row],[Exp. Start]]</f>
        <v>23</v>
      </c>
      <c r="G20">
        <v>13.55</v>
      </c>
      <c r="H20">
        <v>42</v>
      </c>
      <c r="I20">
        <v>0.35099999999999998</v>
      </c>
      <c r="J20">
        <f>Table1373[[#This Row],[Mass]]*1000</f>
        <v>351</v>
      </c>
      <c r="K20">
        <f>LOG(Table1373[[#This Row],[SVL]])</f>
        <v>1.1319392952104246</v>
      </c>
      <c r="L20">
        <f>LOG(Table1373[[#This Row],[Mass (mg)]])</f>
        <v>2.5453071164658239</v>
      </c>
      <c r="M20">
        <f>Table1373[[#This Row],[Mass (mg)]]*($M$4/Table1373[[#This Row],[SVL]])^$M$3</f>
        <v>448.23078119964509</v>
      </c>
      <c r="O20" s="6" t="s">
        <v>63</v>
      </c>
      <c r="AC20" s="12" t="s">
        <v>64</v>
      </c>
    </row>
    <row r="21" spans="1:29">
      <c r="A21" t="s">
        <v>34</v>
      </c>
      <c r="B21" t="s">
        <v>35</v>
      </c>
      <c r="C21" s="3">
        <v>44002</v>
      </c>
      <c r="D21" s="13">
        <v>44025</v>
      </c>
      <c r="E21" t="s">
        <v>65</v>
      </c>
      <c r="F21">
        <f>Table1373[[#This Row],[Date Measured]]-Table1373[[#This Row],[Exp. Start]]</f>
        <v>23</v>
      </c>
      <c r="G21">
        <v>15.09</v>
      </c>
      <c r="H21">
        <v>42</v>
      </c>
      <c r="I21">
        <v>0.373</v>
      </c>
      <c r="J21">
        <f>Table1373[[#This Row],[Mass]]*1000</f>
        <v>373</v>
      </c>
      <c r="K21">
        <f>LOG(Table1373[[#This Row],[SVL]])</f>
        <v>1.1786892397755899</v>
      </c>
      <c r="L21">
        <f>LOG(Table1373[[#This Row],[Mass (mg)]])</f>
        <v>2.5717088318086878</v>
      </c>
      <c r="M21">
        <f>Table1373[[#This Row],[Mass (mg)]]*($M$4/Table1373[[#This Row],[SVL]])^$M$3</f>
        <v>352.91984543640007</v>
      </c>
      <c r="N21" s="13">
        <v>44029</v>
      </c>
      <c r="O21" t="s">
        <v>66</v>
      </c>
      <c r="P21">
        <f>Table1373[[#This Row],[Date Measured GS 46]]-Table1373[[#This Row],[Exp. Start]]</f>
        <v>27</v>
      </c>
      <c r="Q21">
        <v>14.28</v>
      </c>
      <c r="R21">
        <v>46</v>
      </c>
      <c r="S21">
        <v>0.246</v>
      </c>
      <c r="T21">
        <f>Table1373[[#This Row],[Mass GS 46]]*1000</f>
        <v>246</v>
      </c>
      <c r="U21">
        <f>LOG(Table1373[[#This Row],[SVL GS 46]])</f>
        <v>1.1547282074401555</v>
      </c>
      <c r="V21">
        <f>LOG(Table1373[[#This Row],[Mass (mg) GS 46]])</f>
        <v>2.3909351071033793</v>
      </c>
      <c r="W21">
        <f>Table1373[[#This Row],[Mass (mg) GS 46]]*($W$4/Table1373[[#This Row],[SVL GS 46]])^$W$3</f>
        <v>279.07043422872397</v>
      </c>
      <c r="X21" s="12">
        <f>Table1373[[#This Row],[GS 46]]-Table1373[[#This Row],[GS]]</f>
        <v>4</v>
      </c>
      <c r="Y21">
        <f>Table1373[[#This Row],[SVL GS 46]]-Table1373[[#This Row],[SVL]]</f>
        <v>-0.8100000000000005</v>
      </c>
      <c r="Z21">
        <f>Table1373[[#This Row],[Mass GS 46]]-Table1373[[#This Row],[Mass]]</f>
        <v>-0.127</v>
      </c>
      <c r="AA21">
        <f>Table1373[[#This Row],[SMI.mg GS 46]]-Table1373[[#This Row],[SMI.mg]]</f>
        <v>-73.849411207676098</v>
      </c>
      <c r="AB21">
        <f>Table1373[[#This Row],[Days post-exp. GS 46]]-Table1373[[#This Row],[Days post-exp.]]</f>
        <v>4</v>
      </c>
    </row>
    <row r="22" spans="1:29">
      <c r="A22" t="s">
        <v>34</v>
      </c>
      <c r="B22" t="s">
        <v>35</v>
      </c>
      <c r="C22" s="3">
        <v>44002</v>
      </c>
      <c r="D22" s="13">
        <v>44026</v>
      </c>
      <c r="E22" t="s">
        <v>67</v>
      </c>
      <c r="F22">
        <f>Table1373[[#This Row],[Date Measured]]-Table1373[[#This Row],[Exp. Start]]</f>
        <v>24</v>
      </c>
      <c r="G22">
        <v>14.98</v>
      </c>
      <c r="H22">
        <v>42</v>
      </c>
      <c r="I22">
        <v>0.36699999999999999</v>
      </c>
      <c r="J22">
        <f>Table1373[[#This Row],[Mass]]*1000</f>
        <v>367</v>
      </c>
      <c r="K22">
        <f>LOG(Table1373[[#This Row],[SVL]])</f>
        <v>1.1755118133634477</v>
      </c>
      <c r="L22">
        <f>LOG(Table1373[[#This Row],[Mass (mg)]])</f>
        <v>2.5646660642520893</v>
      </c>
      <c r="M22">
        <f>Table1373[[#This Row],[Mass (mg)]]*($M$4/Table1373[[#This Row],[SVL]])^$M$3</f>
        <v>354.39239781846101</v>
      </c>
      <c r="N22" s="13">
        <v>44029</v>
      </c>
      <c r="O22" t="s">
        <v>68</v>
      </c>
      <c r="P22">
        <f>Table1373[[#This Row],[Date Measured GS 46]]-Table1373[[#This Row],[Exp. Start]]</f>
        <v>27</v>
      </c>
      <c r="Q22">
        <v>14.14</v>
      </c>
      <c r="R22">
        <v>46</v>
      </c>
      <c r="S22">
        <v>0.25800000000000001</v>
      </c>
      <c r="T22">
        <f>Table1373[[#This Row],[Mass GS 46]]*1000</f>
        <v>258</v>
      </c>
      <c r="U22">
        <f>LOG(Table1373[[#This Row],[SVL GS 46]])</f>
        <v>1.1504494094608806</v>
      </c>
      <c r="V22">
        <f>LOG(Table1373[[#This Row],[Mass (mg) GS 46]])</f>
        <v>2.4116197059632301</v>
      </c>
      <c r="W22">
        <f>Table1373[[#This Row],[Mass (mg) GS 46]]*($W$4/Table1373[[#This Row],[SVL GS 46]])^$W$3</f>
        <v>301.37553370446193</v>
      </c>
      <c r="X22" s="12">
        <f>Table1373[[#This Row],[GS 46]]-Table1373[[#This Row],[GS]]</f>
        <v>4</v>
      </c>
      <c r="Y22">
        <f>Table1373[[#This Row],[SVL GS 46]]-Table1373[[#This Row],[SVL]]</f>
        <v>-0.83999999999999986</v>
      </c>
      <c r="Z22">
        <f>Table1373[[#This Row],[Mass GS 46]]-Table1373[[#This Row],[Mass]]</f>
        <v>-0.10899999999999999</v>
      </c>
      <c r="AA22">
        <f>Table1373[[#This Row],[SMI.mg GS 46]]-Table1373[[#This Row],[SMI.mg]]</f>
        <v>-53.016864113999077</v>
      </c>
      <c r="AB22">
        <f>Table1373[[#This Row],[Days post-exp. GS 46]]-Table1373[[#This Row],[Days post-exp.]]</f>
        <v>3</v>
      </c>
    </row>
    <row r="23" spans="1:29">
      <c r="A23" t="s">
        <v>34</v>
      </c>
      <c r="B23" t="s">
        <v>35</v>
      </c>
      <c r="C23" s="3">
        <v>44002</v>
      </c>
      <c r="D23" s="13">
        <v>44027</v>
      </c>
      <c r="E23" t="s">
        <v>69</v>
      </c>
      <c r="F23">
        <f>Table1373[[#This Row],[Date Measured]]-Table1373[[#This Row],[Exp. Start]]</f>
        <v>25</v>
      </c>
      <c r="G23">
        <v>14.6</v>
      </c>
      <c r="H23">
        <v>42</v>
      </c>
      <c r="I23">
        <v>0.36699999999999999</v>
      </c>
      <c r="J23">
        <f>Table1373[[#This Row],[Mass]]*1000</f>
        <v>367</v>
      </c>
      <c r="K23">
        <f>LOG(Table1373[[#This Row],[SVL]])</f>
        <v>1.1643528557844371</v>
      </c>
      <c r="L23">
        <f>LOG(Table1373[[#This Row],[Mass (mg)]])</f>
        <v>2.5646660642520893</v>
      </c>
      <c r="M23">
        <f>Table1373[[#This Row],[Mass (mg)]]*($M$4/Table1373[[#This Row],[SVL]])^$M$3</f>
        <v>380.68779073457137</v>
      </c>
      <c r="N23" s="13">
        <v>44031</v>
      </c>
      <c r="O23" t="s">
        <v>70</v>
      </c>
      <c r="P23">
        <f>Table1373[[#This Row],[Date Measured GS 46]]-Table1373[[#This Row],[Exp. Start]]</f>
        <v>29</v>
      </c>
      <c r="Q23">
        <v>13.08</v>
      </c>
      <c r="R23">
        <v>46</v>
      </c>
      <c r="S23">
        <v>0.26500000000000001</v>
      </c>
      <c r="T23">
        <f>Table1373[[#This Row],[Mass GS 46]]*1000</f>
        <v>265</v>
      </c>
      <c r="U23">
        <f>LOG(Table1373[[#This Row],[SVL GS 46]])</f>
        <v>1.1166077439882485</v>
      </c>
      <c r="V23">
        <f>LOG(Table1373[[#This Row],[Mass (mg) GS 46]])</f>
        <v>2.4232458739368079</v>
      </c>
      <c r="W23">
        <f>Table1373[[#This Row],[Mass (mg) GS 46]]*($W$4/Table1373[[#This Row],[SVL GS 46]])^$W$3</f>
        <v>390.17195639631427</v>
      </c>
      <c r="X23" s="12">
        <f>Table1373[[#This Row],[GS 46]]-Table1373[[#This Row],[GS]]</f>
        <v>4</v>
      </c>
      <c r="Y23">
        <f>Table1373[[#This Row],[SVL GS 46]]-Table1373[[#This Row],[SVL]]</f>
        <v>-1.5199999999999996</v>
      </c>
      <c r="Z23">
        <f>Table1373[[#This Row],[Mass GS 46]]-Table1373[[#This Row],[Mass]]</f>
        <v>-0.10199999999999998</v>
      </c>
      <c r="AA23">
        <f>Table1373[[#This Row],[SMI.mg GS 46]]-Table1373[[#This Row],[SMI.mg]]</f>
        <v>9.4841656617429067</v>
      </c>
      <c r="AB23">
        <f>Table1373[[#This Row],[Days post-exp. GS 46]]-Table1373[[#This Row],[Days post-exp.]]</f>
        <v>4</v>
      </c>
    </row>
    <row r="24" spans="1:29">
      <c r="A24" t="s">
        <v>34</v>
      </c>
      <c r="B24" t="s">
        <v>35</v>
      </c>
      <c r="C24" s="3">
        <v>44002</v>
      </c>
      <c r="D24" s="13">
        <v>44027</v>
      </c>
      <c r="E24" t="s">
        <v>71</v>
      </c>
      <c r="F24">
        <f>Table1373[[#This Row],[Date Measured]]-Table1373[[#This Row],[Exp. Start]]</f>
        <v>25</v>
      </c>
      <c r="G24">
        <v>14.4</v>
      </c>
      <c r="H24">
        <v>42</v>
      </c>
      <c r="I24">
        <v>0.31</v>
      </c>
      <c r="J24">
        <f>Table1373[[#This Row],[Mass]]*1000</f>
        <v>310</v>
      </c>
      <c r="K24">
        <f>LOG(Table1373[[#This Row],[SVL]])</f>
        <v>1.1583624920952498</v>
      </c>
      <c r="L24">
        <f>LOG(Table1373[[#This Row],[Mass (mg)]])</f>
        <v>2.4913616938342726</v>
      </c>
      <c r="M24">
        <f>Table1373[[#This Row],[Mass (mg)]]*($M$4/Table1373[[#This Row],[SVL]])^$M$3</f>
        <v>334.15765968720444</v>
      </c>
      <c r="N24" s="13">
        <v>44033</v>
      </c>
      <c r="O24" t="s">
        <v>72</v>
      </c>
      <c r="P24">
        <f>Table1373[[#This Row],[Date Measured GS 46]]-Table1373[[#This Row],[Exp. Start]]</f>
        <v>31</v>
      </c>
      <c r="Q24">
        <v>14.26</v>
      </c>
      <c r="R24">
        <v>46</v>
      </c>
      <c r="S24">
        <v>0.25</v>
      </c>
      <c r="T24">
        <f>Table1373[[#This Row],[Mass GS 46]]*1000</f>
        <v>250</v>
      </c>
      <c r="U24">
        <f>LOG(Table1373[[#This Row],[SVL GS 46]])</f>
        <v>1.1541195255158467</v>
      </c>
      <c r="V24">
        <f>LOG(Table1373[[#This Row],[Mass (mg) GS 46]])</f>
        <v>2.3979400086720375</v>
      </c>
      <c r="W24">
        <f>Table1373[[#This Row],[Mass (mg) GS 46]]*($W$4/Table1373[[#This Row],[SVL GS 46]])^$W$3</f>
        <v>284.79131010383475</v>
      </c>
      <c r="X24" s="12">
        <f>Table1373[[#This Row],[GS 46]]-Table1373[[#This Row],[GS]]</f>
        <v>4</v>
      </c>
      <c r="Y24">
        <f>Table1373[[#This Row],[SVL GS 46]]-Table1373[[#This Row],[SVL]]</f>
        <v>-0.14000000000000057</v>
      </c>
      <c r="Z24">
        <f>Table1373[[#This Row],[Mass GS 46]]-Table1373[[#This Row],[Mass]]</f>
        <v>-0.06</v>
      </c>
      <c r="AA24">
        <f>Table1373[[#This Row],[SMI.mg GS 46]]-Table1373[[#This Row],[SMI.mg]]</f>
        <v>-49.366349583369697</v>
      </c>
      <c r="AB24">
        <f>Table1373[[#This Row],[Days post-exp. GS 46]]-Table1373[[#This Row],[Days post-exp.]]</f>
        <v>6</v>
      </c>
    </row>
    <row r="25" spans="1:29">
      <c r="A25" t="s">
        <v>34</v>
      </c>
      <c r="B25" t="s">
        <v>35</v>
      </c>
      <c r="C25" s="3">
        <v>44002</v>
      </c>
      <c r="D25" s="13">
        <v>44027</v>
      </c>
      <c r="E25" t="s">
        <v>73</v>
      </c>
      <c r="F25">
        <f>Table1373[[#This Row],[Date Measured]]-Table1373[[#This Row],[Exp. Start]]</f>
        <v>25</v>
      </c>
      <c r="G25">
        <v>13.93</v>
      </c>
      <c r="H25">
        <v>42</v>
      </c>
      <c r="I25">
        <v>0.32500000000000001</v>
      </c>
      <c r="J25">
        <f>Table1373[[#This Row],[Mass]]*1000</f>
        <v>325</v>
      </c>
      <c r="K25">
        <f>LOG(Table1373[[#This Row],[SVL]])</f>
        <v>1.1439511164239635</v>
      </c>
      <c r="L25">
        <f>LOG(Table1373[[#This Row],[Mass (mg)]])</f>
        <v>2.5118833609788744</v>
      </c>
      <c r="M25">
        <f>Table1373[[#This Row],[Mass (mg)]]*($M$4/Table1373[[#This Row],[SVL]])^$M$3</f>
        <v>384.25331367119179</v>
      </c>
      <c r="N25" s="13">
        <v>44032</v>
      </c>
      <c r="O25" t="s">
        <v>74</v>
      </c>
      <c r="P25">
        <f>Table1373[[#This Row],[Date Measured GS 46]]-Table1373[[#This Row],[Exp. Start]]</f>
        <v>30</v>
      </c>
      <c r="Q25">
        <v>15.14</v>
      </c>
      <c r="R25">
        <v>46</v>
      </c>
      <c r="S25">
        <v>0.26500000000000001</v>
      </c>
      <c r="T25">
        <f>Table1373[[#This Row],[Mass GS 46]]*1000</f>
        <v>265</v>
      </c>
      <c r="U25">
        <f>LOG(Table1373[[#This Row],[SVL GS 46]])</f>
        <v>1.180125875164054</v>
      </c>
      <c r="V25">
        <f>LOG(Table1373[[#This Row],[Mass (mg) GS 46]])</f>
        <v>2.4232458739368079</v>
      </c>
      <c r="W25">
        <f>Table1373[[#This Row],[Mass (mg) GS 46]]*($W$4/Table1373[[#This Row],[SVL GS 46]])^$W$3</f>
        <v>252.68787760122606</v>
      </c>
      <c r="X25" s="12">
        <f>Table1373[[#This Row],[GS 46]]-Table1373[[#This Row],[GS]]</f>
        <v>4</v>
      </c>
      <c r="Y25">
        <f>Table1373[[#This Row],[SVL GS 46]]-Table1373[[#This Row],[SVL]]</f>
        <v>1.2100000000000009</v>
      </c>
      <c r="Z25">
        <f>Table1373[[#This Row],[Mass GS 46]]-Table1373[[#This Row],[Mass]]</f>
        <v>-0.06</v>
      </c>
      <c r="AA25">
        <f>Table1373[[#This Row],[SMI.mg GS 46]]-Table1373[[#This Row],[SMI.mg]]</f>
        <v>-131.56543606996573</v>
      </c>
      <c r="AB25">
        <f>Table1373[[#This Row],[Days post-exp. GS 46]]-Table1373[[#This Row],[Days post-exp.]]</f>
        <v>5</v>
      </c>
    </row>
    <row r="26" spans="1:29">
      <c r="A26" t="s">
        <v>34</v>
      </c>
      <c r="B26" t="s">
        <v>35</v>
      </c>
      <c r="C26" s="3">
        <v>44002</v>
      </c>
      <c r="D26" s="13">
        <v>44028</v>
      </c>
      <c r="E26" t="s">
        <v>75</v>
      </c>
      <c r="F26">
        <f>Table1373[[#This Row],[Date Measured]]-Table1373[[#This Row],[Exp. Start]]</f>
        <v>26</v>
      </c>
      <c r="G26">
        <v>14.09</v>
      </c>
      <c r="H26">
        <v>42</v>
      </c>
      <c r="I26">
        <v>0.34699999999999998</v>
      </c>
      <c r="J26">
        <f>Table1373[[#This Row],[Mass]]*1000</f>
        <v>347</v>
      </c>
      <c r="K26">
        <f>LOG(Table1373[[#This Row],[SVL]])</f>
        <v>1.1489109931093564</v>
      </c>
      <c r="L26">
        <f>LOG(Table1373[[#This Row],[Mass (mg)]])</f>
        <v>2.5403294747908736</v>
      </c>
      <c r="M26">
        <f>Table1373[[#This Row],[Mass (mg)]]*($M$4/Table1373[[#This Row],[SVL]])^$M$3</f>
        <v>397.41790714598045</v>
      </c>
      <c r="N26" s="13">
        <v>44033</v>
      </c>
      <c r="O26" t="s">
        <v>76</v>
      </c>
      <c r="P26">
        <f>Table1373[[#This Row],[Date Measured GS 46]]-Table1373[[#This Row],[Exp. Start]]</f>
        <v>31</v>
      </c>
      <c r="Q26">
        <v>13.7</v>
      </c>
      <c r="R26">
        <v>46</v>
      </c>
      <c r="S26">
        <v>0.19500000000000001</v>
      </c>
      <c r="T26">
        <f>Table1373[[#This Row],[Mass GS 46]]*1000</f>
        <v>195</v>
      </c>
      <c r="U26">
        <f>LOG(Table1373[[#This Row],[SVL GS 46]])</f>
        <v>1.1367205671564067</v>
      </c>
      <c r="V26">
        <f>LOG(Table1373[[#This Row],[Mass (mg) GS 46]])</f>
        <v>2.2900346113625178</v>
      </c>
      <c r="W26">
        <f>Table1373[[#This Row],[Mass (mg) GS 46]]*($W$4/Table1373[[#This Row],[SVL GS 46]])^$W$3</f>
        <v>250.20874595701645</v>
      </c>
      <c r="X26" s="12">
        <f>Table1373[[#This Row],[GS 46]]-Table1373[[#This Row],[GS]]</f>
        <v>4</v>
      </c>
      <c r="Y26">
        <f>Table1373[[#This Row],[SVL GS 46]]-Table1373[[#This Row],[SVL]]</f>
        <v>-0.39000000000000057</v>
      </c>
      <c r="Z26">
        <f>Table1373[[#This Row],[Mass GS 46]]-Table1373[[#This Row],[Mass]]</f>
        <v>-0.15199999999999997</v>
      </c>
      <c r="AA26">
        <f>Table1373[[#This Row],[SMI.mg GS 46]]-Table1373[[#This Row],[SMI.mg]]</f>
        <v>-147.209161188964</v>
      </c>
      <c r="AB26">
        <f>Table1373[[#This Row],[Days post-exp. GS 46]]-Table1373[[#This Row],[Days post-exp.]]</f>
        <v>5</v>
      </c>
    </row>
    <row r="27" spans="1:29">
      <c r="A27" t="s">
        <v>34</v>
      </c>
      <c r="B27" t="s">
        <v>35</v>
      </c>
      <c r="C27" s="3">
        <v>44002</v>
      </c>
      <c r="D27" s="13">
        <v>44029</v>
      </c>
      <c r="E27" t="s">
        <v>77</v>
      </c>
      <c r="F27">
        <f>Table1373[[#This Row],[Date Measured]]-Table1373[[#This Row],[Exp. Start]]</f>
        <v>27</v>
      </c>
      <c r="G27">
        <v>13.55</v>
      </c>
      <c r="H27">
        <v>42</v>
      </c>
      <c r="I27">
        <v>0.32300000000000001</v>
      </c>
      <c r="J27">
        <f>Table1373[[#This Row],[Mass]]*1000</f>
        <v>323</v>
      </c>
      <c r="K27">
        <f>LOG(Table1373[[#This Row],[SVL]])</f>
        <v>1.1319392952104246</v>
      </c>
      <c r="L27">
        <f>LOG(Table1373[[#This Row],[Mass (mg)]])</f>
        <v>2.509202522331103</v>
      </c>
      <c r="M27">
        <f>Table1373[[#This Row],[Mass (mg)]]*($M$4/Table1373[[#This Row],[SVL]])^$M$3</f>
        <v>412.47447956548541</v>
      </c>
      <c r="N27" s="13">
        <v>44034</v>
      </c>
      <c r="O27" t="s">
        <v>78</v>
      </c>
      <c r="P27">
        <f>Table1373[[#This Row],[Date Measured GS 46]]-Table1373[[#This Row],[Exp. Start]]</f>
        <v>32</v>
      </c>
      <c r="Q27">
        <v>13.84</v>
      </c>
      <c r="R27">
        <v>46</v>
      </c>
      <c r="S27">
        <v>0.215</v>
      </c>
      <c r="T27">
        <f>Table1373[[#This Row],[Mass GS 46]]*1000</f>
        <v>215</v>
      </c>
      <c r="U27">
        <f>LOG(Table1373[[#This Row],[SVL GS 46]])</f>
        <v>1.141136090120739</v>
      </c>
      <c r="V27">
        <f>LOG(Table1373[[#This Row],[Mass (mg) GS 46]])</f>
        <v>2.3324384599156054</v>
      </c>
      <c r="W27">
        <f>Table1373[[#This Row],[Mass (mg) GS 46]]*($W$4/Table1373[[#This Row],[SVL GS 46]])^$W$3</f>
        <v>267.66442107828539</v>
      </c>
      <c r="X27" s="12">
        <f>Table1373[[#This Row],[GS 46]]-Table1373[[#This Row],[GS]]</f>
        <v>4</v>
      </c>
      <c r="Y27">
        <f>Table1373[[#This Row],[SVL GS 46]]-Table1373[[#This Row],[SVL]]</f>
        <v>0.28999999999999915</v>
      </c>
      <c r="Z27">
        <f>Table1373[[#This Row],[Mass GS 46]]-Table1373[[#This Row],[Mass]]</f>
        <v>-0.10800000000000001</v>
      </c>
      <c r="AA27">
        <f>Table1373[[#This Row],[SMI.mg GS 46]]-Table1373[[#This Row],[SMI.mg]]</f>
        <v>-144.81005848720002</v>
      </c>
      <c r="AB27">
        <f>Table1373[[#This Row],[Days post-exp. GS 46]]-Table1373[[#This Row],[Days post-exp.]]</f>
        <v>5</v>
      </c>
    </row>
    <row r="28" spans="1:29">
      <c r="A28" t="s">
        <v>34</v>
      </c>
      <c r="B28" t="s">
        <v>35</v>
      </c>
      <c r="C28" s="3">
        <v>44002</v>
      </c>
      <c r="D28" s="13">
        <v>44029</v>
      </c>
      <c r="E28" t="s">
        <v>79</v>
      </c>
      <c r="F28">
        <f>Table1373[[#This Row],[Date Measured]]-Table1373[[#This Row],[Exp. Start]]</f>
        <v>27</v>
      </c>
      <c r="G28">
        <v>15.34</v>
      </c>
      <c r="H28">
        <v>42</v>
      </c>
      <c r="I28">
        <v>0.39400000000000002</v>
      </c>
      <c r="J28">
        <f>Table1373[[#This Row],[Mass]]*1000</f>
        <v>394</v>
      </c>
      <c r="K28">
        <f>LOG(Table1373[[#This Row],[SVL]])</f>
        <v>1.1858253596129622</v>
      </c>
      <c r="L28">
        <f>LOG(Table1373[[#This Row],[Mass (mg)]])</f>
        <v>2.5954962218255742</v>
      </c>
      <c r="M28">
        <f>Table1373[[#This Row],[Mass (mg)]]*($M$4/Table1373[[#This Row],[SVL]])^$M$3</f>
        <v>356.11067550169815</v>
      </c>
      <c r="N28" s="13">
        <v>44034</v>
      </c>
      <c r="O28" t="s">
        <v>80</v>
      </c>
      <c r="P28">
        <f>Table1373[[#This Row],[Date Measured GS 46]]-Table1373[[#This Row],[Exp. Start]]</f>
        <v>32</v>
      </c>
      <c r="Q28">
        <v>14.13</v>
      </c>
      <c r="R28">
        <v>46</v>
      </c>
      <c r="S28">
        <v>0.25</v>
      </c>
      <c r="T28">
        <f>Table1373[[#This Row],[Mass GS 46]]*1000</f>
        <v>250</v>
      </c>
      <c r="U28">
        <f>LOG(Table1373[[#This Row],[SVL GS 46]])</f>
        <v>1.1501421618485586</v>
      </c>
      <c r="V28">
        <f>LOG(Table1373[[#This Row],[Mass (mg) GS 46]])</f>
        <v>2.3979400086720375</v>
      </c>
      <c r="W28">
        <f>Table1373[[#This Row],[Mass (mg) GS 46]]*($W$4/Table1373[[#This Row],[SVL GS 46]])^$W$3</f>
        <v>292.64488039161091</v>
      </c>
      <c r="X28" s="12">
        <f>Table1373[[#This Row],[GS 46]]-Table1373[[#This Row],[GS]]</f>
        <v>4</v>
      </c>
      <c r="Y28">
        <f>Table1373[[#This Row],[SVL GS 46]]-Table1373[[#This Row],[SVL]]</f>
        <v>-1.2099999999999991</v>
      </c>
      <c r="Z28">
        <f>Table1373[[#This Row],[Mass GS 46]]-Table1373[[#This Row],[Mass]]</f>
        <v>-0.14400000000000002</v>
      </c>
      <c r="AA28">
        <f>Table1373[[#This Row],[SMI.mg GS 46]]-Table1373[[#This Row],[SMI.mg]]</f>
        <v>-63.465795110087242</v>
      </c>
      <c r="AB28">
        <f>Table1373[[#This Row],[Days post-exp. GS 46]]-Table1373[[#This Row],[Days post-exp.]]</f>
        <v>5</v>
      </c>
    </row>
    <row r="29" spans="1:29">
      <c r="A29" t="s">
        <v>34</v>
      </c>
      <c r="B29" t="s">
        <v>35</v>
      </c>
      <c r="C29" s="3">
        <v>44002</v>
      </c>
      <c r="D29" s="13">
        <v>44029</v>
      </c>
      <c r="E29" t="s">
        <v>81</v>
      </c>
      <c r="F29">
        <f>Table1373[[#This Row],[Date Measured]]-Table1373[[#This Row],[Exp. Start]]</f>
        <v>27</v>
      </c>
      <c r="G29">
        <v>14.09</v>
      </c>
      <c r="H29">
        <v>42</v>
      </c>
      <c r="I29">
        <v>0.309</v>
      </c>
      <c r="J29">
        <f>Table1373[[#This Row],[Mass]]*1000</f>
        <v>309</v>
      </c>
      <c r="K29">
        <f>LOG(Table1373[[#This Row],[SVL]])</f>
        <v>1.1489109931093564</v>
      </c>
      <c r="L29">
        <f>LOG(Table1373[[#This Row],[Mass (mg)]])</f>
        <v>2.4899584794248346</v>
      </c>
      <c r="M29">
        <f>Table1373[[#This Row],[Mass (mg)]]*($M$4/Table1373[[#This Row],[SVL]])^$M$3</f>
        <v>353.89663777552721</v>
      </c>
      <c r="N29" s="13">
        <v>44034</v>
      </c>
      <c r="O29" t="s">
        <v>82</v>
      </c>
      <c r="P29">
        <f>Table1373[[#This Row],[Date Measured GS 46]]-Table1373[[#This Row],[Exp. Start]]</f>
        <v>32</v>
      </c>
      <c r="Q29">
        <v>13.73</v>
      </c>
      <c r="R29">
        <v>46</v>
      </c>
      <c r="S29">
        <v>0.20599999999999999</v>
      </c>
      <c r="T29">
        <f>Table1373[[#This Row],[Mass GS 46]]*1000</f>
        <v>206</v>
      </c>
      <c r="U29">
        <f>LOG(Table1373[[#This Row],[SVL GS 46]])</f>
        <v>1.137670537236755</v>
      </c>
      <c r="V29">
        <f>LOG(Table1373[[#This Row],[Mass (mg) GS 46]])</f>
        <v>2.3138672203691533</v>
      </c>
      <c r="W29">
        <f>Table1373[[#This Row],[Mass (mg) GS 46]]*($W$4/Table1373[[#This Row],[SVL GS 46]])^$W$3</f>
        <v>262.61125986005226</v>
      </c>
      <c r="X29" s="12">
        <f>Table1373[[#This Row],[GS 46]]-Table1373[[#This Row],[GS]]</f>
        <v>4</v>
      </c>
      <c r="Y29">
        <f>Table1373[[#This Row],[SVL GS 46]]-Table1373[[#This Row],[SVL]]</f>
        <v>-0.35999999999999943</v>
      </c>
      <c r="Z29">
        <f>Table1373[[#This Row],[Mass GS 46]]-Table1373[[#This Row],[Mass]]</f>
        <v>-0.10300000000000001</v>
      </c>
      <c r="AA29">
        <f>Table1373[[#This Row],[SMI.mg GS 46]]-Table1373[[#This Row],[SMI.mg]]</f>
        <v>-91.285377915474953</v>
      </c>
      <c r="AB29">
        <f>Table1373[[#This Row],[Days post-exp. GS 46]]-Table1373[[#This Row],[Days post-exp.]]</f>
        <v>5</v>
      </c>
    </row>
    <row r="30" spans="1:29">
      <c r="A30" t="s">
        <v>34</v>
      </c>
      <c r="B30" t="s">
        <v>35</v>
      </c>
      <c r="C30" s="3">
        <v>44002</v>
      </c>
      <c r="D30" s="13">
        <v>44030</v>
      </c>
      <c r="E30" t="s">
        <v>83</v>
      </c>
      <c r="F30">
        <f>Table1373[[#This Row],[Date Measured]]-Table1373[[#This Row],[Exp. Start]]</f>
        <v>28</v>
      </c>
      <c r="G30">
        <v>15</v>
      </c>
      <c r="H30">
        <v>42</v>
      </c>
      <c r="I30">
        <v>0.36699999999999999</v>
      </c>
      <c r="J30">
        <f>Table1373[[#This Row],[Mass]]*1000</f>
        <v>367</v>
      </c>
      <c r="K30">
        <f>LOG(Table1373[[#This Row],[SVL]])</f>
        <v>1.1760912590556813</v>
      </c>
      <c r="L30">
        <f>LOG(Table1373[[#This Row],[Mass (mg)]])</f>
        <v>2.5646660642520893</v>
      </c>
      <c r="M30">
        <f>Table1373[[#This Row],[Mass (mg)]]*($M$4/Table1373[[#This Row],[SVL]])^$M$3</f>
        <v>353.07769681113228</v>
      </c>
      <c r="N30" s="13">
        <v>44036</v>
      </c>
      <c r="O30" t="s">
        <v>84</v>
      </c>
      <c r="P30">
        <f>Table1373[[#This Row],[Date Measured GS 46]]-Table1373[[#This Row],[Exp. Start]]</f>
        <v>34</v>
      </c>
      <c r="Q30">
        <v>14.85</v>
      </c>
      <c r="R30">
        <v>46</v>
      </c>
      <c r="S30">
        <v>0.26700000000000002</v>
      </c>
      <c r="T30">
        <f>Table1373[[#This Row],[Mass GS 46]]*1000</f>
        <v>267</v>
      </c>
      <c r="U30">
        <f>LOG(Table1373[[#This Row],[SVL GS 46]])</f>
        <v>1.1717264536532312</v>
      </c>
      <c r="V30">
        <f>LOG(Table1373[[#This Row],[Mass (mg) GS 46]])</f>
        <v>2.4265112613645754</v>
      </c>
      <c r="W30">
        <f>Table1373[[#This Row],[Mass (mg) GS 46]]*($W$4/Table1373[[#This Row],[SVL GS 46]])^$W$3</f>
        <v>269.64917207597705</v>
      </c>
      <c r="X30" s="12">
        <f>Table1373[[#This Row],[GS 46]]-Table1373[[#This Row],[GS]]</f>
        <v>4</v>
      </c>
      <c r="Y30">
        <f>Table1373[[#This Row],[SVL GS 46]]-Table1373[[#This Row],[SVL]]</f>
        <v>-0.15000000000000036</v>
      </c>
      <c r="Z30">
        <f>Table1373[[#This Row],[Mass GS 46]]-Table1373[[#This Row],[Mass]]</f>
        <v>-9.9999999999999978E-2</v>
      </c>
      <c r="AA30">
        <f>Table1373[[#This Row],[SMI.mg GS 46]]-Table1373[[#This Row],[SMI.mg]]</f>
        <v>-83.428524735155236</v>
      </c>
      <c r="AB30">
        <f>Table1373[[#This Row],[Days post-exp. GS 46]]-Table1373[[#This Row],[Days post-exp.]]</f>
        <v>6</v>
      </c>
    </row>
    <row r="31" spans="1:29">
      <c r="A31" t="s">
        <v>34</v>
      </c>
      <c r="B31" t="s">
        <v>35</v>
      </c>
      <c r="C31" s="3">
        <v>44002</v>
      </c>
      <c r="D31" s="13">
        <v>44030</v>
      </c>
      <c r="E31" t="s">
        <v>85</v>
      </c>
      <c r="F31">
        <f>Table1373[[#This Row],[Date Measured]]-Table1373[[#This Row],[Exp. Start]]</f>
        <v>28</v>
      </c>
      <c r="G31">
        <v>14.37</v>
      </c>
      <c r="H31">
        <v>42</v>
      </c>
      <c r="I31">
        <v>0.32800000000000001</v>
      </c>
      <c r="J31">
        <f>Table1373[[#This Row],[Mass]]*1000</f>
        <v>328</v>
      </c>
      <c r="K31">
        <f>LOG(Table1373[[#This Row],[SVL]])</f>
        <v>1.1574567681342256</v>
      </c>
      <c r="L31">
        <f>LOG(Table1373[[#This Row],[Mass (mg)]])</f>
        <v>2.5158738437116792</v>
      </c>
      <c r="M31">
        <f>Table1373[[#This Row],[Mass (mg)]]*($M$4/Table1373[[#This Row],[SVL]])^$M$3</f>
        <v>355.62031973764601</v>
      </c>
      <c r="N31" s="13">
        <v>44034</v>
      </c>
      <c r="O31" t="s">
        <v>86</v>
      </c>
      <c r="P31">
        <f>Table1373[[#This Row],[Date Measured GS 46]]-Table1373[[#This Row],[Exp. Start]]</f>
        <v>32</v>
      </c>
      <c r="Q31">
        <v>18.41</v>
      </c>
      <c r="R31">
        <v>46</v>
      </c>
      <c r="S31">
        <v>0.308</v>
      </c>
      <c r="T31">
        <f>Table1373[[#This Row],[Mass GS 46]]*1000</f>
        <v>308</v>
      </c>
      <c r="U31">
        <f>LOG(Table1373[[#This Row],[SVL GS 46]])</f>
        <v>1.2650537885040147</v>
      </c>
      <c r="V31">
        <f>LOG(Table1373[[#This Row],[Mass (mg) GS 46]])</f>
        <v>2.4885507165004443</v>
      </c>
      <c r="W31">
        <f>Table1373[[#This Row],[Mass (mg) GS 46]]*($W$4/Table1373[[#This Row],[SVL GS 46]])^$W$3</f>
        <v>164.29444154284735</v>
      </c>
      <c r="X31" s="12">
        <f>Table1373[[#This Row],[GS 46]]-Table1373[[#This Row],[GS]]</f>
        <v>4</v>
      </c>
      <c r="Y31">
        <f>Table1373[[#This Row],[SVL GS 46]]-Table1373[[#This Row],[SVL]]</f>
        <v>4.0400000000000009</v>
      </c>
      <c r="Z31">
        <f>Table1373[[#This Row],[Mass GS 46]]-Table1373[[#This Row],[Mass]]</f>
        <v>-2.0000000000000018E-2</v>
      </c>
      <c r="AA31">
        <f>Table1373[[#This Row],[SMI.mg GS 46]]-Table1373[[#This Row],[SMI.mg]]</f>
        <v>-191.32587819479866</v>
      </c>
      <c r="AB31">
        <f>Table1373[[#This Row],[Days post-exp. GS 46]]-Table1373[[#This Row],[Days post-exp.]]</f>
        <v>4</v>
      </c>
    </row>
    <row r="32" spans="1:29">
      <c r="A32" t="s">
        <v>34</v>
      </c>
      <c r="B32" t="s">
        <v>35</v>
      </c>
      <c r="C32" s="3">
        <v>44002</v>
      </c>
      <c r="D32" s="13">
        <v>44030</v>
      </c>
      <c r="E32" t="s">
        <v>87</v>
      </c>
      <c r="F32">
        <f>Table1373[[#This Row],[Date Measured]]-Table1373[[#This Row],[Exp. Start]]</f>
        <v>28</v>
      </c>
      <c r="G32">
        <v>14.4</v>
      </c>
      <c r="H32">
        <v>42</v>
      </c>
      <c r="I32">
        <v>0.31</v>
      </c>
      <c r="J32">
        <f>Table1373[[#This Row],[Mass]]*1000</f>
        <v>310</v>
      </c>
      <c r="K32">
        <f>LOG(Table1373[[#This Row],[SVL]])</f>
        <v>1.1583624920952498</v>
      </c>
      <c r="L32">
        <f>LOG(Table1373[[#This Row],[Mass (mg)]])</f>
        <v>2.4913616938342726</v>
      </c>
      <c r="M32">
        <f>Table1373[[#This Row],[Mass (mg)]]*($M$4/Table1373[[#This Row],[SVL]])^$M$3</f>
        <v>334.15765968720444</v>
      </c>
      <c r="N32" s="13">
        <v>44034</v>
      </c>
      <c r="O32" t="s">
        <v>88</v>
      </c>
      <c r="P32">
        <f>Table1373[[#This Row],[Date Measured GS 46]]-Table1373[[#This Row],[Exp. Start]]</f>
        <v>32</v>
      </c>
      <c r="Q32">
        <v>14.26</v>
      </c>
      <c r="R32">
        <v>46</v>
      </c>
      <c r="S32">
        <v>0.25</v>
      </c>
      <c r="T32">
        <f>Table1373[[#This Row],[Mass GS 46]]*1000</f>
        <v>250</v>
      </c>
      <c r="U32">
        <f>LOG(Table1373[[#This Row],[SVL GS 46]])</f>
        <v>1.1541195255158467</v>
      </c>
      <c r="V32">
        <f>LOG(Table1373[[#This Row],[Mass (mg) GS 46]])</f>
        <v>2.3979400086720375</v>
      </c>
      <c r="W32">
        <f>Table1373[[#This Row],[Mass (mg) GS 46]]*($W$4/Table1373[[#This Row],[SVL GS 46]])^$W$3</f>
        <v>284.79131010383475</v>
      </c>
      <c r="X32" s="12">
        <f>Table1373[[#This Row],[GS 46]]-Table1373[[#This Row],[GS]]</f>
        <v>4</v>
      </c>
      <c r="Y32">
        <f>Table1373[[#This Row],[SVL GS 46]]-Table1373[[#This Row],[SVL]]</f>
        <v>-0.14000000000000057</v>
      </c>
      <c r="Z32">
        <f>Table1373[[#This Row],[Mass GS 46]]-Table1373[[#This Row],[Mass]]</f>
        <v>-0.06</v>
      </c>
      <c r="AA32">
        <f>Table1373[[#This Row],[SMI.mg GS 46]]-Table1373[[#This Row],[SMI.mg]]</f>
        <v>-49.366349583369697</v>
      </c>
      <c r="AB32">
        <f>Table1373[[#This Row],[Days post-exp. GS 46]]-Table1373[[#This Row],[Days post-exp.]]</f>
        <v>4</v>
      </c>
    </row>
    <row r="33" spans="1:29">
      <c r="A33" t="s">
        <v>34</v>
      </c>
      <c r="B33" t="s">
        <v>35</v>
      </c>
      <c r="C33" s="3">
        <v>44002</v>
      </c>
      <c r="D33" s="13">
        <v>44031</v>
      </c>
      <c r="E33" t="s">
        <v>89</v>
      </c>
      <c r="F33">
        <f>Table1373[[#This Row],[Date Measured]]-Table1373[[#This Row],[Exp. Start]]</f>
        <v>29</v>
      </c>
      <c r="G33">
        <v>15.21</v>
      </c>
      <c r="H33">
        <v>42</v>
      </c>
      <c r="I33">
        <v>0.501</v>
      </c>
      <c r="J33">
        <f>Table1373[[#This Row],[Mass]]*1000</f>
        <v>501</v>
      </c>
      <c r="K33">
        <f>LOG(Table1373[[#This Row],[SVL]])</f>
        <v>1.1821292140529984</v>
      </c>
      <c r="L33">
        <f>LOG(Table1373[[#This Row],[Mass (mg)]])</f>
        <v>2.6998377258672459</v>
      </c>
      <c r="M33">
        <f>Table1373[[#This Row],[Mass (mg)]]*($M$4/Table1373[[#This Row],[SVL]])^$M$3</f>
        <v>463.68445133001569</v>
      </c>
      <c r="N33" s="13">
        <v>44035</v>
      </c>
      <c r="O33" t="s">
        <v>90</v>
      </c>
      <c r="P33">
        <f>Table1373[[#This Row],[Date Measured GS 46]]-Table1373[[#This Row],[Exp. Start]]</f>
        <v>33</v>
      </c>
      <c r="Q33">
        <v>14.97</v>
      </c>
      <c r="R33">
        <v>46</v>
      </c>
      <c r="S33">
        <v>0.33500000000000002</v>
      </c>
      <c r="T33">
        <f>Table1373[[#This Row],[Mass GS 46]]*1000</f>
        <v>335</v>
      </c>
      <c r="U33">
        <f>LOG(Table1373[[#This Row],[SVL GS 46]])</f>
        <v>1.1752218003430523</v>
      </c>
      <c r="V33">
        <f>LOG(Table1373[[#This Row],[Mass (mg) GS 46]])</f>
        <v>2.5250448070368452</v>
      </c>
      <c r="W33">
        <f>Table1373[[#This Row],[Mass (mg) GS 46]]*($W$4/Table1373[[#This Row],[SVL GS 46]])^$W$3</f>
        <v>330.33166231693241</v>
      </c>
      <c r="X33" s="12">
        <f>Table1373[[#This Row],[GS 46]]-Table1373[[#This Row],[GS]]</f>
        <v>4</v>
      </c>
      <c r="Y33">
        <f>Table1373[[#This Row],[SVL GS 46]]-Table1373[[#This Row],[SVL]]</f>
        <v>-0.24000000000000021</v>
      </c>
      <c r="Z33">
        <f>Table1373[[#This Row],[Mass GS 46]]-Table1373[[#This Row],[Mass]]</f>
        <v>-0.16599999999999998</v>
      </c>
      <c r="AA33">
        <f>Table1373[[#This Row],[SMI.mg GS 46]]-Table1373[[#This Row],[SMI.mg]]</f>
        <v>-133.35278901308328</v>
      </c>
      <c r="AB33">
        <f>Table1373[[#This Row],[Days post-exp. GS 46]]-Table1373[[#This Row],[Days post-exp.]]</f>
        <v>4</v>
      </c>
    </row>
    <row r="34" spans="1:29">
      <c r="A34" t="s">
        <v>34</v>
      </c>
      <c r="B34" t="s">
        <v>35</v>
      </c>
      <c r="C34" s="3">
        <v>44002</v>
      </c>
      <c r="D34" s="13">
        <v>44033</v>
      </c>
      <c r="E34" t="s">
        <v>91</v>
      </c>
      <c r="F34">
        <f>Table1373[[#This Row],[Date Measured]]-Table1373[[#This Row],[Exp. Start]]</f>
        <v>31</v>
      </c>
      <c r="G34">
        <v>13.91</v>
      </c>
      <c r="H34">
        <v>42</v>
      </c>
      <c r="I34">
        <v>0.35699999999999998</v>
      </c>
      <c r="J34">
        <f>Table1373[[#This Row],[Mass]]*1000</f>
        <v>357</v>
      </c>
      <c r="K34">
        <f>LOG(Table1373[[#This Row],[SVL]])</f>
        <v>1.1433271299920464</v>
      </c>
      <c r="L34">
        <f>LOG(Table1373[[#This Row],[Mass (mg)]])</f>
        <v>2.5526682161121932</v>
      </c>
      <c r="M34">
        <f>Table1373[[#This Row],[Mass (mg)]]*($M$4/Table1373[[#This Row],[SVL]])^$M$3</f>
        <v>423.78020042762091</v>
      </c>
      <c r="N34" s="13">
        <v>44038</v>
      </c>
      <c r="O34" t="s">
        <v>92</v>
      </c>
      <c r="P34">
        <f>Table1373[[#This Row],[Date Measured GS 46]]-Table1373[[#This Row],[Exp. Start]]</f>
        <v>36</v>
      </c>
      <c r="Q34">
        <v>13.24</v>
      </c>
      <c r="R34">
        <v>46</v>
      </c>
      <c r="S34">
        <v>0.28999999999999998</v>
      </c>
      <c r="T34">
        <f>Table1373[[#This Row],[Mass GS 46]]*1000</f>
        <v>290</v>
      </c>
      <c r="U34">
        <f>LOG(Table1373[[#This Row],[SVL GS 46]])</f>
        <v>1.1218879851036812</v>
      </c>
      <c r="V34">
        <f>LOG(Table1373[[#This Row],[Mass (mg) GS 46]])</f>
        <v>2.4623979978989561</v>
      </c>
      <c r="W34">
        <f>Table1373[[#This Row],[Mass (mg) GS 46]]*($W$4/Table1373[[#This Row],[SVL GS 46]])^$W$3</f>
        <v>411.83567487643177</v>
      </c>
      <c r="X34" s="12">
        <f>Table1373[[#This Row],[GS 46]]-Table1373[[#This Row],[GS]]</f>
        <v>4</v>
      </c>
      <c r="Y34">
        <f>Table1373[[#This Row],[SVL GS 46]]-Table1373[[#This Row],[SVL]]</f>
        <v>-0.66999999999999993</v>
      </c>
      <c r="Z34">
        <f>Table1373[[#This Row],[Mass GS 46]]-Table1373[[#This Row],[Mass]]</f>
        <v>-6.7000000000000004E-2</v>
      </c>
      <c r="AA34">
        <f>Table1373[[#This Row],[SMI.mg GS 46]]-Table1373[[#This Row],[SMI.mg]]</f>
        <v>-11.944525551189145</v>
      </c>
      <c r="AB34">
        <f>Table1373[[#This Row],[Days post-exp. GS 46]]-Table1373[[#This Row],[Days post-exp.]]</f>
        <v>5</v>
      </c>
    </row>
    <row r="35" spans="1:29">
      <c r="A35" t="s">
        <v>34</v>
      </c>
      <c r="B35" t="s">
        <v>35</v>
      </c>
      <c r="C35" s="3">
        <v>44002</v>
      </c>
      <c r="D35" s="13">
        <v>44033</v>
      </c>
      <c r="E35" t="s">
        <v>93</v>
      </c>
      <c r="F35">
        <f>Table1373[[#This Row],[Date Measured]]-Table1373[[#This Row],[Exp. Start]]</f>
        <v>31</v>
      </c>
      <c r="G35">
        <v>13.7</v>
      </c>
      <c r="H35">
        <v>42</v>
      </c>
      <c r="I35">
        <v>0.40799999999999997</v>
      </c>
      <c r="J35">
        <f>Table1373[[#This Row],[Mass]]*1000</f>
        <v>408</v>
      </c>
      <c r="K35">
        <f>LOG(Table1373[[#This Row],[SVL]])</f>
        <v>1.1367205671564067</v>
      </c>
      <c r="L35">
        <f>LOG(Table1373[[#This Row],[Mass (mg)]])</f>
        <v>2.61066016308988</v>
      </c>
      <c r="M35">
        <f>Table1373[[#This Row],[Mass (mg)]]*($M$4/Table1373[[#This Row],[SVL]])^$M$3</f>
        <v>505.28446342000626</v>
      </c>
      <c r="N35" s="27">
        <v>44038</v>
      </c>
      <c r="O35" s="31" t="s">
        <v>94</v>
      </c>
      <c r="P35">
        <f>Table1373[[#This Row],[Date Measured GS 46]]-Table1373[[#This Row],[Exp. Start]]</f>
        <v>36</v>
      </c>
      <c r="Q35" s="31">
        <v>12.83</v>
      </c>
      <c r="R35" s="31">
        <v>46</v>
      </c>
      <c r="S35" s="31">
        <v>0.26</v>
      </c>
      <c r="T35">
        <f>Table1373[[#This Row],[Mass GS 46]]*1000</f>
        <v>260</v>
      </c>
      <c r="U35">
        <f>LOG(Table1373[[#This Row],[SVL GS 46]])</f>
        <v>1.1082266563749286</v>
      </c>
      <c r="V35">
        <f>LOG(Table1373[[#This Row],[Mass (mg) GS 46]])</f>
        <v>2.4149733479708178</v>
      </c>
      <c r="W35">
        <f>Table1373[[#This Row],[Mass (mg) GS 46]]*($W$4/Table1373[[#This Row],[SVL GS 46]])^$W$3</f>
        <v>405.39497683750545</v>
      </c>
      <c r="X35" s="12">
        <f>Table1373[[#This Row],[GS 46]]-Table1373[[#This Row],[GS]]</f>
        <v>4</v>
      </c>
      <c r="Y35">
        <f>Table1373[[#This Row],[SVL GS 46]]-Table1373[[#This Row],[SVL]]</f>
        <v>-0.86999999999999922</v>
      </c>
      <c r="Z35">
        <f>Table1373[[#This Row],[Mass GS 46]]-Table1373[[#This Row],[Mass]]</f>
        <v>-0.14799999999999996</v>
      </c>
      <c r="AA35">
        <f>Table1373[[#This Row],[SMI.mg GS 46]]-Table1373[[#This Row],[SMI.mg]]</f>
        <v>-99.889486582500808</v>
      </c>
      <c r="AB35">
        <f>Table1373[[#This Row],[Days post-exp. GS 46]]-Table1373[[#This Row],[Days post-exp.]]</f>
        <v>5</v>
      </c>
    </row>
    <row r="36" spans="1:29">
      <c r="A36" t="s">
        <v>34</v>
      </c>
      <c r="B36" t="s">
        <v>35</v>
      </c>
      <c r="C36" s="3">
        <v>44002</v>
      </c>
      <c r="D36" s="13">
        <v>44033</v>
      </c>
      <c r="E36" t="s">
        <v>95</v>
      </c>
      <c r="F36">
        <f>Table1373[[#This Row],[Date Measured]]-Table1373[[#This Row],[Exp. Start]]</f>
        <v>31</v>
      </c>
      <c r="G36">
        <v>14.26</v>
      </c>
      <c r="H36">
        <v>42</v>
      </c>
      <c r="I36">
        <v>0.435</v>
      </c>
      <c r="J36">
        <f>Table1373[[#This Row],[Mass]]*1000</f>
        <v>435</v>
      </c>
      <c r="K36">
        <f>LOG(Table1373[[#This Row],[SVL]])</f>
        <v>1.1541195255158467</v>
      </c>
      <c r="L36">
        <f>LOG(Table1373[[#This Row],[Mass (mg)]])</f>
        <v>2.6384892569546374</v>
      </c>
      <c r="M36">
        <f>Table1373[[#This Row],[Mass (mg)]]*($M$4/Table1373[[#This Row],[SVL]])^$M$3</f>
        <v>481.83489844177973</v>
      </c>
      <c r="N36" s="27">
        <v>44038</v>
      </c>
      <c r="O36" s="31" t="s">
        <v>96</v>
      </c>
      <c r="P36">
        <f>Table1373[[#This Row],[Date Measured GS 46]]-Table1373[[#This Row],[Exp. Start]]</f>
        <v>36</v>
      </c>
      <c r="Q36" s="31">
        <v>14.61</v>
      </c>
      <c r="R36" s="31">
        <v>46</v>
      </c>
      <c r="S36" s="31">
        <v>0.28199999999999997</v>
      </c>
      <c r="T36">
        <f>Table1373[[#This Row],[Mass GS 46]]*1000</f>
        <v>282</v>
      </c>
      <c r="U36">
        <f>LOG(Table1373[[#This Row],[SVL GS 46]])</f>
        <v>1.1646502159342969</v>
      </c>
      <c r="V36">
        <f>LOG(Table1373[[#This Row],[Mass (mg) GS 46]])</f>
        <v>2.4502491083193609</v>
      </c>
      <c r="W36">
        <f>Table1373[[#This Row],[Mass (mg) GS 46]]*($W$4/Table1373[[#This Row],[SVL GS 46]])^$W$3</f>
        <v>298.92064006990694</v>
      </c>
      <c r="X36" s="12">
        <f>Table1373[[#This Row],[GS 46]]-Table1373[[#This Row],[GS]]</f>
        <v>4</v>
      </c>
      <c r="Y36">
        <f>Table1373[[#This Row],[SVL GS 46]]-Table1373[[#This Row],[SVL]]</f>
        <v>0.34999999999999964</v>
      </c>
      <c r="Z36">
        <f>Table1373[[#This Row],[Mass GS 46]]-Table1373[[#This Row],[Mass]]</f>
        <v>-0.15300000000000002</v>
      </c>
      <c r="AA36">
        <f>Table1373[[#This Row],[SMI.mg GS 46]]-Table1373[[#This Row],[SMI.mg]]</f>
        <v>-182.91425837187279</v>
      </c>
      <c r="AB36">
        <f>Table1373[[#This Row],[Days post-exp. GS 46]]-Table1373[[#This Row],[Days post-exp.]]</f>
        <v>5</v>
      </c>
    </row>
    <row r="37" spans="1:29">
      <c r="A37" t="s">
        <v>34</v>
      </c>
      <c r="B37" t="s">
        <v>35</v>
      </c>
      <c r="C37" s="3">
        <v>44002</v>
      </c>
      <c r="D37" s="13">
        <v>44034</v>
      </c>
      <c r="E37" t="s">
        <v>97</v>
      </c>
      <c r="F37">
        <f>Table1373[[#This Row],[Date Measured]]-Table1373[[#This Row],[Exp. Start]]</f>
        <v>32</v>
      </c>
      <c r="G37">
        <v>17.04</v>
      </c>
      <c r="H37">
        <v>42</v>
      </c>
      <c r="I37">
        <v>0.47599999999999998</v>
      </c>
      <c r="J37">
        <f>Table1373[[#This Row],[Mass]]*1000</f>
        <v>476</v>
      </c>
      <c r="K37">
        <f>LOG(Table1373[[#This Row],[SVL]])</f>
        <v>1.2314695904306814</v>
      </c>
      <c r="L37">
        <f>LOG(Table1373[[#This Row],[Mass (mg)]])</f>
        <v>2.6776069527204931</v>
      </c>
      <c r="M37">
        <f>Table1373[[#This Row],[Mass (mg)]]*($M$4/Table1373[[#This Row],[SVL]])^$M$3</f>
        <v>321.03213252284974</v>
      </c>
      <c r="N37" s="13">
        <v>44038</v>
      </c>
      <c r="O37" t="s">
        <v>98</v>
      </c>
      <c r="P37">
        <f>Table1373[[#This Row],[Date Measured GS 46]]-Table1373[[#This Row],[Exp. Start]]</f>
        <v>36</v>
      </c>
      <c r="Q37">
        <v>15.33</v>
      </c>
      <c r="R37">
        <v>46</v>
      </c>
      <c r="S37">
        <v>0.33900000000000002</v>
      </c>
      <c r="T37">
        <f>Table1373[[#This Row],[Mass GS 46]]*1000</f>
        <v>339</v>
      </c>
      <c r="U37">
        <f>LOG(Table1373[[#This Row],[SVL GS 46]])</f>
        <v>1.1855421548543752</v>
      </c>
      <c r="V37">
        <f>LOG(Table1373[[#This Row],[Mass (mg) GS 46]])</f>
        <v>2.5301996982030821</v>
      </c>
      <c r="W37">
        <f>Table1373[[#This Row],[Mass (mg) GS 46]]*($W$4/Table1373[[#This Row],[SVL GS 46]])^$W$3</f>
        <v>311.4941806571747</v>
      </c>
      <c r="X37" s="12">
        <f>Table1373[[#This Row],[GS 46]]-Table1373[[#This Row],[GS]]</f>
        <v>4</v>
      </c>
      <c r="Y37">
        <f>Table1373[[#This Row],[SVL GS 46]]-Table1373[[#This Row],[SVL]]</f>
        <v>-1.7099999999999991</v>
      </c>
      <c r="Z37">
        <f>Table1373[[#This Row],[Mass GS 46]]-Table1373[[#This Row],[Mass]]</f>
        <v>-0.13699999999999996</v>
      </c>
      <c r="AA37">
        <f>Table1373[[#This Row],[SMI.mg GS 46]]-Table1373[[#This Row],[SMI.mg]]</f>
        <v>-9.5379518656750406</v>
      </c>
      <c r="AB37">
        <f>Table1373[[#This Row],[Days post-exp. GS 46]]-Table1373[[#This Row],[Days post-exp.]]</f>
        <v>4</v>
      </c>
    </row>
    <row r="38" spans="1:29">
      <c r="A38" t="s">
        <v>34</v>
      </c>
      <c r="B38" t="s">
        <v>35</v>
      </c>
      <c r="C38" s="3">
        <v>44002</v>
      </c>
      <c r="D38" s="13">
        <v>44037</v>
      </c>
      <c r="E38" t="s">
        <v>99</v>
      </c>
      <c r="F38">
        <f>Table1373[[#This Row],[Date Measured]]-Table1373[[#This Row],[Exp. Start]]</f>
        <v>35</v>
      </c>
      <c r="G38">
        <v>15.41</v>
      </c>
      <c r="H38">
        <v>42</v>
      </c>
      <c r="I38">
        <v>0.45600000000000002</v>
      </c>
      <c r="J38">
        <f>Table1373[[#This Row],[Mass]]*1000</f>
        <v>456</v>
      </c>
      <c r="K38">
        <f>LOG(Table1373[[#This Row],[SVL]])</f>
        <v>1.1878026387184193</v>
      </c>
      <c r="L38">
        <f>LOG(Table1373[[#This Row],[Mass (mg)]])</f>
        <v>2.6589648426644348</v>
      </c>
      <c r="M38">
        <f>Table1373[[#This Row],[Mass (mg)]]*($M$4/Table1373[[#This Row],[SVL]])^$M$3</f>
        <v>406.95433317493166</v>
      </c>
      <c r="N38" s="13">
        <v>44041</v>
      </c>
      <c r="O38" t="s">
        <v>100</v>
      </c>
      <c r="P38">
        <f>Table1373[[#This Row],[Date Measured GS 46]]-Table1373[[#This Row],[Exp. Start]]</f>
        <v>39</v>
      </c>
      <c r="Q38">
        <v>16.68</v>
      </c>
      <c r="R38">
        <v>46</v>
      </c>
      <c r="S38">
        <v>0.433</v>
      </c>
      <c r="T38">
        <f>Table1373[[#This Row],[Mass GS 46]]*1000</f>
        <v>433</v>
      </c>
      <c r="U38">
        <f>LOG(Table1373[[#This Row],[SVL GS 46]])</f>
        <v>1.2221960463017199</v>
      </c>
      <c r="V38">
        <f>LOG(Table1373[[#This Row],[Mass (mg) GS 46]])</f>
        <v>2.6364878963533656</v>
      </c>
      <c r="W38">
        <f>Table1373[[#This Row],[Mass (mg) GS 46]]*($W$4/Table1373[[#This Row],[SVL GS 46]])^$W$3</f>
        <v>309.6441821666005</v>
      </c>
      <c r="X38" s="12">
        <f>Table1373[[#This Row],[GS 46]]-Table1373[[#This Row],[GS]]</f>
        <v>4</v>
      </c>
      <c r="Y38">
        <f>Table1373[[#This Row],[SVL GS 46]]-Table1373[[#This Row],[SVL]]</f>
        <v>1.2699999999999996</v>
      </c>
      <c r="Z38">
        <f>Table1373[[#This Row],[Mass GS 46]]-Table1373[[#This Row],[Mass]]</f>
        <v>-2.300000000000002E-2</v>
      </c>
      <c r="AA38">
        <f>Table1373[[#This Row],[SMI.mg GS 46]]-Table1373[[#This Row],[SMI.mg]]</f>
        <v>-97.310151008331161</v>
      </c>
      <c r="AB38">
        <f>Table1373[[#This Row],[Days post-exp. GS 46]]-Table1373[[#This Row],[Days post-exp.]]</f>
        <v>4</v>
      </c>
    </row>
    <row r="39" spans="1:29">
      <c r="A39" t="s">
        <v>34</v>
      </c>
      <c r="B39" t="s">
        <v>35</v>
      </c>
      <c r="C39" s="3">
        <v>44002</v>
      </c>
      <c r="D39" s="13">
        <v>44037</v>
      </c>
      <c r="E39" t="s">
        <v>101</v>
      </c>
      <c r="F39">
        <f>Table1373[[#This Row],[Date Measured]]-Table1373[[#This Row],[Exp. Start]]</f>
        <v>35</v>
      </c>
      <c r="G39">
        <v>16.63</v>
      </c>
      <c r="H39">
        <v>42</v>
      </c>
      <c r="I39">
        <v>0.54100000000000004</v>
      </c>
      <c r="J39">
        <f>Table1373[[#This Row],[Mass]]*1000</f>
        <v>541</v>
      </c>
      <c r="K39">
        <f>LOG(Table1373[[#This Row],[SVL]])</f>
        <v>1.2208922492195191</v>
      </c>
      <c r="L39">
        <f>LOG(Table1373[[#This Row],[Mass (mg)]])</f>
        <v>2.7331972651065692</v>
      </c>
      <c r="M39">
        <f>Table1373[[#This Row],[Mass (mg)]]*($M$4/Table1373[[#This Row],[SVL]])^$M$3</f>
        <v>390.48396866891073</v>
      </c>
      <c r="N39" s="13">
        <v>44041</v>
      </c>
      <c r="O39" t="s">
        <v>102</v>
      </c>
      <c r="P39">
        <f>Table1373[[#This Row],[Date Measured GS 46]]-Table1373[[#This Row],[Exp. Start]]</f>
        <v>39</v>
      </c>
      <c r="Q39">
        <v>15.38</v>
      </c>
      <c r="R39">
        <v>46</v>
      </c>
      <c r="S39">
        <v>0.41199999999999998</v>
      </c>
      <c r="T39">
        <f>Table1373[[#This Row],[Mass GS 46]]*1000</f>
        <v>412</v>
      </c>
      <c r="U39">
        <f>LOG(Table1373[[#This Row],[SVL GS 46]])</f>
        <v>1.1869563354654122</v>
      </c>
      <c r="V39">
        <f>LOG(Table1373[[#This Row],[Mass (mg) GS 46]])</f>
        <v>2.6148972160331345</v>
      </c>
      <c r="W39">
        <f>Table1373[[#This Row],[Mass (mg) GS 46]]*($W$4/Table1373[[#This Row],[SVL GS 46]])^$W$3</f>
        <v>374.92709898225286</v>
      </c>
      <c r="X39" s="12">
        <f>Table1373[[#This Row],[GS 46]]-Table1373[[#This Row],[GS]]</f>
        <v>4</v>
      </c>
      <c r="Y39">
        <f>Table1373[[#This Row],[SVL GS 46]]-Table1373[[#This Row],[SVL]]</f>
        <v>-1.2499999999999982</v>
      </c>
      <c r="Z39">
        <f>Table1373[[#This Row],[Mass GS 46]]-Table1373[[#This Row],[Mass]]</f>
        <v>-0.12900000000000006</v>
      </c>
      <c r="AA39">
        <f>Table1373[[#This Row],[SMI.mg GS 46]]-Table1373[[#This Row],[SMI.mg]]</f>
        <v>-15.556869686657876</v>
      </c>
      <c r="AB39">
        <f>Table1373[[#This Row],[Days post-exp. GS 46]]-Table1373[[#This Row],[Days post-exp.]]</f>
        <v>4</v>
      </c>
    </row>
    <row r="40" spans="1:29">
      <c r="A40" t="s">
        <v>34</v>
      </c>
      <c r="B40" t="s">
        <v>35</v>
      </c>
      <c r="C40" s="3">
        <v>44002</v>
      </c>
      <c r="D40" s="13">
        <v>44038</v>
      </c>
      <c r="E40" t="s">
        <v>103</v>
      </c>
      <c r="F40">
        <f>Table1373[[#This Row],[Date Measured]]-Table1373[[#This Row],[Exp. Start]]</f>
        <v>36</v>
      </c>
      <c r="G40">
        <v>16.38</v>
      </c>
      <c r="H40">
        <v>42</v>
      </c>
      <c r="I40">
        <v>0.45600000000000002</v>
      </c>
      <c r="J40">
        <f>Table1373[[#This Row],[Mass]]*1000</f>
        <v>456</v>
      </c>
      <c r="K40">
        <f>LOG(Table1373[[#This Row],[SVL]])</f>
        <v>1.2143138974243997</v>
      </c>
      <c r="L40">
        <f>LOG(Table1373[[#This Row],[Mass (mg)]])</f>
        <v>2.6589648426644348</v>
      </c>
      <c r="M40">
        <f>Table1373[[#This Row],[Mass (mg)]]*($M$4/Table1373[[#This Row],[SVL]])^$M$3</f>
        <v>343.31718013365094</v>
      </c>
      <c r="N40" s="13">
        <v>44041</v>
      </c>
      <c r="O40" t="s">
        <v>104</v>
      </c>
      <c r="P40">
        <f>Table1373[[#This Row],[Date Measured GS 46]]-Table1373[[#This Row],[Exp. Start]]</f>
        <v>39</v>
      </c>
      <c r="Q40">
        <v>16.32</v>
      </c>
      <c r="R40">
        <v>46</v>
      </c>
      <c r="S40">
        <v>0.41199999999999998</v>
      </c>
      <c r="T40">
        <f>Table1373[[#This Row],[Mass GS 46]]*1000</f>
        <v>412</v>
      </c>
      <c r="U40">
        <f>LOG(Table1373[[#This Row],[SVL GS 46]])</f>
        <v>1.2127201544178423</v>
      </c>
      <c r="V40">
        <f>LOG(Table1373[[#This Row],[Mass (mg) GS 46]])</f>
        <v>2.6148972160331345</v>
      </c>
      <c r="W40">
        <f>Table1373[[#This Row],[Mass (mg) GS 46]]*($W$4/Table1373[[#This Row],[SVL GS 46]])^$W$3</f>
        <v>314.35403817220765</v>
      </c>
      <c r="X40" s="12">
        <f>Table1373[[#This Row],[GS 46]]-Table1373[[#This Row],[GS]]</f>
        <v>4</v>
      </c>
      <c r="Y40">
        <f>Table1373[[#This Row],[SVL GS 46]]-Table1373[[#This Row],[SVL]]</f>
        <v>-5.9999999999998721E-2</v>
      </c>
      <c r="Z40">
        <f>Table1373[[#This Row],[Mass GS 46]]-Table1373[[#This Row],[Mass]]</f>
        <v>-4.4000000000000039E-2</v>
      </c>
      <c r="AA40">
        <f>Table1373[[#This Row],[SMI.mg GS 46]]-Table1373[[#This Row],[SMI.mg]]</f>
        <v>-28.963141961443284</v>
      </c>
      <c r="AB40">
        <f>Table1373[[#This Row],[Days post-exp. GS 46]]-Table1373[[#This Row],[Days post-exp.]]</f>
        <v>3</v>
      </c>
    </row>
    <row r="41" spans="1:29">
      <c r="A41" t="s">
        <v>34</v>
      </c>
      <c r="B41" t="s">
        <v>35</v>
      </c>
      <c r="C41" s="3">
        <v>44002</v>
      </c>
      <c r="D41" s="13">
        <v>44038</v>
      </c>
      <c r="E41" t="s">
        <v>105</v>
      </c>
      <c r="F41">
        <f>Table1373[[#This Row],[Date Measured]]-Table1373[[#This Row],[Exp. Start]]</f>
        <v>36</v>
      </c>
      <c r="G41">
        <v>17.149999999999999</v>
      </c>
      <c r="H41">
        <v>42</v>
      </c>
      <c r="I41">
        <v>0.84199999999999997</v>
      </c>
      <c r="J41">
        <f>Table1373[[#This Row],[Mass]]*1000</f>
        <v>842</v>
      </c>
      <c r="K41">
        <f>LOG(Table1373[[#This Row],[SVL]])</f>
        <v>1.2342641243787893</v>
      </c>
      <c r="L41">
        <f>LOG(Table1373[[#This Row],[Mass (mg)]])</f>
        <v>2.9253120914996495</v>
      </c>
      <c r="M41">
        <f>Table1373[[#This Row],[Mass (mg)]]*($M$4/Table1373[[#This Row],[SVL]])^$M$3</f>
        <v>557.78797690670308</v>
      </c>
      <c r="N41" s="13">
        <v>44044</v>
      </c>
      <c r="O41" s="9" t="s">
        <v>106</v>
      </c>
      <c r="P41">
        <f>Table1373[[#This Row],[Date Measured GS 46]]-Table1373[[#This Row],[Exp. Start]]</f>
        <v>42</v>
      </c>
      <c r="Q41">
        <v>19.72</v>
      </c>
      <c r="R41">
        <v>46</v>
      </c>
      <c r="S41">
        <v>0.52390000000000003</v>
      </c>
      <c r="T41">
        <f>Table1373[[#This Row],[Mass GS 46]]*1000</f>
        <v>523.9</v>
      </c>
      <c r="U41">
        <f>LOG(Table1373[[#This Row],[SVL GS 46]])</f>
        <v>1.2949069106051925</v>
      </c>
      <c r="V41">
        <f>LOG(Table1373[[#This Row],[Mass (mg) GS 46]])</f>
        <v>2.7192483984479461</v>
      </c>
      <c r="W41">
        <f>Table1373[[#This Row],[Mass (mg) GS 46]]*($W$4/Table1373[[#This Row],[SVL GS 46]])^$W$3</f>
        <v>227.84844383280515</v>
      </c>
      <c r="X41" s="12">
        <f>Table1373[[#This Row],[GS 46]]-Table1373[[#This Row],[GS]]</f>
        <v>4</v>
      </c>
      <c r="Y41">
        <f>Table1373[[#This Row],[SVL GS 46]]-Table1373[[#This Row],[SVL]]</f>
        <v>2.5700000000000003</v>
      </c>
      <c r="Z41">
        <f>Table1373[[#This Row],[Mass GS 46]]-Table1373[[#This Row],[Mass]]</f>
        <v>-0.31809999999999994</v>
      </c>
      <c r="AA41">
        <f>Table1373[[#This Row],[SMI.mg GS 46]]-Table1373[[#This Row],[SMI.mg]]</f>
        <v>-329.93953307389791</v>
      </c>
      <c r="AB41">
        <f>Table1373[[#This Row],[Days post-exp. GS 46]]-Table1373[[#This Row],[Days post-exp.]]</f>
        <v>6</v>
      </c>
    </row>
    <row r="42" spans="1:29">
      <c r="A42" t="s">
        <v>34</v>
      </c>
      <c r="B42" t="s">
        <v>35</v>
      </c>
      <c r="C42" s="3">
        <v>44002</v>
      </c>
      <c r="D42" s="13">
        <v>44038</v>
      </c>
      <c r="E42" t="s">
        <v>107</v>
      </c>
      <c r="F42">
        <f>Table1373[[#This Row],[Date Measured]]-Table1373[[#This Row],[Exp. Start]]</f>
        <v>36</v>
      </c>
      <c r="G42">
        <v>17.2</v>
      </c>
      <c r="H42">
        <v>42</v>
      </c>
      <c r="I42">
        <v>0.78400000000000003</v>
      </c>
      <c r="J42">
        <f>Table1373[[#This Row],[Mass]]*1000</f>
        <v>784</v>
      </c>
      <c r="K42">
        <f>LOG(Table1373[[#This Row],[SVL]])</f>
        <v>1.2355284469075489</v>
      </c>
      <c r="L42">
        <f>LOG(Table1373[[#This Row],[Mass (mg)]])</f>
        <v>2.8943160626844384</v>
      </c>
      <c r="M42">
        <f>Table1373[[#This Row],[Mass (mg)]]*($M$4/Table1373[[#This Row],[SVL]])^$M$3</f>
        <v>515.17075968266818</v>
      </c>
      <c r="N42" s="37">
        <v>44045</v>
      </c>
      <c r="O42" s="38" t="s">
        <v>108</v>
      </c>
      <c r="P42">
        <f>Table1373[[#This Row],[Date Measured GS 46]]-Table1373[[#This Row],[Exp. Start]]</f>
        <v>43</v>
      </c>
      <c r="Q42" s="41">
        <v>19.52</v>
      </c>
      <c r="R42" s="41">
        <v>46</v>
      </c>
      <c r="S42" s="41">
        <v>0.54659999999999997</v>
      </c>
      <c r="T42" s="41">
        <f>Table1373[[#This Row],[Mass GS 46]]*1000</f>
        <v>546.6</v>
      </c>
      <c r="U42" s="41">
        <f>LOG(Table1373[[#This Row],[SVL GS 46]])</f>
        <v>1.290479813330673</v>
      </c>
      <c r="V42" s="41">
        <f>LOG(Table1373[[#This Row],[Mass (mg) GS 46]])</f>
        <v>2.7376696273566421</v>
      </c>
      <c r="W42">
        <f>Table1373[[#This Row],[Mass (mg) GS 46]]*($W$4/Table1373[[#This Row],[SVL GS 46]])^$W$3</f>
        <v>245.02892985659517</v>
      </c>
      <c r="X42" s="12">
        <f>Table1373[[#This Row],[GS 46]]-Table1373[[#This Row],[GS]]</f>
        <v>4</v>
      </c>
      <c r="Y42">
        <f>Table1373[[#This Row],[SVL GS 46]]-Table1373[[#This Row],[SVL]]</f>
        <v>2.3200000000000003</v>
      </c>
      <c r="Z42">
        <f>Table1373[[#This Row],[Mass GS 46]]-Table1373[[#This Row],[Mass]]</f>
        <v>-0.23740000000000006</v>
      </c>
      <c r="AA42">
        <f>Table1373[[#This Row],[SMI.mg GS 46]]-Table1373[[#This Row],[SMI.mg]]</f>
        <v>-270.14182982607304</v>
      </c>
      <c r="AB42">
        <f>Table1373[[#This Row],[Days post-exp. GS 46]]-Table1373[[#This Row],[Days post-exp.]]</f>
        <v>7</v>
      </c>
    </row>
    <row r="43" spans="1:29">
      <c r="A43" t="s">
        <v>34</v>
      </c>
      <c r="B43" t="s">
        <v>35</v>
      </c>
      <c r="C43" s="3">
        <v>44002</v>
      </c>
      <c r="D43" s="13">
        <v>44039</v>
      </c>
      <c r="E43" t="s">
        <v>109</v>
      </c>
      <c r="F43">
        <f>Table1373[[#This Row],[Date Measured]]-Table1373[[#This Row],[Exp. Start]]</f>
        <v>37</v>
      </c>
      <c r="G43">
        <v>17.91</v>
      </c>
      <c r="H43">
        <v>42</v>
      </c>
      <c r="I43">
        <v>0.49099999999999999</v>
      </c>
      <c r="J43">
        <f>Table1373[[#This Row],[Mass]]*1000</f>
        <v>491</v>
      </c>
      <c r="K43">
        <f>LOG(Table1373[[#This Row],[SVL]])</f>
        <v>1.2530955858490316</v>
      </c>
      <c r="L43">
        <f>LOG(Table1373[[#This Row],[Mass (mg)]])</f>
        <v>2.6910814921229687</v>
      </c>
      <c r="M43">
        <f>Table1373[[#This Row],[Mass (mg)]]*($M$4/Table1373[[#This Row],[SVL]])^$M$3</f>
        <v>288.25799516962871</v>
      </c>
      <c r="N43" s="13">
        <v>44041</v>
      </c>
      <c r="O43" t="s">
        <v>110</v>
      </c>
      <c r="P43">
        <f>Table1373[[#This Row],[Date Measured GS 46]]-Table1373[[#This Row],[Exp. Start]]</f>
        <v>39</v>
      </c>
      <c r="Q43">
        <v>18.88</v>
      </c>
      <c r="R43">
        <v>46</v>
      </c>
      <c r="S43">
        <v>0.48899999999999999</v>
      </c>
      <c r="T43">
        <f>Table1373[[#This Row],[Mass GS 46]]*1000</f>
        <v>489</v>
      </c>
      <c r="U43">
        <f>LOG(Table1373[[#This Row],[SVL GS 46]])</f>
        <v>1.2760019899620501</v>
      </c>
      <c r="V43">
        <f>LOG(Table1373[[#This Row],[Mass (mg) GS 46]])</f>
        <v>2.6893088591236203</v>
      </c>
      <c r="W43">
        <f>Table1373[[#This Row],[Mass (mg) GS 46]]*($W$4/Table1373[[#This Row],[SVL GS 46]])^$W$3</f>
        <v>242.02538851003553</v>
      </c>
      <c r="X43" s="12">
        <f>Table1373[[#This Row],[GS 46]]-Table1373[[#This Row],[GS]]</f>
        <v>4</v>
      </c>
      <c r="Y43">
        <f>Table1373[[#This Row],[SVL GS 46]]-Table1373[[#This Row],[SVL]]</f>
        <v>0.96999999999999886</v>
      </c>
      <c r="Z43">
        <f>Table1373[[#This Row],[Mass GS 46]]-Table1373[[#This Row],[Mass]]</f>
        <v>-2.0000000000000018E-3</v>
      </c>
      <c r="AA43">
        <f>Table1373[[#This Row],[SMI.mg GS 46]]-Table1373[[#This Row],[SMI.mg]]</f>
        <v>-46.232606659593188</v>
      </c>
      <c r="AB43">
        <f>Table1373[[#This Row],[Days post-exp. GS 46]]-Table1373[[#This Row],[Days post-exp.]]</f>
        <v>2</v>
      </c>
    </row>
    <row r="44" spans="1:29">
      <c r="A44" t="s">
        <v>34</v>
      </c>
      <c r="B44" t="s">
        <v>35</v>
      </c>
      <c r="C44" s="3">
        <v>44002</v>
      </c>
      <c r="D44" s="13">
        <v>44039</v>
      </c>
      <c r="E44" t="s">
        <v>111</v>
      </c>
      <c r="F44">
        <f>Table1373[[#This Row],[Date Measured]]-Table1373[[#This Row],[Exp. Start]]</f>
        <v>37</v>
      </c>
      <c r="G44">
        <v>16.940000000000001</v>
      </c>
      <c r="H44">
        <v>42</v>
      </c>
      <c r="I44">
        <v>0.9</v>
      </c>
      <c r="J44">
        <f>Table1373[[#This Row],[Mass]]*1000</f>
        <v>900</v>
      </c>
      <c r="K44">
        <f>LOG(Table1373[[#This Row],[SVL]])</f>
        <v>1.2289134059946882</v>
      </c>
      <c r="L44">
        <f>LOG(Table1373[[#This Row],[Mass (mg)]])</f>
        <v>2.9542425094393248</v>
      </c>
      <c r="M44">
        <f>Table1373[[#This Row],[Mass (mg)]]*($M$4/Table1373[[#This Row],[SVL]])^$M$3</f>
        <v>617.02761919602881</v>
      </c>
      <c r="N44" s="13">
        <v>44050</v>
      </c>
      <c r="O44" t="s">
        <v>112</v>
      </c>
      <c r="P44">
        <f>Table1373[[#This Row],[Date Measured GS 46]]-Table1373[[#This Row],[Exp. Start]]</f>
        <v>48</v>
      </c>
      <c r="Q44">
        <v>18.25</v>
      </c>
      <c r="R44">
        <v>46</v>
      </c>
      <c r="S44">
        <v>0.51100000000000001</v>
      </c>
      <c r="T44">
        <f>Table1373[[#This Row],[Mass GS 46]]*1000</f>
        <v>511</v>
      </c>
      <c r="U44">
        <f>LOG(Table1373[[#This Row],[SVL GS 46]])</f>
        <v>1.2612628687924936</v>
      </c>
      <c r="V44">
        <f>LOG(Table1373[[#This Row],[Mass (mg) GS 46]])</f>
        <v>2.7084209001347128</v>
      </c>
      <c r="W44">
        <f>Table1373[[#This Row],[Mass (mg) GS 46]]*($W$4/Table1373[[#This Row],[SVL GS 46]])^$W$3</f>
        <v>279.73927571003878</v>
      </c>
      <c r="X44" s="12">
        <f>Table1373[[#This Row],[GS 46]]-Table1373[[#This Row],[GS]]</f>
        <v>4</v>
      </c>
      <c r="Y44">
        <f>Table1373[[#This Row],[SVL GS 46]]-Table1373[[#This Row],[SVL]]</f>
        <v>1.3099999999999987</v>
      </c>
      <c r="Z44">
        <f>Table1373[[#This Row],[Mass GS 46]]-Table1373[[#This Row],[Mass]]</f>
        <v>-0.38900000000000001</v>
      </c>
      <c r="AA44">
        <f>Table1373[[#This Row],[SMI.mg GS 46]]-Table1373[[#This Row],[SMI.mg]]</f>
        <v>-337.28834348599003</v>
      </c>
      <c r="AB44">
        <f>Table1373[[#This Row],[Days post-exp. GS 46]]-Table1373[[#This Row],[Days post-exp.]]</f>
        <v>11</v>
      </c>
    </row>
    <row r="45" spans="1:29" ht="14.65" thickBot="1">
      <c r="A45" s="1" t="s">
        <v>34</v>
      </c>
      <c r="B45" s="1" t="s">
        <v>35</v>
      </c>
      <c r="C45" s="2">
        <v>44002</v>
      </c>
      <c r="D45" s="14">
        <v>44040</v>
      </c>
      <c r="E45" s="1" t="s">
        <v>113</v>
      </c>
      <c r="F45" s="1">
        <f>Table1373[[#This Row],[Date Measured]]-Table1373[[#This Row],[Exp. Start]]</f>
        <v>38</v>
      </c>
      <c r="G45" s="1">
        <v>16.63</v>
      </c>
      <c r="H45" s="1">
        <v>42</v>
      </c>
      <c r="I45" s="1">
        <v>0.49099999999999999</v>
      </c>
      <c r="J45" s="1">
        <f>Table1373[[#This Row],[Mass]]*1000</f>
        <v>491</v>
      </c>
      <c r="K45" s="1">
        <f>LOG(Table1373[[#This Row],[SVL]])</f>
        <v>1.2208922492195191</v>
      </c>
      <c r="L45" s="1">
        <f>LOG(Table1373[[#This Row],[Mass (mg)]])</f>
        <v>2.6910814921229687</v>
      </c>
      <c r="M45" s="36">
        <f>Table1373[[#This Row],[Mass (mg)]]*($M$4/Table1373[[#This Row],[SVL]])^$M$3</f>
        <v>354.39487729470454</v>
      </c>
      <c r="N45" s="15"/>
      <c r="O45" s="10" t="s">
        <v>114</v>
      </c>
      <c r="P45" s="1"/>
      <c r="Q45" s="1"/>
      <c r="R45" s="1"/>
      <c r="S45" s="1"/>
      <c r="T45" s="1"/>
      <c r="U45" s="1"/>
      <c r="V45" s="1"/>
      <c r="W45" s="36"/>
      <c r="X45" s="15"/>
      <c r="Y45" s="1"/>
      <c r="Z45" s="1"/>
      <c r="AA45" s="1"/>
      <c r="AB45" s="1"/>
      <c r="AC45" s="15" t="s">
        <v>115</v>
      </c>
    </row>
    <row r="46" spans="1:29">
      <c r="A46" t="s">
        <v>116</v>
      </c>
      <c r="B46" t="s">
        <v>35</v>
      </c>
      <c r="C46" s="3">
        <v>44002</v>
      </c>
      <c r="D46" s="13">
        <v>44019</v>
      </c>
      <c r="E46" t="s">
        <v>117</v>
      </c>
      <c r="F46">
        <f>Table1373[[#This Row],[Date Measured]]-Table1373[[#This Row],[Exp. Start]]</f>
        <v>17</v>
      </c>
      <c r="G46">
        <v>12.59</v>
      </c>
      <c r="H46">
        <v>42</v>
      </c>
      <c r="I46">
        <v>0.36599999999999999</v>
      </c>
      <c r="J46">
        <f>Table1373[[#This Row],[Mass]]*1000</f>
        <v>366</v>
      </c>
      <c r="K46">
        <f>LOG(Table1373[[#This Row],[SVL]])</f>
        <v>1.1000257301078626</v>
      </c>
      <c r="L46">
        <f>LOG(Table1373[[#This Row],[Mass (mg)]])</f>
        <v>2.5634810853944106</v>
      </c>
      <c r="M46">
        <f>Table1373[[#This Row],[Mass (mg)]]*($M$4/Table1373[[#This Row],[SVL]])^$M$3</f>
        <v>573.55428464536385</v>
      </c>
      <c r="N46" s="13">
        <v>44022</v>
      </c>
      <c r="O46" t="s">
        <v>118</v>
      </c>
      <c r="P46">
        <f>Table1373[[#This Row],[Date Measured GS 46]]-Table1373[[#This Row],[Exp. Start]]</f>
        <v>20</v>
      </c>
      <c r="Q46">
        <v>14.18</v>
      </c>
      <c r="R46">
        <v>46</v>
      </c>
      <c r="S46">
        <v>0.29499999999999998</v>
      </c>
      <c r="T46">
        <f>Table1373[[#This Row],[Mass GS 46]]*1000</f>
        <v>295</v>
      </c>
      <c r="U46">
        <f>LOG(Table1373[[#This Row],[SVL GS 46]])</f>
        <v>1.1516762308470476</v>
      </c>
      <c r="V46">
        <f>LOG(Table1373[[#This Row],[Mass (mg) GS 46]])</f>
        <v>2.469822015978163</v>
      </c>
      <c r="W46">
        <f>Table1373[[#This Row],[Mass (mg) GS 46]]*($W$4/Table1373[[#This Row],[SVL GS 46]])^$W$3</f>
        <v>341.71669924682618</v>
      </c>
      <c r="X46" s="12">
        <f>Table1373[[#This Row],[GS 46]]-Table1373[[#This Row],[GS]]</f>
        <v>4</v>
      </c>
      <c r="Y46">
        <f>Table1373[[#This Row],[SVL GS 46]]-Table1373[[#This Row],[SVL]]</f>
        <v>1.5899999999999999</v>
      </c>
      <c r="Z46">
        <f>Table1373[[#This Row],[Mass GS 46]]-Table1373[[#This Row],[Mass]]</f>
        <v>-7.1000000000000008E-2</v>
      </c>
      <c r="AA46">
        <f>Table1373[[#This Row],[SMI.mg GS 46]]-Table1373[[#This Row],[SMI.mg]]</f>
        <v>-231.83758539853767</v>
      </c>
      <c r="AB46">
        <f>Table1373[[#This Row],[Days post-exp. GS 46]]-Table1373[[#This Row],[Days post-exp.]]</f>
        <v>3</v>
      </c>
    </row>
    <row r="47" spans="1:29">
      <c r="A47" t="s">
        <v>116</v>
      </c>
      <c r="B47" t="s">
        <v>35</v>
      </c>
      <c r="C47" s="3">
        <v>44002</v>
      </c>
      <c r="D47" s="13">
        <v>44021</v>
      </c>
      <c r="E47" s="3" t="s">
        <v>119</v>
      </c>
      <c r="F47">
        <f>Table1373[[#This Row],[Date Measured]]-Table1373[[#This Row],[Exp. Start]]</f>
        <v>19</v>
      </c>
      <c r="G47">
        <v>12.85</v>
      </c>
      <c r="H47">
        <v>42</v>
      </c>
      <c r="I47">
        <v>0.27100000000000002</v>
      </c>
      <c r="J47">
        <f>Table1373[[#This Row],[Mass]]*1000</f>
        <v>271</v>
      </c>
      <c r="K47">
        <f>LOG(Table1373[[#This Row],[SVL]])</f>
        <v>1.1089031276673134</v>
      </c>
      <c r="L47">
        <f>LOG(Table1373[[#This Row],[Mass (mg)]])</f>
        <v>2.4329692908744058</v>
      </c>
      <c r="M47">
        <f>Table1373[[#This Row],[Mass (mg)]]*($M$4/Table1373[[#This Row],[SVL]])^$M$3</f>
        <v>401.17487748673483</v>
      </c>
      <c r="N47" s="13">
        <v>44026</v>
      </c>
      <c r="O47" t="s">
        <v>120</v>
      </c>
      <c r="P47">
        <f>Table1373[[#This Row],[Date Measured GS 46]]-Table1373[[#This Row],[Exp. Start]]</f>
        <v>24</v>
      </c>
      <c r="Q47">
        <v>14.52</v>
      </c>
      <c r="R47">
        <v>46</v>
      </c>
      <c r="S47">
        <v>0.23</v>
      </c>
      <c r="T47">
        <f>Table1373[[#This Row],[Mass GS 46]]*1000</f>
        <v>230</v>
      </c>
      <c r="U47">
        <f>LOG(Table1373[[#This Row],[SVL GS 46]])</f>
        <v>1.1619666163640749</v>
      </c>
      <c r="V47">
        <f>LOG(Table1373[[#This Row],[Mass (mg) GS 46]])</f>
        <v>2.3617278360175931</v>
      </c>
      <c r="W47">
        <f>Table1373[[#This Row],[Mass (mg) GS 46]]*($W$4/Table1373[[#This Row],[SVL GS 46]])^$W$3</f>
        <v>248.31667536406073</v>
      </c>
      <c r="X47" s="12">
        <f>Table1373[[#This Row],[GS 46]]-Table1373[[#This Row],[GS]]</f>
        <v>4</v>
      </c>
      <c r="Y47">
        <f>Table1373[[#This Row],[SVL GS 46]]-Table1373[[#This Row],[SVL]]</f>
        <v>1.67</v>
      </c>
      <c r="Z47">
        <f>Table1373[[#This Row],[Mass GS 46]]-Table1373[[#This Row],[Mass]]</f>
        <v>-4.1000000000000009E-2</v>
      </c>
      <c r="AA47">
        <f>Table1373[[#This Row],[SMI.mg GS 46]]-Table1373[[#This Row],[SMI.mg]]</f>
        <v>-152.8582021226741</v>
      </c>
      <c r="AB47">
        <f>Table1373[[#This Row],[Days post-exp. GS 46]]-Table1373[[#This Row],[Days post-exp.]]</f>
        <v>5</v>
      </c>
    </row>
    <row r="48" spans="1:29">
      <c r="A48" t="s">
        <v>116</v>
      </c>
      <c r="B48" t="s">
        <v>35</v>
      </c>
      <c r="C48" s="3">
        <v>44002</v>
      </c>
      <c r="D48" s="13">
        <v>44021</v>
      </c>
      <c r="E48" s="3" t="s">
        <v>121</v>
      </c>
      <c r="F48">
        <f>Table1373[[#This Row],[Date Measured]]-Table1373[[#This Row],[Exp. Start]]</f>
        <v>19</v>
      </c>
      <c r="G48">
        <v>13.9</v>
      </c>
      <c r="H48">
        <v>42</v>
      </c>
      <c r="I48">
        <v>0.31900000000000001</v>
      </c>
      <c r="J48">
        <f>Table1373[[#This Row],[Mass]]*1000</f>
        <v>319</v>
      </c>
      <c r="K48">
        <f>LOG(Table1373[[#This Row],[SVL]])</f>
        <v>1.1430148002540952</v>
      </c>
      <c r="L48">
        <f>LOG(Table1373[[#This Row],[Mass (mg)]])</f>
        <v>2.503790683057181</v>
      </c>
      <c r="M48">
        <f>Table1373[[#This Row],[Mass (mg)]]*($M$4/Table1373[[#This Row],[SVL]])^$M$3</f>
        <v>379.43130467917706</v>
      </c>
      <c r="N48" s="13">
        <v>44026</v>
      </c>
      <c r="O48" t="s">
        <v>122</v>
      </c>
      <c r="P48">
        <f>Table1373[[#This Row],[Date Measured GS 46]]-Table1373[[#This Row],[Exp. Start]]</f>
        <v>24</v>
      </c>
      <c r="Q48">
        <v>14.41</v>
      </c>
      <c r="R48">
        <v>46</v>
      </c>
      <c r="S48">
        <v>0.22600000000000001</v>
      </c>
      <c r="T48">
        <f>Table1373[[#This Row],[Mass GS 46]]*1000</f>
        <v>226</v>
      </c>
      <c r="U48">
        <f>LOG(Table1373[[#This Row],[SVL GS 46]])</f>
        <v>1.1586639808139894</v>
      </c>
      <c r="V48">
        <f>LOG(Table1373[[#This Row],[Mass (mg) GS 46]])</f>
        <v>2.3541084391474008</v>
      </c>
      <c r="W48">
        <f>Table1373[[#This Row],[Mass (mg) GS 46]]*($W$4/Table1373[[#This Row],[SVL GS 46]])^$W$3</f>
        <v>249.57236866129088</v>
      </c>
      <c r="X48" s="12">
        <f>Table1373[[#This Row],[GS 46]]-Table1373[[#This Row],[GS]]</f>
        <v>4</v>
      </c>
      <c r="Y48">
        <f>Table1373[[#This Row],[SVL GS 46]]-Table1373[[#This Row],[SVL]]</f>
        <v>0.50999999999999979</v>
      </c>
      <c r="Z48">
        <f>Table1373[[#This Row],[Mass GS 46]]-Table1373[[#This Row],[Mass]]</f>
        <v>-9.2999999999999999E-2</v>
      </c>
      <c r="AA48">
        <f>Table1373[[#This Row],[SMI.mg GS 46]]-Table1373[[#This Row],[SMI.mg]]</f>
        <v>-129.85893601788618</v>
      </c>
      <c r="AB48">
        <f>Table1373[[#This Row],[Days post-exp. GS 46]]-Table1373[[#This Row],[Days post-exp.]]</f>
        <v>5</v>
      </c>
    </row>
    <row r="49" spans="1:28">
      <c r="A49" t="s">
        <v>116</v>
      </c>
      <c r="B49" t="s">
        <v>35</v>
      </c>
      <c r="C49" s="3">
        <v>44002</v>
      </c>
      <c r="D49" s="13">
        <v>44021</v>
      </c>
      <c r="E49" s="3" t="s">
        <v>123</v>
      </c>
      <c r="F49">
        <f>Table1373[[#This Row],[Date Measured]]-Table1373[[#This Row],[Exp. Start]]</f>
        <v>19</v>
      </c>
      <c r="G49">
        <v>14.67</v>
      </c>
      <c r="H49">
        <v>42</v>
      </c>
      <c r="I49">
        <v>0.39200000000000002</v>
      </c>
      <c r="J49">
        <f>Table1373[[#This Row],[Mass]]*1000</f>
        <v>392</v>
      </c>
      <c r="K49">
        <f>LOG(Table1373[[#This Row],[SVL]])</f>
        <v>1.1664301138432827</v>
      </c>
      <c r="L49">
        <f>LOG(Table1373[[#This Row],[Mass (mg)]])</f>
        <v>2.5932860670204572</v>
      </c>
      <c r="M49">
        <f>Table1373[[#This Row],[Mass (mg)]]*($M$4/Table1373[[#This Row],[SVL]])^$M$3</f>
        <v>401.23842003467013</v>
      </c>
      <c r="N49" s="13">
        <v>44026</v>
      </c>
      <c r="O49" t="s">
        <v>124</v>
      </c>
      <c r="P49">
        <f>Table1373[[#This Row],[Date Measured GS 46]]-Table1373[[#This Row],[Exp. Start]]</f>
        <v>24</v>
      </c>
      <c r="Q49">
        <v>14.41</v>
      </c>
      <c r="R49">
        <v>46</v>
      </c>
      <c r="S49">
        <v>0.25800000000000001</v>
      </c>
      <c r="T49">
        <f>Table1373[[#This Row],[Mass GS 46]]*1000</f>
        <v>258</v>
      </c>
      <c r="U49">
        <f>LOG(Table1373[[#This Row],[SVL GS 46]])</f>
        <v>1.1586639808139894</v>
      </c>
      <c r="V49">
        <f>LOG(Table1373[[#This Row],[Mass (mg) GS 46]])</f>
        <v>2.4116197059632301</v>
      </c>
      <c r="W49">
        <f>Table1373[[#This Row],[Mass (mg) GS 46]]*($W$4/Table1373[[#This Row],[SVL GS 46]])^$W$3</f>
        <v>284.91004917970372</v>
      </c>
      <c r="X49" s="12">
        <f>Table1373[[#This Row],[GS 46]]-Table1373[[#This Row],[GS]]</f>
        <v>4</v>
      </c>
      <c r="Y49">
        <f>Table1373[[#This Row],[SVL GS 46]]-Table1373[[#This Row],[SVL]]</f>
        <v>-0.25999999999999979</v>
      </c>
      <c r="Z49">
        <f>Table1373[[#This Row],[Mass GS 46]]-Table1373[[#This Row],[Mass]]</f>
        <v>-0.13400000000000001</v>
      </c>
      <c r="AA49">
        <f>Table1373[[#This Row],[SMI.mg GS 46]]-Table1373[[#This Row],[SMI.mg]]</f>
        <v>-116.32837085496641</v>
      </c>
      <c r="AB49">
        <f>Table1373[[#This Row],[Days post-exp. GS 46]]-Table1373[[#This Row],[Days post-exp.]]</f>
        <v>5</v>
      </c>
    </row>
    <row r="50" spans="1:28">
      <c r="A50" t="s">
        <v>116</v>
      </c>
      <c r="B50" t="s">
        <v>35</v>
      </c>
      <c r="C50" s="3">
        <v>44002</v>
      </c>
      <c r="D50" s="13">
        <v>44022</v>
      </c>
      <c r="E50" s="3" t="s">
        <v>125</v>
      </c>
      <c r="F50">
        <f>Table1373[[#This Row],[Date Measured]]-Table1373[[#This Row],[Exp. Start]]</f>
        <v>20</v>
      </c>
      <c r="G50">
        <v>15.11</v>
      </c>
      <c r="H50">
        <v>42</v>
      </c>
      <c r="I50">
        <v>0.36499999999999999</v>
      </c>
      <c r="J50">
        <f>Table1373[[#This Row],[Mass]]*1000</f>
        <v>365</v>
      </c>
      <c r="K50">
        <f>LOG(Table1373[[#This Row],[SVL]])</f>
        <v>1.1792644643390253</v>
      </c>
      <c r="L50">
        <f>LOG(Table1373[[#This Row],[Mass (mg)]])</f>
        <v>2.5622928644564746</v>
      </c>
      <c r="M50">
        <f>Table1373[[#This Row],[Mass (mg)]]*($M$4/Table1373[[#This Row],[SVL]])^$M$3</f>
        <v>344.07867667294511</v>
      </c>
      <c r="N50" s="13">
        <v>44026</v>
      </c>
      <c r="O50" t="s">
        <v>126</v>
      </c>
      <c r="P50">
        <f>Table1373[[#This Row],[Date Measured GS 46]]-Table1373[[#This Row],[Exp. Start]]</f>
        <v>24</v>
      </c>
      <c r="Q50">
        <v>14.38</v>
      </c>
      <c r="R50">
        <v>46</v>
      </c>
      <c r="S50">
        <v>0.26700000000000002</v>
      </c>
      <c r="T50">
        <f>Table1373[[#This Row],[Mass GS 46]]*1000</f>
        <v>267</v>
      </c>
      <c r="U50">
        <f>LOG(Table1373[[#This Row],[SVL GS 46]])</f>
        <v>1.1577588860468637</v>
      </c>
      <c r="V50">
        <f>LOG(Table1373[[#This Row],[Mass (mg) GS 46]])</f>
        <v>2.4265112613645754</v>
      </c>
      <c r="W50">
        <f>Table1373[[#This Row],[Mass (mg) GS 46]]*($W$4/Table1373[[#This Row],[SVL GS 46]])^$W$3</f>
        <v>296.67966458975371</v>
      </c>
      <c r="X50" s="12">
        <f>Table1373[[#This Row],[GS 46]]-Table1373[[#This Row],[GS]]</f>
        <v>4</v>
      </c>
      <c r="Y50">
        <f>Table1373[[#This Row],[SVL GS 46]]-Table1373[[#This Row],[SVL]]</f>
        <v>-0.72999999999999865</v>
      </c>
      <c r="Z50">
        <f>Table1373[[#This Row],[Mass GS 46]]-Table1373[[#This Row],[Mass]]</f>
        <v>-9.7999999999999976E-2</v>
      </c>
      <c r="AA50">
        <f>Table1373[[#This Row],[SMI.mg GS 46]]-Table1373[[#This Row],[SMI.mg]]</f>
        <v>-47.399012083191394</v>
      </c>
      <c r="AB50">
        <f>Table1373[[#This Row],[Days post-exp. GS 46]]-Table1373[[#This Row],[Days post-exp.]]</f>
        <v>4</v>
      </c>
    </row>
    <row r="51" spans="1:28">
      <c r="A51" t="s">
        <v>116</v>
      </c>
      <c r="B51" t="s">
        <v>35</v>
      </c>
      <c r="C51" s="3">
        <v>44002</v>
      </c>
      <c r="D51" s="13">
        <v>44023</v>
      </c>
      <c r="E51" s="3" t="s">
        <v>127</v>
      </c>
      <c r="F51">
        <f>Table1373[[#This Row],[Date Measured]]-Table1373[[#This Row],[Exp. Start]]</f>
        <v>21</v>
      </c>
      <c r="G51">
        <v>13.61</v>
      </c>
      <c r="H51">
        <v>42</v>
      </c>
      <c r="I51">
        <v>0.32300000000000001</v>
      </c>
      <c r="J51">
        <f>Table1373[[#This Row],[Mass]]*1000</f>
        <v>323</v>
      </c>
      <c r="K51">
        <f>LOG(Table1373[[#This Row],[SVL]])</f>
        <v>1.1338581252033346</v>
      </c>
      <c r="L51">
        <f>LOG(Table1373[[#This Row],[Mass (mg)]])</f>
        <v>2.509202522331103</v>
      </c>
      <c r="M51">
        <f>Table1373[[#This Row],[Mass (mg)]]*($M$4/Table1373[[#This Row],[SVL]])^$M$3</f>
        <v>407.42902350244816</v>
      </c>
      <c r="N51" s="13">
        <v>44028</v>
      </c>
      <c r="O51" t="s">
        <v>128</v>
      </c>
      <c r="P51">
        <f>Table1373[[#This Row],[Date Measured GS 46]]-Table1373[[#This Row],[Exp. Start]]</f>
        <v>26</v>
      </c>
      <c r="Q51">
        <v>14.51</v>
      </c>
      <c r="R51">
        <v>46</v>
      </c>
      <c r="S51">
        <v>0.20300000000000001</v>
      </c>
      <c r="T51">
        <f>Table1373[[#This Row],[Mass GS 46]]*1000</f>
        <v>203</v>
      </c>
      <c r="U51">
        <f>LOG(Table1373[[#This Row],[SVL GS 46]])</f>
        <v>1.161667412437736</v>
      </c>
      <c r="V51">
        <f>LOG(Table1373[[#This Row],[Mass (mg) GS 46]])</f>
        <v>2.307496037913213</v>
      </c>
      <c r="W51">
        <f>Table1373[[#This Row],[Mass (mg) GS 46]]*($W$4/Table1373[[#This Row],[SVL GS 46]])^$W$3</f>
        <v>219.61541982854968</v>
      </c>
      <c r="X51" s="12">
        <f>Table1373[[#This Row],[GS 46]]-Table1373[[#This Row],[GS]]</f>
        <v>4</v>
      </c>
      <c r="Y51">
        <f>Table1373[[#This Row],[SVL GS 46]]-Table1373[[#This Row],[SVL]]</f>
        <v>0.90000000000000036</v>
      </c>
      <c r="Z51">
        <f>Table1373[[#This Row],[Mass GS 46]]-Table1373[[#This Row],[Mass]]</f>
        <v>-0.12</v>
      </c>
      <c r="AA51">
        <f>Table1373[[#This Row],[SMI.mg GS 46]]-Table1373[[#This Row],[SMI.mg]]</f>
        <v>-187.81360367389848</v>
      </c>
      <c r="AB51">
        <f>Table1373[[#This Row],[Days post-exp. GS 46]]-Table1373[[#This Row],[Days post-exp.]]</f>
        <v>5</v>
      </c>
    </row>
    <row r="52" spans="1:28">
      <c r="A52" t="s">
        <v>116</v>
      </c>
      <c r="B52" t="s">
        <v>35</v>
      </c>
      <c r="C52" s="3">
        <v>44002</v>
      </c>
      <c r="D52" s="13">
        <v>44023</v>
      </c>
      <c r="E52" s="3" t="s">
        <v>129</v>
      </c>
      <c r="F52">
        <f>Table1373[[#This Row],[Date Measured]]-Table1373[[#This Row],[Exp. Start]]</f>
        <v>21</v>
      </c>
      <c r="G52">
        <v>13.11</v>
      </c>
      <c r="H52">
        <v>42</v>
      </c>
      <c r="I52">
        <v>0.29599999999999999</v>
      </c>
      <c r="J52">
        <f>Table1373[[#This Row],[Mass]]*1000</f>
        <v>296</v>
      </c>
      <c r="K52">
        <f>LOG(Table1373[[#This Row],[SVL]])</f>
        <v>1.1176026916900843</v>
      </c>
      <c r="L52">
        <f>LOG(Table1373[[#This Row],[Mass (mg)]])</f>
        <v>2.4712917110589387</v>
      </c>
      <c r="M52">
        <f>Table1373[[#This Row],[Mass (mg)]]*($M$4/Table1373[[#This Row],[SVL]])^$M$3</f>
        <v>414.40264548821057</v>
      </c>
      <c r="N52" s="13">
        <v>44027</v>
      </c>
      <c r="O52" t="s">
        <v>130</v>
      </c>
      <c r="P52">
        <f>Table1373[[#This Row],[Date Measured GS 46]]-Table1373[[#This Row],[Exp. Start]]</f>
        <v>25</v>
      </c>
      <c r="Q52">
        <v>13.8</v>
      </c>
      <c r="R52">
        <v>46</v>
      </c>
      <c r="S52">
        <v>0.20499999999999999</v>
      </c>
      <c r="T52">
        <f>Table1373[[#This Row],[Mass GS 46]]*1000</f>
        <v>205</v>
      </c>
      <c r="U52">
        <f>LOG(Table1373[[#This Row],[SVL GS 46]])</f>
        <v>1.1398790864012365</v>
      </c>
      <c r="V52">
        <f>LOG(Table1373[[#This Row],[Mass (mg) GS 46]])</f>
        <v>2.3117538610557542</v>
      </c>
      <c r="W52">
        <f>Table1373[[#This Row],[Mass (mg) GS 46]]*($W$4/Table1373[[#This Row],[SVL GS 46]])^$W$3</f>
        <v>257.41852667120878</v>
      </c>
      <c r="X52" s="12">
        <f>Table1373[[#This Row],[GS 46]]-Table1373[[#This Row],[GS]]</f>
        <v>4</v>
      </c>
      <c r="Y52">
        <f>Table1373[[#This Row],[SVL GS 46]]-Table1373[[#This Row],[SVL]]</f>
        <v>0.69000000000000128</v>
      </c>
      <c r="Z52">
        <f>Table1373[[#This Row],[Mass GS 46]]-Table1373[[#This Row],[Mass]]</f>
        <v>-9.0999999999999998E-2</v>
      </c>
      <c r="AA52">
        <f>Table1373[[#This Row],[SMI.mg GS 46]]-Table1373[[#This Row],[SMI.mg]]</f>
        <v>-156.98411881700179</v>
      </c>
      <c r="AB52">
        <f>Table1373[[#This Row],[Days post-exp. GS 46]]-Table1373[[#This Row],[Days post-exp.]]</f>
        <v>4</v>
      </c>
    </row>
    <row r="53" spans="1:28">
      <c r="A53" t="s">
        <v>116</v>
      </c>
      <c r="B53" t="s">
        <v>35</v>
      </c>
      <c r="C53" s="3">
        <v>44002</v>
      </c>
      <c r="D53" s="13">
        <v>44023</v>
      </c>
      <c r="E53" t="s">
        <v>131</v>
      </c>
      <c r="F53">
        <f>Table1373[[#This Row],[Date Measured]]-Table1373[[#This Row],[Exp. Start]]</f>
        <v>21</v>
      </c>
      <c r="G53">
        <v>13.3</v>
      </c>
      <c r="H53">
        <v>42</v>
      </c>
      <c r="I53">
        <v>0.312</v>
      </c>
      <c r="J53">
        <f>Table1373[[#This Row],[Mass]]*1000</f>
        <v>312</v>
      </c>
      <c r="K53">
        <f>LOG(Table1373[[#This Row],[SVL]])</f>
        <v>1.1238516409670858</v>
      </c>
      <c r="L53">
        <f>LOG(Table1373[[#This Row],[Mass (mg)]])</f>
        <v>2.4941545940184429</v>
      </c>
      <c r="M53">
        <f>Table1373[[#This Row],[Mass (mg)]]*($M$4/Table1373[[#This Row],[SVL]])^$M$3</f>
        <v>419.64131564711454</v>
      </c>
      <c r="N53" s="13">
        <v>44027</v>
      </c>
      <c r="O53" t="s">
        <v>132</v>
      </c>
      <c r="P53">
        <f>Table1373[[#This Row],[Date Measured GS 46]]-Table1373[[#This Row],[Exp. Start]]</f>
        <v>25</v>
      </c>
      <c r="Q53">
        <v>13.82</v>
      </c>
      <c r="R53">
        <v>46</v>
      </c>
      <c r="S53">
        <v>0.219</v>
      </c>
      <c r="T53">
        <f>Table1373[[#This Row],[Mass GS 46]]*1000</f>
        <v>219</v>
      </c>
      <c r="U53">
        <f>LOG(Table1373[[#This Row],[SVL GS 46]])</f>
        <v>1.1405080430381795</v>
      </c>
      <c r="V53">
        <f>LOG(Table1373[[#This Row],[Mass (mg) GS 46]])</f>
        <v>2.3404441148401185</v>
      </c>
      <c r="W53">
        <f>Table1373[[#This Row],[Mass (mg) GS 46]]*($W$4/Table1373[[#This Row],[SVL GS 46]])^$W$3</f>
        <v>273.81789482023504</v>
      </c>
      <c r="X53" s="12">
        <f>Table1373[[#This Row],[GS 46]]-Table1373[[#This Row],[GS]]</f>
        <v>4</v>
      </c>
      <c r="Y53">
        <f>Table1373[[#This Row],[SVL GS 46]]-Table1373[[#This Row],[SVL]]</f>
        <v>0.51999999999999957</v>
      </c>
      <c r="Z53">
        <f>Table1373[[#This Row],[Mass GS 46]]-Table1373[[#This Row],[Mass]]</f>
        <v>-9.2999999999999999E-2</v>
      </c>
      <c r="AA53">
        <f>Table1373[[#This Row],[SMI.mg GS 46]]-Table1373[[#This Row],[SMI.mg]]</f>
        <v>-145.8234208268795</v>
      </c>
      <c r="AB53">
        <f>Table1373[[#This Row],[Days post-exp. GS 46]]-Table1373[[#This Row],[Days post-exp.]]</f>
        <v>4</v>
      </c>
    </row>
    <row r="54" spans="1:28">
      <c r="A54" t="s">
        <v>116</v>
      </c>
      <c r="B54" t="s">
        <v>35</v>
      </c>
      <c r="C54" s="3">
        <v>44002</v>
      </c>
      <c r="D54" s="18">
        <v>44023</v>
      </c>
      <c r="E54" s="4" t="s">
        <v>133</v>
      </c>
      <c r="F54">
        <f>Table1373[[#This Row],[Date Measured]]-Table1373[[#This Row],[Exp. Start]]</f>
        <v>21</v>
      </c>
      <c r="G54" s="4">
        <v>13.95</v>
      </c>
      <c r="H54" s="4">
        <v>44</v>
      </c>
      <c r="I54" s="4">
        <v>0.27200000000000002</v>
      </c>
      <c r="J54" s="4">
        <f>Table1373[[#This Row],[Mass]]*1000</f>
        <v>272</v>
      </c>
      <c r="K54" s="4">
        <f>LOG(Table1373[[#This Row],[SVL]])</f>
        <v>1.1445742076096164</v>
      </c>
      <c r="L54" s="4">
        <f>LOG(Table1373[[#This Row],[Mass (mg)]])</f>
        <v>2.4345689040341987</v>
      </c>
      <c r="M54">
        <f>Table1373[[#This Row],[Mass (mg)]]*($M$4/Table1373[[#This Row],[SVL]])^$M$3</f>
        <v>320.30776917893348</v>
      </c>
      <c r="N54" s="13">
        <v>44025</v>
      </c>
      <c r="O54" t="s">
        <v>134</v>
      </c>
      <c r="P54">
        <f>Table1373[[#This Row],[Date Measured GS 46]]-Table1373[[#This Row],[Exp. Start]]</f>
        <v>23</v>
      </c>
      <c r="Q54">
        <v>15.67</v>
      </c>
      <c r="R54">
        <v>46</v>
      </c>
      <c r="S54">
        <v>0.27700000000000002</v>
      </c>
      <c r="T54">
        <f>Table1373[[#This Row],[Mass GS 46]]*1000</f>
        <v>277</v>
      </c>
      <c r="U54">
        <f>LOG(Table1373[[#This Row],[SVL GS 46]])</f>
        <v>1.1950689964685901</v>
      </c>
      <c r="V54">
        <f>LOG(Table1373[[#This Row],[Mass (mg) GS 46]])</f>
        <v>2.4424797690644486</v>
      </c>
      <c r="W54">
        <f>Table1373[[#This Row],[Mass (mg) GS 46]]*($W$4/Table1373[[#This Row],[SVL GS 46]])^$W$3</f>
        <v>238.46896679069161</v>
      </c>
      <c r="X54" s="12">
        <f>Table1373[[#This Row],[GS 46]]-Table1373[[#This Row],[GS]]</f>
        <v>2</v>
      </c>
      <c r="Y54">
        <f>Table1373[[#This Row],[SVL GS 46]]-Table1373[[#This Row],[SVL]]</f>
        <v>1.7200000000000006</v>
      </c>
      <c r="Z54">
        <f>Table1373[[#This Row],[Mass GS 46]]-Table1373[[#This Row],[Mass]]</f>
        <v>5.0000000000000044E-3</v>
      </c>
      <c r="AA54">
        <f>Table1373[[#This Row],[SMI.mg GS 46]]-Table1373[[#This Row],[SMI.mg]]</f>
        <v>-81.838802388241874</v>
      </c>
      <c r="AB54">
        <f>Table1373[[#This Row],[Days post-exp. GS 46]]-Table1373[[#This Row],[Days post-exp.]]</f>
        <v>2</v>
      </c>
    </row>
    <row r="55" spans="1:28">
      <c r="A55" t="s">
        <v>116</v>
      </c>
      <c r="B55" t="s">
        <v>35</v>
      </c>
      <c r="C55" s="3">
        <v>44002</v>
      </c>
      <c r="D55" s="13">
        <v>44024</v>
      </c>
      <c r="E55" t="s">
        <v>135</v>
      </c>
      <c r="F55">
        <f>Table1373[[#This Row],[Date Measured]]-Table1373[[#This Row],[Exp. Start]]</f>
        <v>22</v>
      </c>
      <c r="G55">
        <v>13.61</v>
      </c>
      <c r="H55">
        <v>42</v>
      </c>
      <c r="I55">
        <v>0.38100000000000001</v>
      </c>
      <c r="J55">
        <f>Table1373[[#This Row],[Mass]]*1000</f>
        <v>381</v>
      </c>
      <c r="K55">
        <f>LOG(Table1373[[#This Row],[SVL]])</f>
        <v>1.1338581252033346</v>
      </c>
      <c r="L55">
        <f>LOG(Table1373[[#This Row],[Mass (mg)]])</f>
        <v>2.5809249756756194</v>
      </c>
      <c r="M55">
        <f>Table1373[[#This Row],[Mass (mg)]]*($M$4/Table1373[[#This Row],[SVL]])^$M$3</f>
        <v>480.58965310969893</v>
      </c>
      <c r="N55" s="13">
        <v>44029</v>
      </c>
      <c r="O55" t="s">
        <v>136</v>
      </c>
      <c r="P55">
        <f>Table1373[[#This Row],[Date Measured GS 46]]-Table1373[[#This Row],[Exp. Start]]</f>
        <v>27</v>
      </c>
      <c r="Q55">
        <v>13.48</v>
      </c>
      <c r="R55">
        <v>46</v>
      </c>
      <c r="S55">
        <v>0.222</v>
      </c>
      <c r="T55">
        <f>Table1373[[#This Row],[Mass GS 46]]*1000</f>
        <v>222</v>
      </c>
      <c r="U55">
        <f>LOG(Table1373[[#This Row],[SVL GS 46]])</f>
        <v>1.129689892199301</v>
      </c>
      <c r="V55">
        <f>LOG(Table1373[[#This Row],[Mass (mg) GS 46]])</f>
        <v>2.3463529744506388</v>
      </c>
      <c r="W55">
        <f>Table1373[[#This Row],[Mass (mg) GS 46]]*($W$4/Table1373[[#This Row],[SVL GS 46]])^$W$3</f>
        <v>298.88524576182971</v>
      </c>
      <c r="X55" s="12">
        <f>Table1373[[#This Row],[GS 46]]-Table1373[[#This Row],[GS]]</f>
        <v>4</v>
      </c>
      <c r="Y55">
        <f>Table1373[[#This Row],[SVL GS 46]]-Table1373[[#This Row],[SVL]]</f>
        <v>-0.12999999999999901</v>
      </c>
      <c r="Z55">
        <f>Table1373[[#This Row],[Mass GS 46]]-Table1373[[#This Row],[Mass]]</f>
        <v>-0.159</v>
      </c>
      <c r="AA55">
        <f>Table1373[[#This Row],[SMI.mg GS 46]]-Table1373[[#This Row],[SMI.mg]]</f>
        <v>-181.70440734786922</v>
      </c>
      <c r="AB55">
        <f>Table1373[[#This Row],[Days post-exp. GS 46]]-Table1373[[#This Row],[Days post-exp.]]</f>
        <v>5</v>
      </c>
    </row>
    <row r="56" spans="1:28">
      <c r="A56" t="s">
        <v>116</v>
      </c>
      <c r="B56" t="s">
        <v>35</v>
      </c>
      <c r="C56" s="3">
        <v>44002</v>
      </c>
      <c r="D56" s="13">
        <v>44025</v>
      </c>
      <c r="E56" t="s">
        <v>137</v>
      </c>
      <c r="F56">
        <f>Table1373[[#This Row],[Date Measured]]-Table1373[[#This Row],[Exp. Start]]</f>
        <v>23</v>
      </c>
      <c r="G56">
        <v>14.07</v>
      </c>
      <c r="H56">
        <v>42</v>
      </c>
      <c r="I56">
        <v>0.308</v>
      </c>
      <c r="J56">
        <f>Table1373[[#This Row],[Mass]]*1000</f>
        <v>308</v>
      </c>
      <c r="K56">
        <f>LOG(Table1373[[#This Row],[SVL]])</f>
        <v>1.1482940974347458</v>
      </c>
      <c r="L56">
        <f>LOG(Table1373[[#This Row],[Mass (mg)]])</f>
        <v>2.4885507165004443</v>
      </c>
      <c r="M56">
        <f>Table1373[[#This Row],[Mass (mg)]]*($M$4/Table1373[[#This Row],[SVL]])^$M$3</f>
        <v>354.14988659991548</v>
      </c>
      <c r="N56" s="13">
        <v>44031</v>
      </c>
      <c r="O56" t="s">
        <v>138</v>
      </c>
      <c r="P56">
        <f>Table1373[[#This Row],[Date Measured GS 46]]-Table1373[[#This Row],[Exp. Start]]</f>
        <v>29</v>
      </c>
      <c r="Q56">
        <v>13.02</v>
      </c>
      <c r="R56">
        <v>46</v>
      </c>
      <c r="S56">
        <v>0.16700000000000001</v>
      </c>
      <c r="T56">
        <f>Table1373[[#This Row],[Mass GS 46]]*1000</f>
        <v>167</v>
      </c>
      <c r="U56">
        <f>LOG(Table1373[[#This Row],[SVL GS 46]])</f>
        <v>1.1146109842321732</v>
      </c>
      <c r="V56">
        <f>LOG(Table1373[[#This Row],[Mass (mg) GS 46]])</f>
        <v>2.2227164711475833</v>
      </c>
      <c r="W56">
        <f>Table1373[[#This Row],[Mass (mg) GS 46]]*($W$4/Table1373[[#This Row],[SVL GS 46]])^$W$3</f>
        <v>249.26295629445823</v>
      </c>
      <c r="X56" s="12">
        <f>Table1373[[#This Row],[GS 46]]-Table1373[[#This Row],[GS]]</f>
        <v>4</v>
      </c>
      <c r="Y56">
        <f>Table1373[[#This Row],[SVL GS 46]]-Table1373[[#This Row],[SVL]]</f>
        <v>-1.0500000000000007</v>
      </c>
      <c r="Z56">
        <f>Table1373[[#This Row],[Mass GS 46]]-Table1373[[#This Row],[Mass]]</f>
        <v>-0.14099999999999999</v>
      </c>
      <c r="AA56">
        <f>Table1373[[#This Row],[SMI.mg GS 46]]-Table1373[[#This Row],[SMI.mg]]</f>
        <v>-104.88693030545724</v>
      </c>
      <c r="AB56">
        <f>Table1373[[#This Row],[Days post-exp. GS 46]]-Table1373[[#This Row],[Days post-exp.]]</f>
        <v>6</v>
      </c>
    </row>
    <row r="57" spans="1:28">
      <c r="A57" t="s">
        <v>116</v>
      </c>
      <c r="B57" t="s">
        <v>35</v>
      </c>
      <c r="C57" s="3">
        <v>44002</v>
      </c>
      <c r="D57" s="13">
        <v>44025</v>
      </c>
      <c r="E57" t="s">
        <v>139</v>
      </c>
      <c r="F57">
        <f>Table1373[[#This Row],[Date Measured]]-Table1373[[#This Row],[Exp. Start]]</f>
        <v>23</v>
      </c>
      <c r="G57">
        <v>15.48</v>
      </c>
      <c r="H57">
        <v>42</v>
      </c>
      <c r="I57">
        <v>0.34499999999999997</v>
      </c>
      <c r="J57">
        <f>Table1373[[#This Row],[Mass]]*1000</f>
        <v>345</v>
      </c>
      <c r="K57">
        <f>LOG(Table1373[[#This Row],[SVL]])</f>
        <v>1.1897709563468739</v>
      </c>
      <c r="L57">
        <f>LOG(Table1373[[#This Row],[Mass (mg)]])</f>
        <v>2.537819095073274</v>
      </c>
      <c r="M57">
        <f>Table1373[[#This Row],[Mass (mg)]]*($M$4/Table1373[[#This Row],[SVL]])^$M$3</f>
        <v>304.03036149216626</v>
      </c>
      <c r="N57" s="13">
        <v>44029</v>
      </c>
      <c r="O57" t="s">
        <v>140</v>
      </c>
      <c r="P57">
        <f>Table1373[[#This Row],[Date Measured GS 46]]-Table1373[[#This Row],[Exp. Start]]</f>
        <v>27</v>
      </c>
      <c r="Q57">
        <v>15.34</v>
      </c>
      <c r="R57">
        <v>46</v>
      </c>
      <c r="S57">
        <v>0.255</v>
      </c>
      <c r="T57">
        <f>Table1373[[#This Row],[Mass GS 46]]*1000</f>
        <v>255</v>
      </c>
      <c r="U57">
        <f>LOG(Table1373[[#This Row],[SVL GS 46]])</f>
        <v>1.1858253596129622</v>
      </c>
      <c r="V57">
        <f>LOG(Table1373[[#This Row],[Mass (mg) GS 46]])</f>
        <v>2.406540180433955</v>
      </c>
      <c r="W57">
        <f>Table1373[[#This Row],[Mass (mg) GS 46]]*($W$4/Table1373[[#This Row],[SVL GS 46]])^$W$3</f>
        <v>233.85636779728895</v>
      </c>
      <c r="X57" s="12">
        <f>Table1373[[#This Row],[GS 46]]-Table1373[[#This Row],[GS]]</f>
        <v>4</v>
      </c>
      <c r="Y57">
        <f>Table1373[[#This Row],[SVL GS 46]]-Table1373[[#This Row],[SVL]]</f>
        <v>-0.14000000000000057</v>
      </c>
      <c r="Z57">
        <f>Table1373[[#This Row],[Mass GS 46]]-Table1373[[#This Row],[Mass]]</f>
        <v>-8.9999999999999969E-2</v>
      </c>
      <c r="AA57">
        <f>Table1373[[#This Row],[SMI.mg GS 46]]-Table1373[[#This Row],[SMI.mg]]</f>
        <v>-70.173993694877311</v>
      </c>
      <c r="AB57">
        <f>Table1373[[#This Row],[Days post-exp. GS 46]]-Table1373[[#This Row],[Days post-exp.]]</f>
        <v>4</v>
      </c>
    </row>
    <row r="58" spans="1:28">
      <c r="A58" t="s">
        <v>116</v>
      </c>
      <c r="B58" t="s">
        <v>35</v>
      </c>
      <c r="C58" s="3">
        <v>44002</v>
      </c>
      <c r="D58" s="13">
        <v>44025</v>
      </c>
      <c r="E58" t="s">
        <v>141</v>
      </c>
      <c r="F58">
        <f>Table1373[[#This Row],[Date Measured]]-Table1373[[#This Row],[Exp. Start]]</f>
        <v>23</v>
      </c>
      <c r="G58">
        <v>13.49</v>
      </c>
      <c r="H58">
        <v>42</v>
      </c>
      <c r="I58">
        <v>0.29499999999999998</v>
      </c>
      <c r="J58">
        <f>Table1373[[#This Row],[Mass]]*1000</f>
        <v>295</v>
      </c>
      <c r="K58">
        <f>LOG(Table1373[[#This Row],[SVL]])</f>
        <v>1.1300119496719043</v>
      </c>
      <c r="L58">
        <f>LOG(Table1373[[#This Row],[Mass (mg)]])</f>
        <v>2.469822015978163</v>
      </c>
      <c r="M58">
        <f>Table1373[[#This Row],[Mass (mg)]]*($M$4/Table1373[[#This Row],[SVL]])^$M$3</f>
        <v>381.40415341340383</v>
      </c>
      <c r="N58" s="13">
        <v>44031</v>
      </c>
      <c r="O58" t="s">
        <v>142</v>
      </c>
      <c r="P58">
        <f>Table1373[[#This Row],[Date Measured GS 46]]-Table1373[[#This Row],[Exp. Start]]</f>
        <v>29</v>
      </c>
      <c r="Q58">
        <v>12.89</v>
      </c>
      <c r="R58">
        <v>46</v>
      </c>
      <c r="S58">
        <v>0.16900000000000001</v>
      </c>
      <c r="T58">
        <f>Table1373[[#This Row],[Mass GS 46]]*1000</f>
        <v>169</v>
      </c>
      <c r="U58">
        <f>LOG(Table1373[[#This Row],[SVL GS 46]])</f>
        <v>1.110252917353403</v>
      </c>
      <c r="V58">
        <f>LOG(Table1373[[#This Row],[Mass (mg) GS 46]])</f>
        <v>2.2278867046136734</v>
      </c>
      <c r="W58">
        <f>Table1373[[#This Row],[Mass (mg) GS 46]]*($W$4/Table1373[[#This Row],[SVL GS 46]])^$W$3</f>
        <v>259.88008344203155</v>
      </c>
      <c r="X58" s="12">
        <f>Table1373[[#This Row],[GS 46]]-Table1373[[#This Row],[GS]]</f>
        <v>4</v>
      </c>
      <c r="Y58">
        <f>Table1373[[#This Row],[SVL GS 46]]-Table1373[[#This Row],[SVL]]</f>
        <v>-0.59999999999999964</v>
      </c>
      <c r="Z58">
        <f>Table1373[[#This Row],[Mass GS 46]]-Table1373[[#This Row],[Mass]]</f>
        <v>-0.12599999999999997</v>
      </c>
      <c r="AA58">
        <f>Table1373[[#This Row],[SMI.mg GS 46]]-Table1373[[#This Row],[SMI.mg]]</f>
        <v>-121.52406997137228</v>
      </c>
      <c r="AB58">
        <f>Table1373[[#This Row],[Days post-exp. GS 46]]-Table1373[[#This Row],[Days post-exp.]]</f>
        <v>6</v>
      </c>
    </row>
    <row r="59" spans="1:28">
      <c r="A59" t="s">
        <v>116</v>
      </c>
      <c r="B59" t="s">
        <v>35</v>
      </c>
      <c r="C59" s="3">
        <v>44002</v>
      </c>
      <c r="D59" s="13">
        <v>44026</v>
      </c>
      <c r="E59" t="s">
        <v>143</v>
      </c>
      <c r="F59">
        <f>Table1373[[#This Row],[Date Measured]]-Table1373[[#This Row],[Exp. Start]]</f>
        <v>24</v>
      </c>
      <c r="G59">
        <v>13.33</v>
      </c>
      <c r="H59">
        <v>42</v>
      </c>
      <c r="I59">
        <v>0.34100000000000003</v>
      </c>
      <c r="J59">
        <f>Table1373[[#This Row],[Mass]]*1000</f>
        <v>341</v>
      </c>
      <c r="K59">
        <f>LOG(Table1373[[#This Row],[SVL]])</f>
        <v>1.1248301494138593</v>
      </c>
      <c r="L59">
        <f>LOG(Table1373[[#This Row],[Mass (mg)]])</f>
        <v>2.5327543789924976</v>
      </c>
      <c r="M59">
        <f>Table1373[[#This Row],[Mass (mg)]]*($M$4/Table1373[[#This Row],[SVL]])^$M$3</f>
        <v>455.77686604534807</v>
      </c>
      <c r="N59" s="13">
        <v>44030</v>
      </c>
      <c r="O59" t="s">
        <v>144</v>
      </c>
      <c r="P59">
        <f>Table1373[[#This Row],[Date Measured GS 46]]-Table1373[[#This Row],[Exp. Start]]</f>
        <v>28</v>
      </c>
      <c r="Q59">
        <v>12.22</v>
      </c>
      <c r="R59">
        <v>46</v>
      </c>
      <c r="S59">
        <v>0.19400000000000001</v>
      </c>
      <c r="T59">
        <f>Table1373[[#This Row],[Mass GS 46]]*1000</f>
        <v>194</v>
      </c>
      <c r="U59">
        <f>LOG(Table1373[[#This Row],[SVL GS 46]])</f>
        <v>1.0870712059065355</v>
      </c>
      <c r="V59">
        <f>LOG(Table1373[[#This Row],[Mass (mg) GS 46]])</f>
        <v>2.287801729930226</v>
      </c>
      <c r="W59">
        <f>Table1373[[#This Row],[Mass (mg) GS 46]]*($W$4/Table1373[[#This Row],[SVL GS 46]])^$W$3</f>
        <v>349.57955468709633</v>
      </c>
      <c r="X59" s="12">
        <f>Table1373[[#This Row],[GS 46]]-Table1373[[#This Row],[GS]]</f>
        <v>4</v>
      </c>
      <c r="Y59">
        <f>Table1373[[#This Row],[SVL GS 46]]-Table1373[[#This Row],[SVL]]</f>
        <v>-1.1099999999999994</v>
      </c>
      <c r="Z59">
        <f>Table1373[[#This Row],[Mass GS 46]]-Table1373[[#This Row],[Mass]]</f>
        <v>-0.14700000000000002</v>
      </c>
      <c r="AA59">
        <f>Table1373[[#This Row],[SMI.mg GS 46]]-Table1373[[#This Row],[SMI.mg]]</f>
        <v>-106.19731135825174</v>
      </c>
      <c r="AB59">
        <f>Table1373[[#This Row],[Days post-exp. GS 46]]-Table1373[[#This Row],[Days post-exp.]]</f>
        <v>4</v>
      </c>
    </row>
    <row r="60" spans="1:28">
      <c r="A60" t="s">
        <v>116</v>
      </c>
      <c r="B60" t="s">
        <v>35</v>
      </c>
      <c r="C60" s="3">
        <v>44002</v>
      </c>
      <c r="D60" s="13">
        <v>44027</v>
      </c>
      <c r="E60" t="s">
        <v>145</v>
      </c>
      <c r="F60">
        <f>Table1373[[#This Row],[Date Measured]]-Table1373[[#This Row],[Exp. Start]]</f>
        <v>25</v>
      </c>
      <c r="G60">
        <v>13.68</v>
      </c>
      <c r="H60">
        <v>42</v>
      </c>
      <c r="I60">
        <v>0.311</v>
      </c>
      <c r="J60">
        <f>Table1373[[#This Row],[Mass]]*1000</f>
        <v>311</v>
      </c>
      <c r="K60">
        <f>LOG(Table1373[[#This Row],[SVL]])</f>
        <v>1.1360860973840974</v>
      </c>
      <c r="L60">
        <f>LOG(Table1373[[#This Row],[Mass (mg)]])</f>
        <v>2.4927603890268375</v>
      </c>
      <c r="M60">
        <f>Table1373[[#This Row],[Mass (mg)]]*($M$4/Table1373[[#This Row],[SVL]])^$M$3</f>
        <v>386.72616698663495</v>
      </c>
      <c r="N60" s="13">
        <v>44034</v>
      </c>
      <c r="O60" t="s">
        <v>146</v>
      </c>
      <c r="P60">
        <f>Table1373[[#This Row],[Date Measured GS 46]]-Table1373[[#This Row],[Exp. Start]]</f>
        <v>32</v>
      </c>
      <c r="Q60">
        <v>13.72</v>
      </c>
      <c r="R60">
        <v>46</v>
      </c>
      <c r="S60">
        <v>0.17699999999999999</v>
      </c>
      <c r="T60">
        <f>Table1373[[#This Row],[Mass GS 46]]*1000</f>
        <v>177</v>
      </c>
      <c r="U60">
        <f>LOG(Table1373[[#This Row],[SVL GS 46]])</f>
        <v>1.1373541113707328</v>
      </c>
      <c r="V60">
        <f>LOG(Table1373[[#This Row],[Mass (mg) GS 46]])</f>
        <v>2.2479732663618068</v>
      </c>
      <c r="W60">
        <f>Table1373[[#This Row],[Mass (mg) GS 46]]*($W$4/Table1373[[#This Row],[SVL GS 46]])^$W$3</f>
        <v>226.13057526515036</v>
      </c>
      <c r="X60" s="12">
        <f>Table1373[[#This Row],[GS 46]]-Table1373[[#This Row],[GS]]</f>
        <v>4</v>
      </c>
      <c r="Y60">
        <f>Table1373[[#This Row],[SVL GS 46]]-Table1373[[#This Row],[SVL]]</f>
        <v>4.0000000000000924E-2</v>
      </c>
      <c r="Z60">
        <f>Table1373[[#This Row],[Mass GS 46]]-Table1373[[#This Row],[Mass]]</f>
        <v>-0.13400000000000001</v>
      </c>
      <c r="AA60">
        <f>Table1373[[#This Row],[SMI.mg GS 46]]-Table1373[[#This Row],[SMI.mg]]</f>
        <v>-160.5955917214846</v>
      </c>
      <c r="AB60">
        <f>Table1373[[#This Row],[Days post-exp. GS 46]]-Table1373[[#This Row],[Days post-exp.]]</f>
        <v>7</v>
      </c>
    </row>
    <row r="61" spans="1:28">
      <c r="A61" t="s">
        <v>116</v>
      </c>
      <c r="B61" t="s">
        <v>35</v>
      </c>
      <c r="C61" s="3">
        <v>44002</v>
      </c>
      <c r="D61" s="13">
        <v>44028</v>
      </c>
      <c r="E61" t="s">
        <v>147</v>
      </c>
      <c r="F61">
        <f>Table1373[[#This Row],[Date Measured]]-Table1373[[#This Row],[Exp. Start]]</f>
        <v>26</v>
      </c>
      <c r="G61">
        <v>13.23</v>
      </c>
      <c r="H61">
        <v>42</v>
      </c>
      <c r="I61">
        <v>0.316</v>
      </c>
      <c r="J61">
        <f>Table1373[[#This Row],[Mass]]*1000</f>
        <v>316</v>
      </c>
      <c r="K61">
        <f>LOG(Table1373[[#This Row],[SVL]])</f>
        <v>1.121559844187501</v>
      </c>
      <c r="L61">
        <f>LOG(Table1373[[#This Row],[Mass (mg)]])</f>
        <v>2.4996870826184039</v>
      </c>
      <c r="M61">
        <f>Table1373[[#This Row],[Mass (mg)]]*($M$4/Table1373[[#This Row],[SVL]])^$M$3</f>
        <v>431.31522674969756</v>
      </c>
      <c r="N61" s="13">
        <v>44032</v>
      </c>
      <c r="O61" t="s">
        <v>148</v>
      </c>
      <c r="P61">
        <f>Table1373[[#This Row],[Date Measured GS 46]]-Table1373[[#This Row],[Exp. Start]]</f>
        <v>30</v>
      </c>
      <c r="Q61">
        <v>12.25</v>
      </c>
      <c r="R61">
        <v>46</v>
      </c>
      <c r="S61">
        <v>0.193</v>
      </c>
      <c r="T61">
        <f>Table1373[[#This Row],[Mass GS 46]]*1000</f>
        <v>193</v>
      </c>
      <c r="U61">
        <f>LOG(Table1373[[#This Row],[SVL GS 46]])</f>
        <v>1.0881360887005513</v>
      </c>
      <c r="V61">
        <f>LOG(Table1373[[#This Row],[Mass (mg) GS 46]])</f>
        <v>2.2855573090077739</v>
      </c>
      <c r="W61">
        <f>Table1373[[#This Row],[Mass (mg) GS 46]]*($W$4/Table1373[[#This Row],[SVL GS 46]])^$W$3</f>
        <v>345.25384177271468</v>
      </c>
      <c r="X61" s="12">
        <f>Table1373[[#This Row],[GS 46]]-Table1373[[#This Row],[GS]]</f>
        <v>4</v>
      </c>
      <c r="Y61">
        <f>Table1373[[#This Row],[SVL GS 46]]-Table1373[[#This Row],[SVL]]</f>
        <v>-0.98000000000000043</v>
      </c>
      <c r="Z61">
        <f>Table1373[[#This Row],[Mass GS 46]]-Table1373[[#This Row],[Mass]]</f>
        <v>-0.123</v>
      </c>
      <c r="AA61">
        <f>Table1373[[#This Row],[SMI.mg GS 46]]-Table1373[[#This Row],[SMI.mg]]</f>
        <v>-86.061384976982879</v>
      </c>
      <c r="AB61">
        <f>Table1373[[#This Row],[Days post-exp. GS 46]]-Table1373[[#This Row],[Days post-exp.]]</f>
        <v>4</v>
      </c>
    </row>
    <row r="62" spans="1:28">
      <c r="A62" t="s">
        <v>116</v>
      </c>
      <c r="B62" t="s">
        <v>35</v>
      </c>
      <c r="C62" s="3">
        <v>44002</v>
      </c>
      <c r="D62" s="13">
        <v>44028</v>
      </c>
      <c r="E62" t="s">
        <v>149</v>
      </c>
      <c r="F62">
        <f>Table1373[[#This Row],[Date Measured]]-Table1373[[#This Row],[Exp. Start]]</f>
        <v>26</v>
      </c>
      <c r="G62">
        <v>12.73</v>
      </c>
      <c r="H62">
        <v>42</v>
      </c>
      <c r="I62">
        <v>0.27700000000000002</v>
      </c>
      <c r="J62">
        <f>Table1373[[#This Row],[Mass]]*1000</f>
        <v>277</v>
      </c>
      <c r="K62">
        <f>LOG(Table1373[[#This Row],[SVL]])</f>
        <v>1.1048284036536553</v>
      </c>
      <c r="L62">
        <f>LOG(Table1373[[#This Row],[Mass (mg)]])</f>
        <v>2.4424797690644486</v>
      </c>
      <c r="M62">
        <f>Table1373[[#This Row],[Mass (mg)]]*($M$4/Table1373[[#This Row],[SVL]])^$M$3</f>
        <v>420.91540062115018</v>
      </c>
      <c r="N62" s="13">
        <v>44031</v>
      </c>
      <c r="O62" t="s">
        <v>150</v>
      </c>
      <c r="P62">
        <f>Table1373[[#This Row],[Date Measured GS 46]]-Table1373[[#This Row],[Exp. Start]]</f>
        <v>29</v>
      </c>
      <c r="Q62">
        <v>13.2</v>
      </c>
      <c r="R62">
        <v>46</v>
      </c>
      <c r="S62">
        <v>0.183</v>
      </c>
      <c r="T62">
        <f>Table1373[[#This Row],[Mass GS 46]]*1000</f>
        <v>183</v>
      </c>
      <c r="U62">
        <f>LOG(Table1373[[#This Row],[SVL GS 46]])</f>
        <v>1.1205739312058498</v>
      </c>
      <c r="V62">
        <f>LOG(Table1373[[#This Row],[Mass (mg) GS 46]])</f>
        <v>2.2624510897304293</v>
      </c>
      <c r="W62">
        <f>Table1373[[#This Row],[Mass (mg) GS 46]]*($W$4/Table1373[[#This Row],[SVL GS 46]])^$W$3</f>
        <v>262.22872764462409</v>
      </c>
      <c r="X62" s="12">
        <f>Table1373[[#This Row],[GS 46]]-Table1373[[#This Row],[GS]]</f>
        <v>4</v>
      </c>
      <c r="Y62">
        <f>Table1373[[#This Row],[SVL GS 46]]-Table1373[[#This Row],[SVL]]</f>
        <v>0.46999999999999886</v>
      </c>
      <c r="Z62">
        <f>Table1373[[#This Row],[Mass GS 46]]-Table1373[[#This Row],[Mass]]</f>
        <v>-9.4000000000000028E-2</v>
      </c>
      <c r="AA62">
        <f>Table1373[[#This Row],[SMI.mg GS 46]]-Table1373[[#This Row],[SMI.mg]]</f>
        <v>-158.6866729765261</v>
      </c>
      <c r="AB62">
        <f>Table1373[[#This Row],[Days post-exp. GS 46]]-Table1373[[#This Row],[Days post-exp.]]</f>
        <v>3</v>
      </c>
    </row>
    <row r="63" spans="1:28">
      <c r="A63" t="s">
        <v>116</v>
      </c>
      <c r="B63" t="s">
        <v>35</v>
      </c>
      <c r="C63" s="3">
        <v>44002</v>
      </c>
      <c r="D63" s="13">
        <v>44028</v>
      </c>
      <c r="E63" t="s">
        <v>151</v>
      </c>
      <c r="F63">
        <f>Table1373[[#This Row],[Date Measured]]-Table1373[[#This Row],[Exp. Start]]</f>
        <v>26</v>
      </c>
      <c r="G63">
        <v>13.97</v>
      </c>
      <c r="H63">
        <v>42</v>
      </c>
      <c r="I63">
        <v>0.32400000000000001</v>
      </c>
      <c r="J63">
        <f>Table1373[[#This Row],[Mass]]*1000</f>
        <v>324</v>
      </c>
      <c r="K63">
        <f>LOG(Table1373[[#This Row],[SVL]])</f>
        <v>1.1451964061141819</v>
      </c>
      <c r="L63">
        <f>LOG(Table1373[[#This Row],[Mass (mg)]])</f>
        <v>2.510545010206612</v>
      </c>
      <c r="M63">
        <f>Table1373[[#This Row],[Mass (mg)]]*($M$4/Table1373[[#This Row],[SVL]])^$M$3</f>
        <v>380.02343037431365</v>
      </c>
      <c r="N63" s="13">
        <v>44032</v>
      </c>
      <c r="O63" t="s">
        <v>152</v>
      </c>
      <c r="P63">
        <f>Table1373[[#This Row],[Date Measured GS 46]]-Table1373[[#This Row],[Exp. Start]]</f>
        <v>30</v>
      </c>
      <c r="Q63">
        <v>13.73</v>
      </c>
      <c r="R63">
        <v>46</v>
      </c>
      <c r="S63">
        <v>0.218</v>
      </c>
      <c r="T63">
        <f>Table1373[[#This Row],[Mass GS 46]]*1000</f>
        <v>218</v>
      </c>
      <c r="U63">
        <f>LOG(Table1373[[#This Row],[SVL GS 46]])</f>
        <v>1.137670537236755</v>
      </c>
      <c r="V63">
        <f>LOG(Table1373[[#This Row],[Mass (mg) GS 46]])</f>
        <v>2.3384564936046046</v>
      </c>
      <c r="W63">
        <f>Table1373[[#This Row],[Mass (mg) GS 46]]*($W$4/Table1373[[#This Row],[SVL GS 46]])^$W$3</f>
        <v>277.90900315287081</v>
      </c>
      <c r="X63" s="12">
        <f>Table1373[[#This Row],[GS 46]]-Table1373[[#This Row],[GS]]</f>
        <v>4</v>
      </c>
      <c r="Y63">
        <f>Table1373[[#This Row],[SVL GS 46]]-Table1373[[#This Row],[SVL]]</f>
        <v>-0.24000000000000021</v>
      </c>
      <c r="Z63">
        <f>Table1373[[#This Row],[Mass GS 46]]-Table1373[[#This Row],[Mass]]</f>
        <v>-0.10600000000000001</v>
      </c>
      <c r="AA63">
        <f>Table1373[[#This Row],[SMI.mg GS 46]]-Table1373[[#This Row],[SMI.mg]]</f>
        <v>-102.11442722144284</v>
      </c>
      <c r="AB63">
        <f>Table1373[[#This Row],[Days post-exp. GS 46]]-Table1373[[#This Row],[Days post-exp.]]</f>
        <v>4</v>
      </c>
    </row>
    <row r="64" spans="1:28">
      <c r="A64" t="s">
        <v>116</v>
      </c>
      <c r="B64" t="s">
        <v>35</v>
      </c>
      <c r="C64" s="3">
        <v>44002</v>
      </c>
      <c r="D64" s="13">
        <v>44030</v>
      </c>
      <c r="E64" s="3" t="s">
        <v>153</v>
      </c>
      <c r="F64">
        <f>Table1373[[#This Row],[Date Measured]]-Table1373[[#This Row],[Exp. Start]]</f>
        <v>28</v>
      </c>
      <c r="G64">
        <v>14.16</v>
      </c>
      <c r="H64">
        <v>43</v>
      </c>
      <c r="I64">
        <v>0.27100000000000002</v>
      </c>
      <c r="J64">
        <f>Table1373[[#This Row],[Mass]]*1000</f>
        <v>271</v>
      </c>
      <c r="K64">
        <f>LOG(Table1373[[#This Row],[SVL]])</f>
        <v>1.1510632533537501</v>
      </c>
      <c r="L64">
        <f>LOG(Table1373[[#This Row],[Mass (mg)]])</f>
        <v>2.4329692908744058</v>
      </c>
      <c r="M64">
        <f>Table1373[[#This Row],[Mass (mg)]]*($M$4/Table1373[[#This Row],[SVL]])^$M$3</f>
        <v>306.12012445432089</v>
      </c>
      <c r="N64" s="13">
        <v>44033</v>
      </c>
      <c r="O64" t="s">
        <v>154</v>
      </c>
      <c r="P64">
        <f>Table1373[[#This Row],[Date Measured GS 46]]-Table1373[[#This Row],[Exp. Start]]</f>
        <v>31</v>
      </c>
      <c r="Q64">
        <v>11.67</v>
      </c>
      <c r="R64">
        <v>46</v>
      </c>
      <c r="S64">
        <v>0.19400000000000001</v>
      </c>
      <c r="T64">
        <f>Table1373[[#This Row],[Mass GS 46]]*1000</f>
        <v>194</v>
      </c>
      <c r="U64">
        <f>LOG(Table1373[[#This Row],[SVL GS 46]])</f>
        <v>1.0670708560453701</v>
      </c>
      <c r="V64">
        <f>LOG(Table1373[[#This Row],[Mass (mg) GS 46]])</f>
        <v>2.287801729930226</v>
      </c>
      <c r="W64">
        <f>Table1373[[#This Row],[Mass (mg) GS 46]]*($W$4/Table1373[[#This Row],[SVL GS 46]])^$W$3</f>
        <v>400.82448310543373</v>
      </c>
      <c r="X64" s="12">
        <f>Table1373[[#This Row],[GS 46]]-Table1373[[#This Row],[GS]]</f>
        <v>3</v>
      </c>
      <c r="Y64">
        <f>Table1373[[#This Row],[SVL GS 46]]-Table1373[[#This Row],[SVL]]</f>
        <v>-2.4900000000000002</v>
      </c>
      <c r="Z64">
        <f>Table1373[[#This Row],[Mass GS 46]]-Table1373[[#This Row],[Mass]]</f>
        <v>-7.7000000000000013E-2</v>
      </c>
      <c r="AA64">
        <f>Table1373[[#This Row],[SMI.mg GS 46]]-Table1373[[#This Row],[SMI.mg]]</f>
        <v>94.704358651112841</v>
      </c>
      <c r="AB64">
        <f>Table1373[[#This Row],[Days post-exp. GS 46]]-Table1373[[#This Row],[Days post-exp.]]</f>
        <v>3</v>
      </c>
    </row>
    <row r="65" spans="1:29">
      <c r="A65" t="s">
        <v>116</v>
      </c>
      <c r="B65" t="s">
        <v>35</v>
      </c>
      <c r="C65" s="3">
        <v>44002</v>
      </c>
      <c r="D65" s="13">
        <v>44031</v>
      </c>
      <c r="E65" s="3" t="s">
        <v>155</v>
      </c>
      <c r="F65">
        <f>Table1373[[#This Row],[Date Measured]]-Table1373[[#This Row],[Exp. Start]]</f>
        <v>29</v>
      </c>
      <c r="G65">
        <v>14.47</v>
      </c>
      <c r="H65">
        <v>42</v>
      </c>
      <c r="I65">
        <v>0.35399999999999998</v>
      </c>
      <c r="J65">
        <f>Table1373[[#This Row],[Mass]]*1000</f>
        <v>354</v>
      </c>
      <c r="K65">
        <f>LOG(Table1373[[#This Row],[SVL]])</f>
        <v>1.1604685311190375</v>
      </c>
      <c r="L65">
        <f>LOG(Table1373[[#This Row],[Mass (mg)]])</f>
        <v>2.5490032620257876</v>
      </c>
      <c r="M65">
        <f>Table1373[[#This Row],[Mass (mg)]]*($M$4/Table1373[[#This Row],[SVL]])^$M$3</f>
        <v>376.46653473459634</v>
      </c>
      <c r="N65" s="13">
        <v>44034</v>
      </c>
      <c r="O65" t="s">
        <v>156</v>
      </c>
      <c r="P65">
        <f>Table1373[[#This Row],[Date Measured GS 46]]-Table1373[[#This Row],[Exp. Start]]</f>
        <v>32</v>
      </c>
      <c r="Q65">
        <v>14.3</v>
      </c>
      <c r="R65">
        <v>46</v>
      </c>
      <c r="S65">
        <v>0.254</v>
      </c>
      <c r="T65">
        <f>Table1373[[#This Row],[Mass GS 46]]*1000</f>
        <v>254</v>
      </c>
      <c r="U65">
        <f>LOG(Table1373[[#This Row],[SVL GS 46]])</f>
        <v>1.1553360374650619</v>
      </c>
      <c r="V65">
        <f>LOG(Table1373[[#This Row],[Mass (mg) GS 46]])</f>
        <v>2.4048337166199381</v>
      </c>
      <c r="W65">
        <f>Table1373[[#This Row],[Mass (mg) GS 46]]*($W$4/Table1373[[#This Row],[SVL GS 46]])^$W$3</f>
        <v>286.95048581286176</v>
      </c>
      <c r="X65" s="12">
        <f>Table1373[[#This Row],[GS 46]]-Table1373[[#This Row],[GS]]</f>
        <v>4</v>
      </c>
      <c r="Y65">
        <f>Table1373[[#This Row],[SVL GS 46]]-Table1373[[#This Row],[SVL]]</f>
        <v>-0.16999999999999993</v>
      </c>
      <c r="Z65">
        <f>Table1373[[#This Row],[Mass GS 46]]-Table1373[[#This Row],[Mass]]</f>
        <v>-9.9999999999999978E-2</v>
      </c>
      <c r="AA65">
        <f>Table1373[[#This Row],[SMI.mg GS 46]]-Table1373[[#This Row],[SMI.mg]]</f>
        <v>-89.51604892173458</v>
      </c>
      <c r="AB65">
        <f>Table1373[[#This Row],[Days post-exp. GS 46]]-Table1373[[#This Row],[Days post-exp.]]</f>
        <v>3</v>
      </c>
    </row>
    <row r="66" spans="1:29">
      <c r="A66" t="s">
        <v>116</v>
      </c>
      <c r="B66" t="s">
        <v>35</v>
      </c>
      <c r="C66" s="3">
        <v>44002</v>
      </c>
      <c r="D66" s="13">
        <v>44032</v>
      </c>
      <c r="E66" s="3" t="s">
        <v>157</v>
      </c>
      <c r="F66">
        <f>Table1373[[#This Row],[Date Measured]]-Table1373[[#This Row],[Exp. Start]]</f>
        <v>30</v>
      </c>
      <c r="G66">
        <v>13.94</v>
      </c>
      <c r="H66">
        <v>42</v>
      </c>
      <c r="I66">
        <v>0.33700000000000002</v>
      </c>
      <c r="J66">
        <f>Table1373[[#This Row],[Mass]]*1000</f>
        <v>337</v>
      </c>
      <c r="K66">
        <f>LOG(Table1373[[#This Row],[SVL]])</f>
        <v>1.1442627737619906</v>
      </c>
      <c r="L66">
        <f>LOG(Table1373[[#This Row],[Mass (mg)]])</f>
        <v>2.5276299008713385</v>
      </c>
      <c r="M66">
        <f>Table1373[[#This Row],[Mass (mg)]]*($M$4/Table1373[[#This Row],[SVL]])^$M$3</f>
        <v>397.64543782035742</v>
      </c>
      <c r="N66" s="13">
        <v>44037</v>
      </c>
      <c r="O66" t="s">
        <v>158</v>
      </c>
      <c r="P66">
        <f>Table1373[[#This Row],[Date Measured GS 46]]-Table1373[[#This Row],[Exp. Start]]</f>
        <v>35</v>
      </c>
      <c r="Q66">
        <v>14.16</v>
      </c>
      <c r="R66">
        <v>46</v>
      </c>
      <c r="S66">
        <v>0.246</v>
      </c>
      <c r="T66">
        <f>Table1373[[#This Row],[Mass GS 46]]*1000</f>
        <v>246</v>
      </c>
      <c r="U66">
        <f>LOG(Table1373[[#This Row],[SVL GS 46]])</f>
        <v>1.1510632533537501</v>
      </c>
      <c r="V66">
        <f>LOG(Table1373[[#This Row],[Mass (mg) GS 46]])</f>
        <v>2.3909351071033793</v>
      </c>
      <c r="W66">
        <f>Table1373[[#This Row],[Mass (mg) GS 46]]*($W$4/Table1373[[#This Row],[SVL GS 46]])^$W$3</f>
        <v>286.15415543627131</v>
      </c>
      <c r="X66" s="12">
        <f>Table1373[[#This Row],[GS 46]]-Table1373[[#This Row],[GS]]</f>
        <v>4</v>
      </c>
      <c r="Y66">
        <f>Table1373[[#This Row],[SVL GS 46]]-Table1373[[#This Row],[SVL]]</f>
        <v>0.22000000000000064</v>
      </c>
      <c r="Z66">
        <f>Table1373[[#This Row],[Mass GS 46]]-Table1373[[#This Row],[Mass]]</f>
        <v>-9.1000000000000025E-2</v>
      </c>
      <c r="AA66">
        <f>Table1373[[#This Row],[SMI.mg GS 46]]-Table1373[[#This Row],[SMI.mg]]</f>
        <v>-111.49128238408611</v>
      </c>
      <c r="AB66">
        <f>Table1373[[#This Row],[Days post-exp. GS 46]]-Table1373[[#This Row],[Days post-exp.]]</f>
        <v>5</v>
      </c>
    </row>
    <row r="67" spans="1:29">
      <c r="A67" t="s">
        <v>116</v>
      </c>
      <c r="B67" t="s">
        <v>35</v>
      </c>
      <c r="C67" s="3">
        <v>44002</v>
      </c>
      <c r="D67" s="13">
        <v>44033</v>
      </c>
      <c r="E67" s="3" t="s">
        <v>159</v>
      </c>
      <c r="F67">
        <f>Table1373[[#This Row],[Date Measured]]-Table1373[[#This Row],[Exp. Start]]</f>
        <v>31</v>
      </c>
      <c r="G67">
        <v>12.06</v>
      </c>
      <c r="H67">
        <v>44</v>
      </c>
      <c r="I67">
        <v>0.254</v>
      </c>
      <c r="J67">
        <f>Table1373[[#This Row],[Mass]]*1000</f>
        <v>254</v>
      </c>
      <c r="K67">
        <f>LOG(Table1373[[#This Row],[SVL]])</f>
        <v>1.0813473078041325</v>
      </c>
      <c r="L67">
        <f>LOG(Table1373[[#This Row],[Mass (mg)]])</f>
        <v>2.4048337166199381</v>
      </c>
      <c r="M67">
        <f>Table1373[[#This Row],[Mass (mg)]]*($M$4/Table1373[[#This Row],[SVL]])^$M$3</f>
        <v>448.70203504805045</v>
      </c>
      <c r="N67" s="13">
        <v>44036</v>
      </c>
      <c r="O67" t="s">
        <v>160</v>
      </c>
      <c r="P67">
        <f>Table1373[[#This Row],[Date Measured GS 46]]-Table1373[[#This Row],[Exp. Start]]</f>
        <v>34</v>
      </c>
      <c r="Q67">
        <v>13.63</v>
      </c>
      <c r="R67">
        <v>46</v>
      </c>
      <c r="S67">
        <v>0.246</v>
      </c>
      <c r="T67">
        <f>Table1373[[#This Row],[Mass GS 46]]*1000</f>
        <v>246</v>
      </c>
      <c r="U67">
        <f>LOG(Table1373[[#This Row],[SVL GS 46]])</f>
        <v>1.1344958558346736</v>
      </c>
      <c r="V67">
        <f>LOG(Table1373[[#This Row],[Mass (mg) GS 46]])</f>
        <v>2.3909351071033793</v>
      </c>
      <c r="W67">
        <f>Table1373[[#This Row],[Mass (mg) GS 46]]*($W$4/Table1373[[#This Row],[SVL GS 46]])^$W$3</f>
        <v>320.48755725847343</v>
      </c>
      <c r="X67" s="12">
        <f>Table1373[[#This Row],[GS 46]]-Table1373[[#This Row],[GS]]</f>
        <v>2</v>
      </c>
      <c r="Y67">
        <f>Table1373[[#This Row],[SVL GS 46]]-Table1373[[#This Row],[SVL]]</f>
        <v>1.5700000000000003</v>
      </c>
      <c r="Z67">
        <f>Table1373[[#This Row],[Mass GS 46]]-Table1373[[#This Row],[Mass]]</f>
        <v>-8.0000000000000071E-3</v>
      </c>
      <c r="AA67">
        <f>Table1373[[#This Row],[SMI.mg GS 46]]-Table1373[[#This Row],[SMI.mg]]</f>
        <v>-128.21447778957702</v>
      </c>
      <c r="AB67">
        <f>Table1373[[#This Row],[Days post-exp. GS 46]]-Table1373[[#This Row],[Days post-exp.]]</f>
        <v>3</v>
      </c>
    </row>
    <row r="68" spans="1:29">
      <c r="A68" t="s">
        <v>116</v>
      </c>
      <c r="B68" t="s">
        <v>35</v>
      </c>
      <c r="C68" s="3">
        <v>44002</v>
      </c>
      <c r="D68" s="13">
        <v>44034</v>
      </c>
      <c r="E68" s="3" t="s">
        <v>161</v>
      </c>
      <c r="F68">
        <f>Table1373[[#This Row],[Date Measured]]-Table1373[[#This Row],[Exp. Start]]</f>
        <v>32</v>
      </c>
      <c r="G68">
        <v>15.57</v>
      </c>
      <c r="H68">
        <v>42</v>
      </c>
      <c r="I68">
        <v>0.42799999999999999</v>
      </c>
      <c r="J68">
        <f>Table1373[[#This Row],[Mass]]*1000</f>
        <v>428</v>
      </c>
      <c r="K68">
        <f>LOG(Table1373[[#This Row],[SVL]])</f>
        <v>1.1922886125681202</v>
      </c>
      <c r="L68">
        <f>LOG(Table1373[[#This Row],[Mass (mg)]])</f>
        <v>2.6314437690131722</v>
      </c>
      <c r="M68">
        <f>Table1373[[#This Row],[Mass (mg)]]*($M$4/Table1373[[#This Row],[SVL]])^$M$3</f>
        <v>371.132007466581</v>
      </c>
      <c r="N68" s="13">
        <v>44039</v>
      </c>
      <c r="O68" t="s">
        <v>162</v>
      </c>
      <c r="P68">
        <f>Table1373[[#This Row],[Date Measured GS 46]]-Table1373[[#This Row],[Exp. Start]]</f>
        <v>37</v>
      </c>
      <c r="Q68">
        <v>18.12</v>
      </c>
      <c r="R68">
        <v>46</v>
      </c>
      <c r="S68">
        <v>0.32300000000000001</v>
      </c>
      <c r="T68">
        <f>Table1373[[#This Row],[Mass GS 46]]*1000</f>
        <v>323</v>
      </c>
      <c r="U68">
        <f>LOG(Table1373[[#This Row],[SVL GS 46]])</f>
        <v>1.2581581933407944</v>
      </c>
      <c r="V68">
        <f>LOG(Table1373[[#This Row],[Mass (mg) GS 46]])</f>
        <v>2.509202522331103</v>
      </c>
      <c r="W68">
        <f>Table1373[[#This Row],[Mass (mg) GS 46]]*($W$4/Table1373[[#This Row],[SVL GS 46]])^$W$3</f>
        <v>180.61635289428193</v>
      </c>
      <c r="X68" s="12">
        <f>Table1373[[#This Row],[GS 46]]-Table1373[[#This Row],[GS]]</f>
        <v>4</v>
      </c>
      <c r="Y68">
        <f>Table1373[[#This Row],[SVL GS 46]]-Table1373[[#This Row],[SVL]]</f>
        <v>2.5500000000000007</v>
      </c>
      <c r="Z68">
        <f>Table1373[[#This Row],[Mass GS 46]]-Table1373[[#This Row],[Mass]]</f>
        <v>-0.10499999999999998</v>
      </c>
      <c r="AA68">
        <f>Table1373[[#This Row],[SMI.mg GS 46]]-Table1373[[#This Row],[SMI.mg]]</f>
        <v>-190.51565457229907</v>
      </c>
      <c r="AB68">
        <f>Table1373[[#This Row],[Days post-exp. GS 46]]-Table1373[[#This Row],[Days post-exp.]]</f>
        <v>5</v>
      </c>
    </row>
    <row r="69" spans="1:29">
      <c r="A69" t="s">
        <v>116</v>
      </c>
      <c r="B69" t="s">
        <v>35</v>
      </c>
      <c r="C69" s="3">
        <v>44002</v>
      </c>
      <c r="D69" s="13">
        <v>44034</v>
      </c>
      <c r="E69" s="4" t="s">
        <v>163</v>
      </c>
      <c r="F69">
        <f>Table1373[[#This Row],[Date Measured]]-Table1373[[#This Row],[Exp. Start]]</f>
        <v>32</v>
      </c>
      <c r="G69" s="4">
        <v>12.95</v>
      </c>
      <c r="H69" s="4">
        <v>45</v>
      </c>
      <c r="I69" s="4">
        <v>0.29199999999999998</v>
      </c>
      <c r="J69" s="4">
        <f>Table1373[[#This Row],[Mass]]*1000</f>
        <v>292</v>
      </c>
      <c r="K69" s="4">
        <f>LOG(Table1373[[#This Row],[SVL]])</f>
        <v>1.1122697684172707</v>
      </c>
      <c r="L69" s="4">
        <f>LOG(Table1373[[#This Row],[Mass (mg)]])</f>
        <v>2.4653828514484184</v>
      </c>
      <c r="M69">
        <f>Table1373[[#This Row],[Mass (mg)]]*($M$4/Table1373[[#This Row],[SVL]])^$M$3</f>
        <v>423.0280123638928</v>
      </c>
      <c r="N69" s="13">
        <v>44036</v>
      </c>
      <c r="O69" t="s">
        <v>164</v>
      </c>
      <c r="P69">
        <f>Table1373[[#This Row],[Date Measured GS 46]]-Table1373[[#This Row],[Exp. Start]]</f>
        <v>34</v>
      </c>
      <c r="Q69">
        <v>15.91</v>
      </c>
      <c r="R69">
        <v>46</v>
      </c>
      <c r="S69">
        <v>0.29299999999999998</v>
      </c>
      <c r="T69">
        <f>Table1373[[#This Row],[Mass GS 46]]*1000</f>
        <v>293</v>
      </c>
      <c r="U69">
        <f>LOG(Table1373[[#This Row],[SVL GS 46]])</f>
        <v>1.2016701796465816</v>
      </c>
      <c r="V69">
        <f>LOG(Table1373[[#This Row],[Mass (mg) GS 46]])</f>
        <v>2.4668676203541096</v>
      </c>
      <c r="W69">
        <f>Table1373[[#This Row],[Mass (mg) GS 46]]*($W$4/Table1373[[#This Row],[SVL GS 46]])^$W$3</f>
        <v>241.10812093677868</v>
      </c>
      <c r="X69" s="12">
        <f>Table1373[[#This Row],[GS 46]]-Table1373[[#This Row],[GS]]</f>
        <v>1</v>
      </c>
      <c r="Y69">
        <f>Table1373[[#This Row],[SVL GS 46]]-Table1373[[#This Row],[SVL]]</f>
        <v>2.9600000000000009</v>
      </c>
      <c r="Z69">
        <f>Table1373[[#This Row],[Mass GS 46]]-Table1373[[#This Row],[Mass]]</f>
        <v>1.0000000000000009E-3</v>
      </c>
      <c r="AA69">
        <f>Table1373[[#This Row],[SMI.mg GS 46]]-Table1373[[#This Row],[SMI.mg]]</f>
        <v>-181.91989142711412</v>
      </c>
      <c r="AB69">
        <f>Table1373[[#This Row],[Days post-exp. GS 46]]-Table1373[[#This Row],[Days post-exp.]]</f>
        <v>2</v>
      </c>
    </row>
    <row r="70" spans="1:29">
      <c r="A70" t="s">
        <v>116</v>
      </c>
      <c r="B70" t="s">
        <v>35</v>
      </c>
      <c r="C70" s="3">
        <v>44002</v>
      </c>
      <c r="D70" s="13">
        <v>44035</v>
      </c>
      <c r="E70" s="4" t="s">
        <v>165</v>
      </c>
      <c r="F70">
        <f>Table1373[[#This Row],[Date Measured]]-Table1373[[#This Row],[Exp. Start]]</f>
        <v>33</v>
      </c>
      <c r="G70" s="4">
        <v>14.43</v>
      </c>
      <c r="H70" s="4">
        <v>45</v>
      </c>
      <c r="I70" s="4">
        <v>0.33800000000000002</v>
      </c>
      <c r="J70" s="4">
        <f>Table1373[[#This Row],[Mass]]*1000</f>
        <v>338</v>
      </c>
      <c r="K70" s="4">
        <f>LOG(Table1373[[#This Row],[SVL]])</f>
        <v>1.1592663310934941</v>
      </c>
      <c r="L70" s="4">
        <f>LOG(Table1373[[#This Row],[Mass (mg)]])</f>
        <v>2.5289167002776547</v>
      </c>
      <c r="M70">
        <f>Table1373[[#This Row],[Mass (mg)]]*($M$4/Table1373[[#This Row],[SVL]])^$M$3</f>
        <v>362.23355680860607</v>
      </c>
      <c r="N70" s="27">
        <v>44036</v>
      </c>
      <c r="O70" s="31" t="s">
        <v>166</v>
      </c>
      <c r="P70">
        <f>Table1373[[#This Row],[Date Measured GS 46]]-Table1373[[#This Row],[Exp. Start]]</f>
        <v>34</v>
      </c>
      <c r="Q70" s="31">
        <v>13.92</v>
      </c>
      <c r="R70" s="31">
        <v>46</v>
      </c>
      <c r="S70" s="31">
        <v>0.32300000000000001</v>
      </c>
      <c r="T70">
        <f>Table1373[[#This Row],[Mass GS 46]]*1000</f>
        <v>323</v>
      </c>
      <c r="U70">
        <f>LOG(Table1373[[#This Row],[SVL GS 46]])</f>
        <v>1.1436392352745433</v>
      </c>
      <c r="V70">
        <f>LOG(Table1373[[#This Row],[Mass (mg) GS 46]])</f>
        <v>2.509202522331103</v>
      </c>
      <c r="W70">
        <f>Table1373[[#This Row],[Mass (mg) GS 46]]*($W$4/Table1373[[#This Row],[SVL GS 46]])^$W$3</f>
        <v>395.29331520826014</v>
      </c>
      <c r="X70" s="12">
        <f>Table1373[[#This Row],[GS 46]]-Table1373[[#This Row],[GS]]</f>
        <v>1</v>
      </c>
      <c r="Y70">
        <f>Table1373[[#This Row],[SVL GS 46]]-Table1373[[#This Row],[SVL]]</f>
        <v>-0.50999999999999979</v>
      </c>
      <c r="Z70">
        <f>Table1373[[#This Row],[Mass GS 46]]-Table1373[[#This Row],[Mass]]</f>
        <v>-1.5000000000000013E-2</v>
      </c>
      <c r="AA70">
        <f>Table1373[[#This Row],[SMI.mg GS 46]]-Table1373[[#This Row],[SMI.mg]]</f>
        <v>33.059758399654072</v>
      </c>
      <c r="AB70">
        <f>Table1373[[#This Row],[Days post-exp. GS 46]]-Table1373[[#This Row],[Days post-exp.]]</f>
        <v>1</v>
      </c>
    </row>
    <row r="71" spans="1:29">
      <c r="A71" t="s">
        <v>116</v>
      </c>
      <c r="B71" t="s">
        <v>35</v>
      </c>
      <c r="C71" s="3">
        <v>44002</v>
      </c>
      <c r="D71" s="13">
        <v>44036</v>
      </c>
      <c r="E71" s="3" t="s">
        <v>167</v>
      </c>
      <c r="F71">
        <f>Table1373[[#This Row],[Date Measured]]-Table1373[[#This Row],[Exp. Start]]</f>
        <v>34</v>
      </c>
      <c r="G71">
        <v>16.57</v>
      </c>
      <c r="H71">
        <v>42</v>
      </c>
      <c r="I71">
        <v>0.60499999999999998</v>
      </c>
      <c r="J71">
        <f>Table1373[[#This Row],[Mass]]*1000</f>
        <v>605</v>
      </c>
      <c r="K71">
        <f>LOG(Table1373[[#This Row],[SVL]])</f>
        <v>1.2193225084193366</v>
      </c>
      <c r="L71">
        <f>LOG(Table1373[[#This Row],[Mass (mg)]])</f>
        <v>2.781755374652469</v>
      </c>
      <c r="M71">
        <f>Table1373[[#This Row],[Mass (mg)]]*($M$4/Table1373[[#This Row],[SVL]])^$M$3</f>
        <v>441.09690499517774</v>
      </c>
      <c r="N71" s="13">
        <v>44040</v>
      </c>
      <c r="O71" t="s">
        <v>168</v>
      </c>
      <c r="P71">
        <f>Table1373[[#This Row],[Date Measured GS 46]]-Table1373[[#This Row],[Exp. Start]]</f>
        <v>38</v>
      </c>
      <c r="Q71">
        <v>15.13</v>
      </c>
      <c r="R71">
        <v>46</v>
      </c>
      <c r="S71">
        <v>0.46400000000000002</v>
      </c>
      <c r="T71">
        <f>Table1373[[#This Row],[Mass GS 46]]*1000</f>
        <v>464</v>
      </c>
      <c r="U71">
        <f>LOG(Table1373[[#This Row],[SVL GS 46]])</f>
        <v>1.1798389280231867</v>
      </c>
      <c r="V71">
        <f>LOG(Table1373[[#This Row],[Mass (mg) GS 46]])</f>
        <v>2.6665179805548807</v>
      </c>
      <c r="W71">
        <f>Table1373[[#This Row],[Mass (mg) GS 46]]*($W$4/Table1373[[#This Row],[SVL GS 46]])^$W$3</f>
        <v>443.31134966948395</v>
      </c>
      <c r="X71" s="12">
        <f>Table1373[[#This Row],[GS 46]]-Table1373[[#This Row],[GS]]</f>
        <v>4</v>
      </c>
      <c r="Y71">
        <f>Table1373[[#This Row],[SVL GS 46]]-Table1373[[#This Row],[SVL]]</f>
        <v>-1.4399999999999995</v>
      </c>
      <c r="Z71">
        <f>Table1373[[#This Row],[Mass GS 46]]-Table1373[[#This Row],[Mass]]</f>
        <v>-0.14099999999999996</v>
      </c>
      <c r="AA71">
        <f>Table1373[[#This Row],[SMI.mg GS 46]]-Table1373[[#This Row],[SMI.mg]]</f>
        <v>2.2144446743062076</v>
      </c>
      <c r="AB71">
        <f>Table1373[[#This Row],[Days post-exp. GS 46]]-Table1373[[#This Row],[Days post-exp.]]</f>
        <v>4</v>
      </c>
    </row>
    <row r="72" spans="1:29">
      <c r="A72" t="s">
        <v>116</v>
      </c>
      <c r="B72" t="s">
        <v>35</v>
      </c>
      <c r="C72" s="3">
        <v>44002</v>
      </c>
      <c r="D72" s="13">
        <v>44037</v>
      </c>
      <c r="E72" s="3" t="s">
        <v>169</v>
      </c>
      <c r="F72">
        <f>Table1373[[#This Row],[Date Measured]]-Table1373[[#This Row],[Exp. Start]]</f>
        <v>35</v>
      </c>
      <c r="G72">
        <v>17.22</v>
      </c>
      <c r="H72">
        <v>42</v>
      </c>
      <c r="I72">
        <v>0.64300000000000002</v>
      </c>
      <c r="J72">
        <f>Table1373[[#This Row],[Mass]]*1000</f>
        <v>643</v>
      </c>
      <c r="K72">
        <f>LOG(Table1373[[#This Row],[SVL]])</f>
        <v>1.236033147117636</v>
      </c>
      <c r="L72">
        <f>LOG(Table1373[[#This Row],[Mass (mg)]])</f>
        <v>2.8082109729242219</v>
      </c>
      <c r="M72">
        <f>Table1373[[#This Row],[Mass (mg)]]*($M$4/Table1373[[#This Row],[SVL]])^$M$3</f>
        <v>421.15330705544989</v>
      </c>
      <c r="N72" s="27">
        <v>44040</v>
      </c>
      <c r="O72" s="31" t="s">
        <v>170</v>
      </c>
      <c r="P72">
        <f>Table1373[[#This Row],[Date Measured GS 46]]-Table1373[[#This Row],[Exp. Start]]</f>
        <v>38</v>
      </c>
      <c r="Q72" s="31">
        <v>15.63</v>
      </c>
      <c r="R72" s="31">
        <v>46</v>
      </c>
      <c r="S72" s="31">
        <v>0.46800000000000003</v>
      </c>
      <c r="T72">
        <f>Table1373[[#This Row],[Mass GS 46]]*1000</f>
        <v>468</v>
      </c>
      <c r="U72">
        <f>LOG(Table1373[[#This Row],[SVL GS 46]])</f>
        <v>1.1939589780191868</v>
      </c>
      <c r="V72">
        <f>LOG(Table1373[[#This Row],[Mass (mg) GS 46]])</f>
        <v>2.6702458530741242</v>
      </c>
      <c r="W72">
        <f>Table1373[[#This Row],[Mass (mg) GS 46]]*($W$4/Table1373[[#This Row],[SVL GS 46]])^$W$3</f>
        <v>405.97108951318978</v>
      </c>
      <c r="X72" s="12">
        <f>Table1373[[#This Row],[GS 46]]-Table1373[[#This Row],[GS]]</f>
        <v>4</v>
      </c>
      <c r="Y72">
        <f>Table1373[[#This Row],[SVL GS 46]]-Table1373[[#This Row],[SVL]]</f>
        <v>-1.5899999999999981</v>
      </c>
      <c r="Z72">
        <f>Table1373[[#This Row],[Mass GS 46]]-Table1373[[#This Row],[Mass]]</f>
        <v>-0.17499999999999999</v>
      </c>
      <c r="AA72">
        <f>Table1373[[#This Row],[SMI.mg GS 46]]-Table1373[[#This Row],[SMI.mg]]</f>
        <v>-15.182217542260105</v>
      </c>
      <c r="AB72">
        <f>Table1373[[#This Row],[Days post-exp. GS 46]]-Table1373[[#This Row],[Days post-exp.]]</f>
        <v>3</v>
      </c>
    </row>
    <row r="73" spans="1:29">
      <c r="A73" t="s">
        <v>116</v>
      </c>
      <c r="B73" t="s">
        <v>35</v>
      </c>
      <c r="C73" s="3">
        <v>44002</v>
      </c>
      <c r="D73" s="13">
        <v>44037</v>
      </c>
      <c r="E73" s="3" t="s">
        <v>171</v>
      </c>
      <c r="F73">
        <f>Table1373[[#This Row],[Date Measured]]-Table1373[[#This Row],[Exp. Start]]</f>
        <v>35</v>
      </c>
      <c r="G73">
        <v>17.96</v>
      </c>
      <c r="H73">
        <v>42</v>
      </c>
      <c r="I73">
        <v>0.61</v>
      </c>
      <c r="J73">
        <f>Table1373[[#This Row],[Mass]]*1000</f>
        <v>610</v>
      </c>
      <c r="K73">
        <f>LOG(Table1373[[#This Row],[SVL]])</f>
        <v>1.2543063323312855</v>
      </c>
      <c r="L73">
        <f>LOG(Table1373[[#This Row],[Mass (mg)]])</f>
        <v>2.7853298350107671</v>
      </c>
      <c r="M73">
        <f>Table1373[[#This Row],[Mass (mg)]]*($M$4/Table1373[[#This Row],[SVL]])^$M$3</f>
        <v>355.3505827673909</v>
      </c>
      <c r="N73" s="13">
        <v>44041</v>
      </c>
      <c r="O73" t="s">
        <v>172</v>
      </c>
      <c r="P73">
        <f>Table1373[[#This Row],[Date Measured GS 46]]-Table1373[[#This Row],[Exp. Start]]</f>
        <v>39</v>
      </c>
      <c r="Q73">
        <v>15.65</v>
      </c>
      <c r="R73">
        <v>46</v>
      </c>
      <c r="S73">
        <v>0.47599999999999998</v>
      </c>
      <c r="T73">
        <f>Table1373[[#This Row],[Mass GS 46]]*1000</f>
        <v>476</v>
      </c>
      <c r="U73">
        <f>LOG(Table1373[[#This Row],[SVL GS 46]])</f>
        <v>1.1945143418824673</v>
      </c>
      <c r="V73">
        <f>LOG(Table1373[[#This Row],[Mass (mg) GS 46]])</f>
        <v>2.6776069527204931</v>
      </c>
      <c r="W73">
        <f>Table1373[[#This Row],[Mass (mg) GS 46]]*($W$4/Table1373[[#This Row],[SVL GS 46]])^$W$3</f>
        <v>411.34533543652918</v>
      </c>
      <c r="X73" s="12">
        <f>Table1373[[#This Row],[GS 46]]-Table1373[[#This Row],[GS]]</f>
        <v>4</v>
      </c>
      <c r="Y73">
        <f>Table1373[[#This Row],[SVL GS 46]]-Table1373[[#This Row],[SVL]]</f>
        <v>-2.3100000000000005</v>
      </c>
      <c r="Z73">
        <f>Table1373[[#This Row],[Mass GS 46]]-Table1373[[#This Row],[Mass]]</f>
        <v>-0.13400000000000001</v>
      </c>
      <c r="AA73">
        <f>Table1373[[#This Row],[SMI.mg GS 46]]-Table1373[[#This Row],[SMI.mg]]</f>
        <v>55.994752669138279</v>
      </c>
      <c r="AB73">
        <f>Table1373[[#This Row],[Days post-exp. GS 46]]-Table1373[[#This Row],[Days post-exp.]]</f>
        <v>4</v>
      </c>
    </row>
    <row r="74" spans="1:29">
      <c r="A74" t="s">
        <v>116</v>
      </c>
      <c r="B74" t="s">
        <v>35</v>
      </c>
      <c r="C74" s="3">
        <v>44002</v>
      </c>
      <c r="D74" s="13">
        <v>44037</v>
      </c>
      <c r="E74" s="3" t="s">
        <v>173</v>
      </c>
      <c r="F74">
        <f>Table1373[[#This Row],[Date Measured]]-Table1373[[#This Row],[Exp. Start]]</f>
        <v>35</v>
      </c>
      <c r="G74">
        <v>16.54</v>
      </c>
      <c r="H74">
        <v>42</v>
      </c>
      <c r="I74">
        <v>0.627</v>
      </c>
      <c r="J74">
        <f>Table1373[[#This Row],[Mass]]*1000</f>
        <v>627</v>
      </c>
      <c r="K74">
        <f>LOG(Table1373[[#This Row],[SVL]])</f>
        <v>1.2185355052165279</v>
      </c>
      <c r="L74">
        <f>LOG(Table1373[[#This Row],[Mass (mg)]])</f>
        <v>2.7972675408307164</v>
      </c>
      <c r="M74">
        <f>Table1373[[#This Row],[Mass (mg)]]*($M$4/Table1373[[#This Row],[SVL]])^$M$3</f>
        <v>459.45022023513263</v>
      </c>
      <c r="N74" s="13">
        <v>44041</v>
      </c>
      <c r="O74" t="s">
        <v>174</v>
      </c>
      <c r="P74">
        <f>Table1373[[#This Row],[Date Measured GS 46]]-Table1373[[#This Row],[Exp. Start]]</f>
        <v>39</v>
      </c>
      <c r="Q74">
        <v>15.47</v>
      </c>
      <c r="R74">
        <v>46</v>
      </c>
      <c r="S74">
        <v>0.44600000000000001</v>
      </c>
      <c r="T74">
        <f>Table1373[[#This Row],[Mass GS 46]]*1000</f>
        <v>446</v>
      </c>
      <c r="U74">
        <f>LOG(Table1373[[#This Row],[SVL GS 46]])</f>
        <v>1.1894903136993675</v>
      </c>
      <c r="V74">
        <f>LOG(Table1373[[#This Row],[Mass (mg) GS 46]])</f>
        <v>2.6493348587121419</v>
      </c>
      <c r="W74">
        <f>Table1373[[#This Row],[Mass (mg) GS 46]]*($W$4/Table1373[[#This Row],[SVL GS 46]])^$W$3</f>
        <v>398.89413373126865</v>
      </c>
      <c r="X74" s="12">
        <f>Table1373[[#This Row],[GS 46]]-Table1373[[#This Row],[GS]]</f>
        <v>4</v>
      </c>
      <c r="Y74">
        <f>Table1373[[#This Row],[SVL GS 46]]-Table1373[[#This Row],[SVL]]</f>
        <v>-1.0699999999999985</v>
      </c>
      <c r="Z74">
        <f>Table1373[[#This Row],[Mass GS 46]]-Table1373[[#This Row],[Mass]]</f>
        <v>-0.18099999999999999</v>
      </c>
      <c r="AA74">
        <f>Table1373[[#This Row],[SMI.mg GS 46]]-Table1373[[#This Row],[SMI.mg]]</f>
        <v>-60.55608650386398</v>
      </c>
      <c r="AB74">
        <f>Table1373[[#This Row],[Days post-exp. GS 46]]-Table1373[[#This Row],[Days post-exp.]]</f>
        <v>4</v>
      </c>
    </row>
    <row r="75" spans="1:29">
      <c r="A75" t="s">
        <v>116</v>
      </c>
      <c r="B75" t="s">
        <v>35</v>
      </c>
      <c r="C75" s="3">
        <v>44002</v>
      </c>
      <c r="D75" s="18">
        <v>44037</v>
      </c>
      <c r="E75" s="4" t="s">
        <v>175</v>
      </c>
      <c r="F75">
        <f>Table1373[[#This Row],[Date Measured]]-Table1373[[#This Row],[Exp. Start]]</f>
        <v>35</v>
      </c>
      <c r="G75" s="4">
        <v>15.1</v>
      </c>
      <c r="H75" s="4">
        <v>44</v>
      </c>
      <c r="I75" s="4">
        <v>0.42799999999999999</v>
      </c>
      <c r="J75" s="4">
        <f>Table1373[[#This Row],[Mass]]*1000</f>
        <v>428</v>
      </c>
      <c r="K75" s="4">
        <f>LOG(Table1373[[#This Row],[SVL]])</f>
        <v>1.1789769472931695</v>
      </c>
      <c r="L75" s="4">
        <f>LOG(Table1373[[#This Row],[Mass (mg)]])</f>
        <v>2.6314437690131722</v>
      </c>
      <c r="M75">
        <f>Table1373[[#This Row],[Mass (mg)]]*($M$4/Table1373[[#This Row],[SVL]])^$M$3</f>
        <v>404.21234711819221</v>
      </c>
      <c r="N75" s="13">
        <v>44040</v>
      </c>
      <c r="O75" t="s">
        <v>176</v>
      </c>
      <c r="P75">
        <f>Table1373[[#This Row],[Date Measured GS 46]]-Table1373[[#This Row],[Exp. Start]]</f>
        <v>38</v>
      </c>
      <c r="Q75">
        <v>14.6</v>
      </c>
      <c r="R75">
        <v>46</v>
      </c>
      <c r="S75">
        <v>0.38800000000000001</v>
      </c>
      <c r="T75">
        <f>Table1373[[#This Row],[Mass GS 46]]*1000</f>
        <v>388</v>
      </c>
      <c r="U75">
        <f>LOG(Table1373[[#This Row],[SVL GS 46]])</f>
        <v>1.1643528557844371</v>
      </c>
      <c r="V75">
        <f>LOG(Table1373[[#This Row],[Mass (mg) GS 46]])</f>
        <v>2.5888317255942073</v>
      </c>
      <c r="W75">
        <f>Table1373[[#This Row],[Mass (mg) GS 46]]*($W$4/Table1373[[#This Row],[SVL GS 46]])^$W$3</f>
        <v>412.11819322283753</v>
      </c>
      <c r="X75" s="12">
        <f>Table1373[[#This Row],[GS 46]]-Table1373[[#This Row],[GS]]</f>
        <v>2</v>
      </c>
      <c r="Y75">
        <f>Table1373[[#This Row],[SVL GS 46]]-Table1373[[#This Row],[SVL]]</f>
        <v>-0.5</v>
      </c>
      <c r="Z75">
        <f>Table1373[[#This Row],[Mass GS 46]]-Table1373[[#This Row],[Mass]]</f>
        <v>-3.999999999999998E-2</v>
      </c>
      <c r="AA75">
        <f>Table1373[[#This Row],[SMI.mg GS 46]]-Table1373[[#This Row],[SMI.mg]]</f>
        <v>7.9058461046453203</v>
      </c>
      <c r="AB75">
        <f>Table1373[[#This Row],[Days post-exp. GS 46]]-Table1373[[#This Row],[Days post-exp.]]</f>
        <v>3</v>
      </c>
    </row>
    <row r="76" spans="1:29">
      <c r="A76" t="s">
        <v>116</v>
      </c>
      <c r="B76" t="s">
        <v>35</v>
      </c>
      <c r="C76" s="3">
        <v>44002</v>
      </c>
      <c r="D76" s="13">
        <v>44039</v>
      </c>
      <c r="E76" s="3" t="s">
        <v>177</v>
      </c>
      <c r="F76">
        <f>Table1373[[#This Row],[Date Measured]]-Table1373[[#This Row],[Exp. Start]]</f>
        <v>37</v>
      </c>
      <c r="G76">
        <v>17.61</v>
      </c>
      <c r="H76">
        <v>42</v>
      </c>
      <c r="I76">
        <v>0.72599999999999998</v>
      </c>
      <c r="J76">
        <f>Table1373[[#This Row],[Mass]]*1000</f>
        <v>726</v>
      </c>
      <c r="K76">
        <f>LOG(Table1373[[#This Row],[SVL]])</f>
        <v>1.2457593559672768</v>
      </c>
      <c r="L76">
        <f>LOG(Table1373[[#This Row],[Mass (mg)]])</f>
        <v>2.8609366207000937</v>
      </c>
      <c r="M76">
        <f>Table1373[[#This Row],[Mass (mg)]]*($M$4/Table1373[[#This Row],[SVL]])^$M$3</f>
        <v>446.75806059087671</v>
      </c>
      <c r="N76" s="13">
        <v>44045</v>
      </c>
      <c r="O76" s="9" t="s">
        <v>178</v>
      </c>
      <c r="P76">
        <f>Table1373[[#This Row],[Date Measured GS 46]]-Table1373[[#This Row],[Exp. Start]]</f>
        <v>43</v>
      </c>
      <c r="Q76">
        <v>19.13</v>
      </c>
      <c r="R76">
        <v>46</v>
      </c>
      <c r="S76">
        <v>0.56340000000000001</v>
      </c>
      <c r="T76">
        <f>Table1373[[#This Row],[Mass GS 46]]*1000</f>
        <v>563.4</v>
      </c>
      <c r="U76">
        <f>LOG(Table1373[[#This Row],[SVL GS 46]])</f>
        <v>1.2817149700272958</v>
      </c>
      <c r="V76">
        <f>LOG(Table1373[[#This Row],[Mass (mg) GS 46]])</f>
        <v>2.7508168426497543</v>
      </c>
      <c r="W76">
        <f>Table1373[[#This Row],[Mass (mg) GS 46]]*($W$4/Table1373[[#This Row],[SVL GS 46]])^$W$3</f>
        <v>268.16327971240867</v>
      </c>
      <c r="X76" s="12">
        <f>Table1373[[#This Row],[GS 46]]-Table1373[[#This Row],[GS]]</f>
        <v>4</v>
      </c>
      <c r="Y76">
        <f>Table1373[[#This Row],[SVL GS 46]]-Table1373[[#This Row],[SVL]]</f>
        <v>1.5199999999999996</v>
      </c>
      <c r="Z76">
        <f>Table1373[[#This Row],[Mass GS 46]]-Table1373[[#This Row],[Mass]]</f>
        <v>-0.16259999999999997</v>
      </c>
      <c r="AA76">
        <f>Table1373[[#This Row],[SMI.mg GS 46]]-Table1373[[#This Row],[SMI.mg]]</f>
        <v>-178.59478087846804</v>
      </c>
      <c r="AB76">
        <f>Table1373[[#This Row],[Days post-exp. GS 46]]-Table1373[[#This Row],[Days post-exp.]]</f>
        <v>6</v>
      </c>
    </row>
    <row r="77" spans="1:29">
      <c r="A77" t="s">
        <v>116</v>
      </c>
      <c r="B77" t="s">
        <v>35</v>
      </c>
      <c r="C77" s="3">
        <v>44002</v>
      </c>
      <c r="D77" s="13">
        <v>44039</v>
      </c>
      <c r="E77" s="3" t="s">
        <v>179</v>
      </c>
      <c r="F77">
        <f>Table1373[[#This Row],[Date Measured]]-Table1373[[#This Row],[Exp. Start]]</f>
        <v>37</v>
      </c>
      <c r="G77">
        <v>18.21</v>
      </c>
      <c r="H77">
        <v>42</v>
      </c>
      <c r="I77">
        <v>0.94299999999999995</v>
      </c>
      <c r="J77">
        <f>Table1373[[#This Row],[Mass]]*1000</f>
        <v>943</v>
      </c>
      <c r="K77">
        <f>LOG(Table1373[[#This Row],[SVL]])</f>
        <v>1.2603099457949201</v>
      </c>
      <c r="L77">
        <f>LOG(Table1373[[#This Row],[Mass (mg)]])</f>
        <v>2.9745116927373285</v>
      </c>
      <c r="M77">
        <f>Table1373[[#This Row],[Mass (mg)]]*($M$4/Table1373[[#This Row],[SVL]])^$M$3</f>
        <v>528.58536967624764</v>
      </c>
      <c r="N77" s="13">
        <v>44049</v>
      </c>
      <c r="O77" t="s">
        <v>180</v>
      </c>
      <c r="P77">
        <f>Table1373[[#This Row],[Date Measured GS 46]]-Table1373[[#This Row],[Exp. Start]]</f>
        <v>47</v>
      </c>
      <c r="Q77">
        <v>19.27</v>
      </c>
      <c r="R77">
        <v>46</v>
      </c>
      <c r="S77">
        <v>0.52300000000000002</v>
      </c>
      <c r="T77">
        <f>Table1373[[#This Row],[Mass GS 46]]*1000</f>
        <v>523</v>
      </c>
      <c r="U77">
        <f>LOG(Table1373[[#This Row],[SVL GS 46]])</f>
        <v>1.284881714655453</v>
      </c>
      <c r="V77">
        <f>LOG(Table1373[[#This Row],[Mass (mg) GS 46]])</f>
        <v>2.7185016888672742</v>
      </c>
      <c r="W77">
        <f>Table1373[[#This Row],[Mass (mg) GS 46]]*($W$4/Table1373[[#This Row],[SVL GS 46]])^$W$3</f>
        <v>243.60028203930159</v>
      </c>
      <c r="X77" s="12">
        <f>Table1373[[#This Row],[GS 46]]-Table1373[[#This Row],[GS]]</f>
        <v>4</v>
      </c>
      <c r="Y77">
        <f>Table1373[[#This Row],[SVL GS 46]]-Table1373[[#This Row],[SVL]]</f>
        <v>1.0599999999999987</v>
      </c>
      <c r="Z77">
        <f>Table1373[[#This Row],[Mass GS 46]]-Table1373[[#This Row],[Mass]]</f>
        <v>-0.41999999999999993</v>
      </c>
      <c r="AA77">
        <f>Table1373[[#This Row],[SMI.mg GS 46]]-Table1373[[#This Row],[SMI.mg]]</f>
        <v>-284.98508763694605</v>
      </c>
      <c r="AB77">
        <f>Table1373[[#This Row],[Days post-exp. GS 46]]-Table1373[[#This Row],[Days post-exp.]]</f>
        <v>10</v>
      </c>
    </row>
    <row r="78" spans="1:29">
      <c r="A78" t="s">
        <v>116</v>
      </c>
      <c r="B78" t="s">
        <v>35</v>
      </c>
      <c r="C78" s="3">
        <v>44002</v>
      </c>
      <c r="D78" s="18">
        <v>44039</v>
      </c>
      <c r="E78" s="4" t="s">
        <v>181</v>
      </c>
      <c r="F78">
        <f>Table1373[[#This Row],[Date Measured]]-Table1373[[#This Row],[Exp. Start]]</f>
        <v>37</v>
      </c>
      <c r="G78" s="4">
        <v>15.81</v>
      </c>
      <c r="H78" s="4">
        <v>43</v>
      </c>
      <c r="I78" s="4">
        <v>0.63500000000000001</v>
      </c>
      <c r="J78" s="4">
        <f>Table1373[[#This Row],[Mass]]*1000</f>
        <v>635</v>
      </c>
      <c r="K78" s="4">
        <f>LOG(Table1373[[#This Row],[SVL]])</f>
        <v>1.1989318699322091</v>
      </c>
      <c r="L78" s="4">
        <f>LOG(Table1373[[#This Row],[Mass (mg)]])</f>
        <v>2.8027737252919755</v>
      </c>
      <c r="M78">
        <f>Table1373[[#This Row],[Mass (mg)]]*($M$4/Table1373[[#This Row],[SVL]])^$M$3</f>
        <v>527.65834935858334</v>
      </c>
      <c r="N78" s="37">
        <v>44044</v>
      </c>
      <c r="O78" s="38" t="s">
        <v>182</v>
      </c>
      <c r="P78">
        <f>Table1373[[#This Row],[Date Measured GS 46]]-Table1373[[#This Row],[Exp. Start]]</f>
        <v>42</v>
      </c>
      <c r="Q78" s="41">
        <v>19.649999999999999</v>
      </c>
      <c r="R78" s="41">
        <v>46</v>
      </c>
      <c r="S78" s="41">
        <v>0.5786</v>
      </c>
      <c r="T78" s="41">
        <f>Table1373[[#This Row],[Mass GS 46]]*1000</f>
        <v>578.6</v>
      </c>
      <c r="U78" s="41">
        <f>LOG(Table1373[[#This Row],[SVL GS 46]])</f>
        <v>1.2933625547114456</v>
      </c>
      <c r="V78" s="41">
        <f>LOG(Table1373[[#This Row],[Mass (mg) GS 46]])</f>
        <v>2.7623784293119642</v>
      </c>
      <c r="W78">
        <f>Table1373[[#This Row],[Mass (mg) GS 46]]*($W$4/Table1373[[#This Row],[SVL GS 46]])^$W$3</f>
        <v>254.30997128697643</v>
      </c>
      <c r="X78" s="12">
        <f>Table1373[[#This Row],[GS 46]]-Table1373[[#This Row],[GS]]</f>
        <v>3</v>
      </c>
      <c r="Y78">
        <f>Table1373[[#This Row],[SVL GS 46]]-Table1373[[#This Row],[SVL]]</f>
        <v>3.8399999999999981</v>
      </c>
      <c r="Z78">
        <f>Table1373[[#This Row],[Mass GS 46]]-Table1373[[#This Row],[Mass]]</f>
        <v>-5.6400000000000006E-2</v>
      </c>
      <c r="AA78">
        <f>Table1373[[#This Row],[SMI.mg GS 46]]-Table1373[[#This Row],[SMI.mg]]</f>
        <v>-273.34837807160693</v>
      </c>
      <c r="AB78">
        <f>Table1373[[#This Row],[Days post-exp. GS 46]]-Table1373[[#This Row],[Days post-exp.]]</f>
        <v>5</v>
      </c>
    </row>
    <row r="79" spans="1:29">
      <c r="A79" t="s">
        <v>116</v>
      </c>
      <c r="B79" t="s">
        <v>35</v>
      </c>
      <c r="C79" s="3">
        <v>44002</v>
      </c>
      <c r="D79" s="18">
        <v>44039</v>
      </c>
      <c r="E79" s="4" t="s">
        <v>183</v>
      </c>
      <c r="F79">
        <f>Table1373[[#This Row],[Date Measured]]-Table1373[[#This Row],[Exp. Start]]</f>
        <v>37</v>
      </c>
      <c r="G79" s="4">
        <v>16.04</v>
      </c>
      <c r="H79" s="4">
        <v>45</v>
      </c>
      <c r="I79" s="4">
        <v>0.51300000000000001</v>
      </c>
      <c r="J79" s="4">
        <f>Table1373[[#This Row],[Mass]]*1000</f>
        <v>513</v>
      </c>
      <c r="K79" s="4">
        <f>LOG(Table1373[[#This Row],[SVL]])</f>
        <v>1.2052043639481447</v>
      </c>
      <c r="L79" s="4">
        <f>LOG(Table1373[[#This Row],[Mass (mg)]])</f>
        <v>2.7101173651118162</v>
      </c>
      <c r="M79">
        <f>Table1373[[#This Row],[Mass (mg)]]*($M$4/Table1373[[#This Row],[SVL]])^$M$3</f>
        <v>409.47152466181177</v>
      </c>
      <c r="N79" s="13">
        <v>44041</v>
      </c>
      <c r="O79" t="s">
        <v>184</v>
      </c>
      <c r="P79">
        <f>Table1373[[#This Row],[Date Measured GS 46]]-Table1373[[#This Row],[Exp. Start]]</f>
        <v>39</v>
      </c>
      <c r="Q79">
        <v>16.559999999999999</v>
      </c>
      <c r="R79">
        <v>46</v>
      </c>
      <c r="S79">
        <v>0.50700000000000001</v>
      </c>
      <c r="T79">
        <f>Table1373[[#This Row],[Mass GS 46]]*1000</f>
        <v>507</v>
      </c>
      <c r="U79">
        <f>LOG(Table1373[[#This Row],[SVL GS 46]])</f>
        <v>1.2190603324488614</v>
      </c>
      <c r="V79">
        <f>LOG(Table1373[[#This Row],[Mass (mg) GS 46]])</f>
        <v>2.705007959333336</v>
      </c>
      <c r="W79">
        <f>Table1373[[#This Row],[Mass (mg) GS 46]]*($W$4/Table1373[[#This Row],[SVL GS 46]])^$W$3</f>
        <v>370.42235028995333</v>
      </c>
      <c r="X79" s="12">
        <f>Table1373[[#This Row],[GS 46]]-Table1373[[#This Row],[GS]]</f>
        <v>1</v>
      </c>
      <c r="Y79">
        <f>Table1373[[#This Row],[SVL GS 46]]-Table1373[[#This Row],[SVL]]</f>
        <v>0.51999999999999957</v>
      </c>
      <c r="Z79">
        <f>Table1373[[#This Row],[Mass GS 46]]-Table1373[[#This Row],[Mass]]</f>
        <v>-6.0000000000000053E-3</v>
      </c>
      <c r="AA79">
        <f>Table1373[[#This Row],[SMI.mg GS 46]]-Table1373[[#This Row],[SMI.mg]]</f>
        <v>-39.049174371858442</v>
      </c>
      <c r="AB79">
        <f>Table1373[[#This Row],[Days post-exp. GS 46]]-Table1373[[#This Row],[Days post-exp.]]</f>
        <v>2</v>
      </c>
    </row>
    <row r="80" spans="1:29">
      <c r="A80" t="s">
        <v>116</v>
      </c>
      <c r="B80" t="s">
        <v>35</v>
      </c>
      <c r="C80" s="3">
        <v>44002</v>
      </c>
      <c r="D80" s="13">
        <v>44042</v>
      </c>
      <c r="E80" s="3" t="s">
        <v>185</v>
      </c>
      <c r="F80">
        <f>Table1373[[#This Row],[Date Measured]]-Table1373[[#This Row],[Exp. Start]]</f>
        <v>40</v>
      </c>
      <c r="G80">
        <v>19.350000000000001</v>
      </c>
      <c r="H80">
        <v>42</v>
      </c>
      <c r="I80">
        <v>0.82299999999999995</v>
      </c>
      <c r="J80">
        <f>Table1373[[#This Row],[Mass]]*1000</f>
        <v>823</v>
      </c>
      <c r="K80">
        <f>LOG(Table1373[[#This Row],[SVL]])</f>
        <v>1.2866809693549301</v>
      </c>
      <c r="L80">
        <f>LOG(Table1373[[#This Row],[Mass (mg)]])</f>
        <v>2.9153998352122699</v>
      </c>
      <c r="M80">
        <f>Table1373[[#This Row],[Mass (mg)]]*($M$4/Table1373[[#This Row],[SVL]])^$M$3</f>
        <v>389.53257480669447</v>
      </c>
      <c r="O80" s="6" t="s">
        <v>186</v>
      </c>
      <c r="AC80" s="12" t="s">
        <v>115</v>
      </c>
    </row>
    <row r="81" spans="1:29" ht="14.65" thickBot="1">
      <c r="A81" s="1" t="s">
        <v>116</v>
      </c>
      <c r="B81" s="1" t="s">
        <v>35</v>
      </c>
      <c r="C81" s="2">
        <v>44002</v>
      </c>
      <c r="D81" s="17">
        <v>44043</v>
      </c>
      <c r="E81" s="7" t="s">
        <v>187</v>
      </c>
      <c r="F81" s="1">
        <f>Table1373[[#This Row],[Date Measured]]-Table1373[[#This Row],[Exp. Start]]</f>
        <v>41</v>
      </c>
      <c r="G81" s="7">
        <v>17.73</v>
      </c>
      <c r="H81" s="7">
        <v>45</v>
      </c>
      <c r="I81" s="7">
        <v>0.71099999999999997</v>
      </c>
      <c r="J81" s="7">
        <f>Table1373[[#This Row],[Mass]]*1000</f>
        <v>711</v>
      </c>
      <c r="K81" s="7">
        <f>LOG(Table1373[[#This Row],[SVL]])</f>
        <v>1.2487087356009179</v>
      </c>
      <c r="L81" s="7">
        <f>LOG(Table1373[[#This Row],[Mass (mg)]])</f>
        <v>2.8518696007297661</v>
      </c>
      <c r="M81" s="36">
        <f>Table1373[[#This Row],[Mass (mg)]]*($M$4/Table1373[[#This Row],[SVL]])^$M$3</f>
        <v>429.32832594327834</v>
      </c>
      <c r="N81" s="14">
        <v>44048</v>
      </c>
      <c r="O81" s="1" t="s">
        <v>188</v>
      </c>
      <c r="P81" s="1">
        <f>Table1373[[#This Row],[Date Measured GS 46]]-Table1373[[#This Row],[Exp. Start]]</f>
        <v>46</v>
      </c>
      <c r="Q81" s="1">
        <v>16.95</v>
      </c>
      <c r="R81" s="1">
        <v>46</v>
      </c>
      <c r="S81" s="1">
        <v>0.57399999999999995</v>
      </c>
      <c r="T81" s="1">
        <f>Table1373[[#This Row],[Mass GS 46]]*1000</f>
        <v>574</v>
      </c>
      <c r="U81" s="1">
        <f>LOG(Table1373[[#This Row],[SVL GS 46]])</f>
        <v>1.2291697025391009</v>
      </c>
      <c r="V81" s="1">
        <f>LOG(Table1373[[#This Row],[Mass (mg) GS 46]])</f>
        <v>2.7589118923979736</v>
      </c>
      <c r="W81" s="36">
        <f>Table1373[[#This Row],[Mass (mg) GS 46]]*($W$4/Table1373[[#This Row],[SVL GS 46]])^$W$3</f>
        <v>391.3565970148187</v>
      </c>
      <c r="X81" s="15">
        <f>Table1373[[#This Row],[GS 46]]-Table1373[[#This Row],[GS]]</f>
        <v>1</v>
      </c>
      <c r="Y81" s="1">
        <f>Table1373[[#This Row],[SVL GS 46]]-Table1373[[#This Row],[SVL]]</f>
        <v>-0.78000000000000114</v>
      </c>
      <c r="Z81" s="1">
        <f>Table1373[[#This Row],[Mass GS 46]]-Table1373[[#This Row],[Mass]]</f>
        <v>-0.13700000000000001</v>
      </c>
      <c r="AA81" s="1">
        <f>Table1373[[#This Row],[SMI.mg GS 46]]-Table1373[[#This Row],[SMI.mg]]</f>
        <v>-37.97172892845964</v>
      </c>
      <c r="AB81" s="1">
        <f>Table1373[[#This Row],[Days post-exp. GS 46]]-Table1373[[#This Row],[Days post-exp.]]</f>
        <v>5</v>
      </c>
      <c r="AC81" s="15"/>
    </row>
    <row r="82" spans="1:29">
      <c r="A82" t="s">
        <v>189</v>
      </c>
      <c r="B82" t="s">
        <v>35</v>
      </c>
      <c r="C82" s="3">
        <v>44002</v>
      </c>
      <c r="D82" s="13">
        <v>44018</v>
      </c>
      <c r="E82" t="s">
        <v>190</v>
      </c>
      <c r="F82">
        <f>Table1373[[#This Row],[Date Measured]]-Table1373[[#This Row],[Exp. Start]]</f>
        <v>16</v>
      </c>
      <c r="G82">
        <v>11.88</v>
      </c>
      <c r="H82">
        <v>42</v>
      </c>
      <c r="I82">
        <v>0.309</v>
      </c>
      <c r="J82">
        <f>Table1373[[#This Row],[Mass]]*1000</f>
        <v>309</v>
      </c>
      <c r="K82">
        <f>LOG(Table1373[[#This Row],[SVL]])</f>
        <v>1.0748164406451748</v>
      </c>
      <c r="L82">
        <f>LOG(Table1373[[#This Row],[Mass (mg)]])</f>
        <v>2.4899584794248346</v>
      </c>
      <c r="M82">
        <f>Table1373[[#This Row],[Mass (mg)]]*($M$4/Table1373[[#This Row],[SVL]])^$M$3</f>
        <v>569.21361413863883</v>
      </c>
      <c r="N82" s="13">
        <v>44022</v>
      </c>
      <c r="O82" t="s">
        <v>191</v>
      </c>
      <c r="P82">
        <f>Table1373[[#This Row],[Date Measured GS 46]]-Table1373[[#This Row],[Exp. Start]]</f>
        <v>20</v>
      </c>
      <c r="Q82">
        <v>13.6</v>
      </c>
      <c r="R82">
        <v>46</v>
      </c>
      <c r="S82">
        <v>0.221</v>
      </c>
      <c r="T82">
        <f>Table1373[[#This Row],[Mass GS 46]]*1000</f>
        <v>221</v>
      </c>
      <c r="U82">
        <f>LOG(Table1373[[#This Row],[SVL GS 46]])</f>
        <v>1.1335389083702174</v>
      </c>
      <c r="V82">
        <f>LOG(Table1373[[#This Row],[Mass (mg) GS 46]])</f>
        <v>2.3443922736851106</v>
      </c>
      <c r="W82">
        <f>Table1373[[#This Row],[Mass (mg) GS 46]]*($W$4/Table1373[[#This Row],[SVL GS 46]])^$W$3</f>
        <v>289.80829837877542</v>
      </c>
      <c r="X82" s="12">
        <f>Table1373[[#This Row],[GS 46]]-Table1373[[#This Row],[GS]]</f>
        <v>4</v>
      </c>
      <c r="Y82">
        <f>Table1373[[#This Row],[SVL GS 46]]-Table1373[[#This Row],[SVL]]</f>
        <v>1.7199999999999989</v>
      </c>
      <c r="Z82">
        <f>Table1373[[#This Row],[Mass GS 46]]-Table1373[[#This Row],[Mass]]</f>
        <v>-8.7999999999999995E-2</v>
      </c>
      <c r="AA82">
        <f>Table1373[[#This Row],[SMI.mg GS 46]]-Table1373[[#This Row],[SMI.mg]]</f>
        <v>-279.40531575986341</v>
      </c>
      <c r="AB82">
        <f>Table1373[[#This Row],[Days post-exp. GS 46]]-Table1373[[#This Row],[Days post-exp.]]</f>
        <v>4</v>
      </c>
    </row>
    <row r="83" spans="1:29">
      <c r="A83" t="s">
        <v>189</v>
      </c>
      <c r="B83" t="s">
        <v>35</v>
      </c>
      <c r="C83" s="3">
        <v>44002</v>
      </c>
      <c r="D83" s="18">
        <v>44019</v>
      </c>
      <c r="E83" s="4" t="s">
        <v>192</v>
      </c>
      <c r="F83">
        <f>Table1373[[#This Row],[Date Measured]]-Table1373[[#This Row],[Exp. Start]]</f>
        <v>17</v>
      </c>
      <c r="G83" s="4">
        <v>10.75</v>
      </c>
      <c r="H83" s="4">
        <v>44</v>
      </c>
      <c r="I83" s="4">
        <v>0.23200000000000001</v>
      </c>
      <c r="J83" s="4">
        <f>Table1373[[#This Row],[Mass]]*1000</f>
        <v>232</v>
      </c>
      <c r="K83" s="4">
        <f>LOG(Table1373[[#This Row],[SVL]])</f>
        <v>1.0314084642516241</v>
      </c>
      <c r="L83" s="4">
        <f>LOG(Table1373[[#This Row],[Mass (mg)]])</f>
        <v>2.3654879848908998</v>
      </c>
      <c r="M83">
        <f>Table1373[[#This Row],[Mass (mg)]]*($M$4/Table1373[[#This Row],[SVL]])^$M$3</f>
        <v>564.57632492232779</v>
      </c>
      <c r="N83" s="13">
        <v>44021</v>
      </c>
      <c r="O83" t="s">
        <v>193</v>
      </c>
      <c r="P83">
        <f>Table1373[[#This Row],[Date Measured GS 46]]-Table1373[[#This Row],[Exp. Start]]</f>
        <v>19</v>
      </c>
      <c r="Q83">
        <v>12.84</v>
      </c>
      <c r="R83">
        <v>46</v>
      </c>
      <c r="S83">
        <v>0.20399999999999999</v>
      </c>
      <c r="T83">
        <f>Table1373[[#This Row],[Mass GS 46]]*1000</f>
        <v>204</v>
      </c>
      <c r="U83">
        <f>LOG(Table1373[[#This Row],[SVL GS 46]])</f>
        <v>1.1085650237328344</v>
      </c>
      <c r="V83">
        <f>LOG(Table1373[[#This Row],[Mass (mg) GS 46]])</f>
        <v>2.3096301674258988</v>
      </c>
      <c r="W83">
        <f>Table1373[[#This Row],[Mass (mg) GS 46]]*($W$4/Table1373[[#This Row],[SVL GS 46]])^$W$3</f>
        <v>317.34386742194823</v>
      </c>
      <c r="X83" s="12">
        <f>Table1373[[#This Row],[GS 46]]-Table1373[[#This Row],[GS]]</f>
        <v>2</v>
      </c>
      <c r="Y83">
        <f>Table1373[[#This Row],[SVL GS 46]]-Table1373[[#This Row],[SVL]]</f>
        <v>2.09</v>
      </c>
      <c r="Z83">
        <f>Table1373[[#This Row],[Mass GS 46]]-Table1373[[#This Row],[Mass]]</f>
        <v>-2.8000000000000025E-2</v>
      </c>
      <c r="AA83">
        <f>Table1373[[#This Row],[SMI.mg GS 46]]-Table1373[[#This Row],[SMI.mg]]</f>
        <v>-247.23245750037955</v>
      </c>
      <c r="AB83">
        <f>Table1373[[#This Row],[Days post-exp. GS 46]]-Table1373[[#This Row],[Days post-exp.]]</f>
        <v>2</v>
      </c>
    </row>
    <row r="84" spans="1:29">
      <c r="A84" t="s">
        <v>189</v>
      </c>
      <c r="B84" t="s">
        <v>35</v>
      </c>
      <c r="C84" s="3">
        <v>44002</v>
      </c>
      <c r="D84" s="13">
        <v>44021</v>
      </c>
      <c r="E84" s="3" t="s">
        <v>194</v>
      </c>
      <c r="F84">
        <f>Table1373[[#This Row],[Date Measured]]-Table1373[[#This Row],[Exp. Start]]</f>
        <v>19</v>
      </c>
      <c r="G84">
        <v>13.26</v>
      </c>
      <c r="H84">
        <v>42</v>
      </c>
      <c r="I84">
        <v>0.34200000000000003</v>
      </c>
      <c r="J84">
        <f>Table1373[[#This Row],[Mass]]*1000</f>
        <v>342</v>
      </c>
      <c r="K84">
        <f>LOG(Table1373[[#This Row],[SVL]])</f>
        <v>1.1225435240687542</v>
      </c>
      <c r="L84">
        <f>LOG(Table1373[[#This Row],[Mass (mg)]])</f>
        <v>2.5340261060561349</v>
      </c>
      <c r="M84">
        <f>Table1373[[#This Row],[Mass (mg)]]*($M$4/Table1373[[#This Row],[SVL]])^$M$3</f>
        <v>463.86719613923327</v>
      </c>
      <c r="N84" s="13">
        <v>44026</v>
      </c>
      <c r="O84" t="s">
        <v>195</v>
      </c>
      <c r="P84">
        <f>Table1373[[#This Row],[Date Measured GS 46]]-Table1373[[#This Row],[Exp. Start]]</f>
        <v>24</v>
      </c>
      <c r="Q84">
        <v>14.45</v>
      </c>
      <c r="R84">
        <v>46</v>
      </c>
      <c r="S84">
        <v>0.24</v>
      </c>
      <c r="T84">
        <f>Table1373[[#This Row],[Mass GS 46]]*1000</f>
        <v>240</v>
      </c>
      <c r="U84">
        <f>LOG(Table1373[[#This Row],[SVL GS 46]])</f>
        <v>1.1598678470925667</v>
      </c>
      <c r="V84">
        <f>LOG(Table1373[[#This Row],[Mass (mg) GS 46]])</f>
        <v>2.3802112417116059</v>
      </c>
      <c r="W84">
        <f>Table1373[[#This Row],[Mass (mg) GS 46]]*($W$4/Table1373[[#This Row],[SVL GS 46]])^$W$3</f>
        <v>262.85932514527371</v>
      </c>
      <c r="X84" s="12">
        <f>Table1373[[#This Row],[GS 46]]-Table1373[[#This Row],[GS]]</f>
        <v>4</v>
      </c>
      <c r="Y84">
        <f>Table1373[[#This Row],[SVL GS 46]]-Table1373[[#This Row],[SVL]]</f>
        <v>1.1899999999999995</v>
      </c>
      <c r="Z84">
        <f>Table1373[[#This Row],[Mass GS 46]]-Table1373[[#This Row],[Mass]]</f>
        <v>-0.10200000000000004</v>
      </c>
      <c r="AA84">
        <f>Table1373[[#This Row],[SMI.mg GS 46]]-Table1373[[#This Row],[SMI.mg]]</f>
        <v>-201.00787099395956</v>
      </c>
      <c r="AB84">
        <f>Table1373[[#This Row],[Days post-exp. GS 46]]-Table1373[[#This Row],[Days post-exp.]]</f>
        <v>5</v>
      </c>
    </row>
    <row r="85" spans="1:29">
      <c r="A85" t="s">
        <v>189</v>
      </c>
      <c r="B85" t="s">
        <v>35</v>
      </c>
      <c r="C85" s="3">
        <v>44002</v>
      </c>
      <c r="D85" s="18">
        <v>44021</v>
      </c>
      <c r="E85" s="4" t="s">
        <v>196</v>
      </c>
      <c r="F85">
        <f>Table1373[[#This Row],[Date Measured]]-Table1373[[#This Row],[Exp. Start]]</f>
        <v>19</v>
      </c>
      <c r="G85" s="4">
        <v>13.18</v>
      </c>
      <c r="H85" s="4">
        <v>43</v>
      </c>
      <c r="I85" s="4">
        <v>0.28799999999999998</v>
      </c>
      <c r="J85" s="4">
        <f>Table1373[[#This Row],[Mass]]*1000</f>
        <v>288</v>
      </c>
      <c r="K85" s="4">
        <f>LOG(Table1373[[#This Row],[SVL]])</f>
        <v>1.1199154102579911</v>
      </c>
      <c r="L85" s="4">
        <f>LOG(Table1373[[#This Row],[Mass (mg)]])</f>
        <v>2.459392487759231</v>
      </c>
      <c r="M85">
        <f>Table1373[[#This Row],[Mass (mg)]]*($M$4/Table1373[[#This Row],[SVL]])^$M$3</f>
        <v>397.26559433935245</v>
      </c>
      <c r="N85" s="13">
        <v>44025</v>
      </c>
      <c r="O85" t="s">
        <v>197</v>
      </c>
      <c r="P85">
        <f>Table1373[[#This Row],[Date Measured GS 46]]-Table1373[[#This Row],[Exp. Start]]</f>
        <v>23</v>
      </c>
      <c r="Q85">
        <v>12.32</v>
      </c>
      <c r="R85">
        <v>46</v>
      </c>
      <c r="S85">
        <v>0.20499999999999999</v>
      </c>
      <c r="T85">
        <f>Table1373[[#This Row],[Mass GS 46]]*1000</f>
        <v>205</v>
      </c>
      <c r="U85">
        <f>LOG(Table1373[[#This Row],[SVL GS 46]])</f>
        <v>1.0906107078284066</v>
      </c>
      <c r="V85">
        <f>LOG(Table1373[[#This Row],[Mass (mg) GS 46]])</f>
        <v>2.3117538610557542</v>
      </c>
      <c r="W85">
        <f>Table1373[[#This Row],[Mass (mg) GS 46]]*($W$4/Table1373[[#This Row],[SVL GS 46]])^$W$3</f>
        <v>360.56582817314768</v>
      </c>
      <c r="X85" s="12">
        <f>Table1373[[#This Row],[GS 46]]-Table1373[[#This Row],[GS]]</f>
        <v>3</v>
      </c>
      <c r="Y85">
        <f>Table1373[[#This Row],[SVL GS 46]]-Table1373[[#This Row],[SVL]]</f>
        <v>-0.85999999999999943</v>
      </c>
      <c r="Z85">
        <f>Table1373[[#This Row],[Mass GS 46]]-Table1373[[#This Row],[Mass]]</f>
        <v>-8.299999999999999E-2</v>
      </c>
      <c r="AA85">
        <f>Table1373[[#This Row],[SMI.mg GS 46]]-Table1373[[#This Row],[SMI.mg]]</f>
        <v>-36.699766166204768</v>
      </c>
      <c r="AB85">
        <f>Table1373[[#This Row],[Days post-exp. GS 46]]-Table1373[[#This Row],[Days post-exp.]]</f>
        <v>4</v>
      </c>
    </row>
    <row r="86" spans="1:29">
      <c r="A86" t="s">
        <v>189</v>
      </c>
      <c r="B86" t="s">
        <v>35</v>
      </c>
      <c r="C86" s="3">
        <v>44002</v>
      </c>
      <c r="D86" s="18">
        <v>44021</v>
      </c>
      <c r="E86" s="4" t="s">
        <v>198</v>
      </c>
      <c r="F86">
        <f>Table1373[[#This Row],[Date Measured]]-Table1373[[#This Row],[Exp. Start]]</f>
        <v>19</v>
      </c>
      <c r="G86" s="4">
        <v>14.12</v>
      </c>
      <c r="H86" s="4">
        <v>44</v>
      </c>
      <c r="I86" s="4">
        <v>0.23699999999999999</v>
      </c>
      <c r="J86" s="4">
        <f>Table1373[[#This Row],[Mass]]*1000</f>
        <v>237</v>
      </c>
      <c r="K86" s="4">
        <f>LOG(Table1373[[#This Row],[SVL]])</f>
        <v>1.1498346967157849</v>
      </c>
      <c r="L86" s="4">
        <f>LOG(Table1373[[#This Row],[Mass (mg)]])</f>
        <v>2.374748346010104</v>
      </c>
      <c r="M86">
        <f>Table1373[[#This Row],[Mass (mg)]]*($M$4/Table1373[[#This Row],[SVL]])^$M$3</f>
        <v>269.83185639956753</v>
      </c>
      <c r="N86" s="13">
        <v>44022</v>
      </c>
      <c r="O86" t="s">
        <v>199</v>
      </c>
      <c r="P86">
        <f>Table1373[[#This Row],[Date Measured GS 46]]-Table1373[[#This Row],[Exp. Start]]</f>
        <v>20</v>
      </c>
      <c r="Q86">
        <v>14.14</v>
      </c>
      <c r="R86">
        <v>46</v>
      </c>
      <c r="S86">
        <v>0.23799999999999999</v>
      </c>
      <c r="T86">
        <f>Table1373[[#This Row],[Mass GS 46]]*1000</f>
        <v>238</v>
      </c>
      <c r="U86">
        <f>LOG(Table1373[[#This Row],[SVL GS 46]])</f>
        <v>1.1504494094608806</v>
      </c>
      <c r="V86">
        <f>LOG(Table1373[[#This Row],[Mass (mg) GS 46]])</f>
        <v>2.3765769570565118</v>
      </c>
      <c r="W86">
        <f>Table1373[[#This Row],[Mass (mg) GS 46]]*($W$4/Table1373[[#This Row],[SVL GS 46]])^$W$3</f>
        <v>278.01308923124782</v>
      </c>
      <c r="X86" s="12">
        <f>Table1373[[#This Row],[GS 46]]-Table1373[[#This Row],[GS]]</f>
        <v>2</v>
      </c>
      <c r="Y86">
        <f>Table1373[[#This Row],[SVL GS 46]]-Table1373[[#This Row],[SVL]]</f>
        <v>2.000000000000135E-2</v>
      </c>
      <c r="Z86">
        <f>Table1373[[#This Row],[Mass GS 46]]-Table1373[[#This Row],[Mass]]</f>
        <v>1.0000000000000009E-3</v>
      </c>
      <c r="AA86">
        <f>Table1373[[#This Row],[SMI.mg GS 46]]-Table1373[[#This Row],[SMI.mg]]</f>
        <v>8.1812328316802905</v>
      </c>
      <c r="AB86">
        <f>Table1373[[#This Row],[Days post-exp. GS 46]]-Table1373[[#This Row],[Days post-exp.]]</f>
        <v>1</v>
      </c>
    </row>
    <row r="87" spans="1:29">
      <c r="A87" t="s">
        <v>189</v>
      </c>
      <c r="B87" t="s">
        <v>35</v>
      </c>
      <c r="C87" s="3">
        <v>44002</v>
      </c>
      <c r="D87" s="13">
        <v>44022</v>
      </c>
      <c r="E87" s="3" t="s">
        <v>200</v>
      </c>
      <c r="F87">
        <f>Table1373[[#This Row],[Date Measured]]-Table1373[[#This Row],[Exp. Start]]</f>
        <v>20</v>
      </c>
      <c r="G87">
        <v>12.81</v>
      </c>
      <c r="H87">
        <v>42</v>
      </c>
      <c r="I87">
        <v>0.307</v>
      </c>
      <c r="J87">
        <f>Table1373[[#This Row],[Mass]]*1000</f>
        <v>307</v>
      </c>
      <c r="K87">
        <f>LOG(Table1373[[#This Row],[SVL]])</f>
        <v>1.1075491297446862</v>
      </c>
      <c r="L87">
        <f>LOG(Table1373[[#This Row],[Mass (mg)]])</f>
        <v>2.4871383754771865</v>
      </c>
      <c r="M87">
        <f>Table1373[[#This Row],[Mass (mg)]]*($M$4/Table1373[[#This Row],[SVL]])^$M$3</f>
        <v>458.43158203818894</v>
      </c>
      <c r="N87" s="13">
        <v>44026</v>
      </c>
      <c r="O87" t="s">
        <v>201</v>
      </c>
      <c r="P87">
        <f>Table1373[[#This Row],[Date Measured GS 46]]-Table1373[[#This Row],[Exp. Start]]</f>
        <v>24</v>
      </c>
      <c r="Q87">
        <v>10.99</v>
      </c>
      <c r="R87">
        <v>46</v>
      </c>
      <c r="S87">
        <v>0.17199999999999999</v>
      </c>
      <c r="T87">
        <f>Table1373[[#This Row],[Mass GS 46]]*1000</f>
        <v>172</v>
      </c>
      <c r="U87">
        <f>LOG(Table1373[[#This Row],[SVL GS 46]])</f>
        <v>1.0409976924234905</v>
      </c>
      <c r="V87">
        <f>LOG(Table1373[[#This Row],[Mass (mg) GS 46]])</f>
        <v>2.2355284469075487</v>
      </c>
      <c r="W87">
        <f>Table1373[[#This Row],[Mass (mg) GS 46]]*($W$4/Table1373[[#This Row],[SVL GS 46]])^$W$3</f>
        <v>424.74435014788315</v>
      </c>
      <c r="X87" s="12">
        <f>Table1373[[#This Row],[GS 46]]-Table1373[[#This Row],[GS]]</f>
        <v>4</v>
      </c>
      <c r="Y87">
        <f>Table1373[[#This Row],[SVL GS 46]]-Table1373[[#This Row],[SVL]]</f>
        <v>-1.8200000000000003</v>
      </c>
      <c r="Z87">
        <f>Table1373[[#This Row],[Mass GS 46]]-Table1373[[#This Row],[Mass]]</f>
        <v>-0.13500000000000001</v>
      </c>
      <c r="AA87">
        <f>Table1373[[#This Row],[SMI.mg GS 46]]-Table1373[[#This Row],[SMI.mg]]</f>
        <v>-33.687231890305782</v>
      </c>
      <c r="AB87">
        <f>Table1373[[#This Row],[Days post-exp. GS 46]]-Table1373[[#This Row],[Days post-exp.]]</f>
        <v>4</v>
      </c>
    </row>
    <row r="88" spans="1:29">
      <c r="A88" t="s">
        <v>189</v>
      </c>
      <c r="B88" t="s">
        <v>35</v>
      </c>
      <c r="C88" s="3">
        <v>44002</v>
      </c>
      <c r="D88" s="13">
        <v>44023</v>
      </c>
      <c r="E88" s="3" t="s">
        <v>202</v>
      </c>
      <c r="F88">
        <f>Table1373[[#This Row],[Date Measured]]-Table1373[[#This Row],[Exp. Start]]</f>
        <v>21</v>
      </c>
      <c r="G88">
        <v>13.79</v>
      </c>
      <c r="H88">
        <v>42</v>
      </c>
      <c r="I88">
        <v>0.33</v>
      </c>
      <c r="J88">
        <f>Table1373[[#This Row],[Mass]]*1000</f>
        <v>330</v>
      </c>
      <c r="K88">
        <f>LOG(Table1373[[#This Row],[SVL]])</f>
        <v>1.1395642661758498</v>
      </c>
      <c r="L88">
        <f>LOG(Table1373[[#This Row],[Mass (mg)]])</f>
        <v>2.5185139398778875</v>
      </c>
      <c r="M88">
        <f>Table1373[[#This Row],[Mass (mg)]]*($M$4/Table1373[[#This Row],[SVL]])^$M$3</f>
        <v>401.29918055746515</v>
      </c>
      <c r="N88" s="13">
        <v>44026</v>
      </c>
      <c r="O88" t="s">
        <v>203</v>
      </c>
      <c r="P88">
        <f>Table1373[[#This Row],[Date Measured GS 46]]-Table1373[[#This Row],[Exp. Start]]</f>
        <v>24</v>
      </c>
      <c r="Q88">
        <v>13.3</v>
      </c>
      <c r="R88">
        <v>46</v>
      </c>
      <c r="S88">
        <v>0.22</v>
      </c>
      <c r="T88">
        <f>Table1373[[#This Row],[Mass GS 46]]*1000</f>
        <v>220</v>
      </c>
      <c r="U88">
        <f>LOG(Table1373[[#This Row],[SVL GS 46]])</f>
        <v>1.1238516409670858</v>
      </c>
      <c r="V88">
        <f>LOG(Table1373[[#This Row],[Mass (mg) GS 46]])</f>
        <v>2.3424226808222062</v>
      </c>
      <c r="W88">
        <f>Table1373[[#This Row],[Mass (mg) GS 46]]*($W$4/Table1373[[#This Row],[SVL GS 46]])^$W$3</f>
        <v>308.25908473635957</v>
      </c>
      <c r="X88" s="12">
        <f>Table1373[[#This Row],[GS 46]]-Table1373[[#This Row],[GS]]</f>
        <v>4</v>
      </c>
      <c r="Y88">
        <f>Table1373[[#This Row],[SVL GS 46]]-Table1373[[#This Row],[SVL]]</f>
        <v>-0.48999999999999844</v>
      </c>
      <c r="Z88">
        <f>Table1373[[#This Row],[Mass GS 46]]-Table1373[[#This Row],[Mass]]</f>
        <v>-0.11000000000000001</v>
      </c>
      <c r="AA88">
        <f>Table1373[[#This Row],[SMI.mg GS 46]]-Table1373[[#This Row],[SMI.mg]]</f>
        <v>-93.040095821105581</v>
      </c>
      <c r="AB88">
        <f>Table1373[[#This Row],[Days post-exp. GS 46]]-Table1373[[#This Row],[Days post-exp.]]</f>
        <v>3</v>
      </c>
    </row>
    <row r="89" spans="1:29">
      <c r="A89" t="s">
        <v>189</v>
      </c>
      <c r="B89" t="s">
        <v>35</v>
      </c>
      <c r="C89" s="3">
        <v>44002</v>
      </c>
      <c r="D89" s="13">
        <v>44023</v>
      </c>
      <c r="E89" t="s">
        <v>204</v>
      </c>
      <c r="F89">
        <f>Table1373[[#This Row],[Date Measured]]-Table1373[[#This Row],[Exp. Start]]</f>
        <v>21</v>
      </c>
      <c r="G89">
        <v>14.59</v>
      </c>
      <c r="H89">
        <v>42</v>
      </c>
      <c r="I89">
        <v>0.45</v>
      </c>
      <c r="J89">
        <f>Table1373[[#This Row],[Mass]]*1000</f>
        <v>450</v>
      </c>
      <c r="K89">
        <f>LOG(Table1373[[#This Row],[SVL]])</f>
        <v>1.1640552918934517</v>
      </c>
      <c r="L89">
        <f>LOG(Table1373[[#This Row],[Mass (mg)]])</f>
        <v>2.6532125137753435</v>
      </c>
      <c r="M89">
        <f>Table1373[[#This Row],[Mass (mg)]]*($M$4/Table1373[[#This Row],[SVL]])^$M$3</f>
        <v>467.67515221085989</v>
      </c>
      <c r="N89" s="13">
        <v>44028</v>
      </c>
      <c r="O89" t="s">
        <v>205</v>
      </c>
      <c r="P89">
        <f>Table1373[[#This Row],[Date Measured GS 46]]-Table1373[[#This Row],[Exp. Start]]</f>
        <v>26</v>
      </c>
      <c r="Q89">
        <v>15.24</v>
      </c>
      <c r="R89">
        <v>46</v>
      </c>
      <c r="S89">
        <v>0.26900000000000002</v>
      </c>
      <c r="T89">
        <f>Table1373[[#This Row],[Mass GS 46]]*1000</f>
        <v>269</v>
      </c>
      <c r="U89">
        <f>LOG(Table1373[[#This Row],[SVL GS 46]])</f>
        <v>1.1829849670035817</v>
      </c>
      <c r="V89">
        <f>LOG(Table1373[[#This Row],[Mass (mg) GS 46]])</f>
        <v>2.4297522800024081</v>
      </c>
      <c r="W89">
        <f>Table1373[[#This Row],[Mass (mg) GS 46]]*($W$4/Table1373[[#This Row],[SVL GS 46]])^$W$3</f>
        <v>251.5349195931706</v>
      </c>
      <c r="X89" s="12">
        <f>Table1373[[#This Row],[GS 46]]-Table1373[[#This Row],[GS]]</f>
        <v>4</v>
      </c>
      <c r="Y89">
        <f>Table1373[[#This Row],[SVL GS 46]]-Table1373[[#This Row],[SVL]]</f>
        <v>0.65000000000000036</v>
      </c>
      <c r="Z89">
        <f>Table1373[[#This Row],[Mass GS 46]]-Table1373[[#This Row],[Mass]]</f>
        <v>-0.18099999999999999</v>
      </c>
      <c r="AA89">
        <f>Table1373[[#This Row],[SMI.mg GS 46]]-Table1373[[#This Row],[SMI.mg]]</f>
        <v>-216.14023261768929</v>
      </c>
      <c r="AB89">
        <f>Table1373[[#This Row],[Days post-exp. GS 46]]-Table1373[[#This Row],[Days post-exp.]]</f>
        <v>5</v>
      </c>
    </row>
    <row r="90" spans="1:29">
      <c r="A90" t="s">
        <v>189</v>
      </c>
      <c r="B90" t="s">
        <v>35</v>
      </c>
      <c r="C90" s="3">
        <v>44002</v>
      </c>
      <c r="D90" s="18">
        <v>44023</v>
      </c>
      <c r="E90" s="4" t="s">
        <v>206</v>
      </c>
      <c r="F90">
        <f>Table1373[[#This Row],[Date Measured]]-Table1373[[#This Row],[Exp. Start]]</f>
        <v>21</v>
      </c>
      <c r="G90" s="4">
        <v>13.79</v>
      </c>
      <c r="H90" s="4">
        <v>44</v>
      </c>
      <c r="I90" s="4">
        <v>0.25700000000000001</v>
      </c>
      <c r="J90" s="4">
        <f>Table1373[[#This Row],[Mass]]*1000</f>
        <v>257</v>
      </c>
      <c r="K90" s="4">
        <f>LOG(Table1373[[#This Row],[SVL]])</f>
        <v>1.1395642661758498</v>
      </c>
      <c r="L90" s="4">
        <f>LOG(Table1373[[#This Row],[Mass (mg)]])</f>
        <v>2.4099331233312946</v>
      </c>
      <c r="M90">
        <f>Table1373[[#This Row],[Mass (mg)]]*($M$4/Table1373[[#This Row],[SVL]])^$M$3</f>
        <v>312.52693758566227</v>
      </c>
      <c r="N90" s="13">
        <v>44027</v>
      </c>
      <c r="O90" t="s">
        <v>207</v>
      </c>
      <c r="P90">
        <f>Table1373[[#This Row],[Date Measured GS 46]]-Table1373[[#This Row],[Exp. Start]]</f>
        <v>25</v>
      </c>
      <c r="Q90">
        <v>14.92</v>
      </c>
      <c r="R90">
        <v>46</v>
      </c>
      <c r="S90">
        <v>0.19500000000000001</v>
      </c>
      <c r="T90">
        <f>Table1373[[#This Row],[Mass GS 46]]*1000</f>
        <v>195</v>
      </c>
      <c r="U90">
        <f>LOG(Table1373[[#This Row],[SVL GS 46]])</f>
        <v>1.1737688231366501</v>
      </c>
      <c r="V90">
        <f>LOG(Table1373[[#This Row],[Mass (mg) GS 46]])</f>
        <v>2.2900346113625178</v>
      </c>
      <c r="W90">
        <f>Table1373[[#This Row],[Mass (mg) GS 46]]*($W$4/Table1373[[#This Row],[SVL GS 46]])^$W$3</f>
        <v>194.20297155662237</v>
      </c>
      <c r="X90" s="12">
        <f>Table1373[[#This Row],[GS 46]]-Table1373[[#This Row],[GS]]</f>
        <v>2</v>
      </c>
      <c r="Y90">
        <f>Table1373[[#This Row],[SVL GS 46]]-Table1373[[#This Row],[SVL]]</f>
        <v>1.1300000000000008</v>
      </c>
      <c r="Z90">
        <f>Table1373[[#This Row],[Mass GS 46]]-Table1373[[#This Row],[Mass]]</f>
        <v>-6.2E-2</v>
      </c>
      <c r="AA90">
        <f>Table1373[[#This Row],[SMI.mg GS 46]]-Table1373[[#This Row],[SMI.mg]]</f>
        <v>-118.32396602903989</v>
      </c>
      <c r="AB90">
        <f>Table1373[[#This Row],[Days post-exp. GS 46]]-Table1373[[#This Row],[Days post-exp.]]</f>
        <v>4</v>
      </c>
    </row>
    <row r="91" spans="1:29">
      <c r="A91" t="s">
        <v>189</v>
      </c>
      <c r="B91" t="s">
        <v>35</v>
      </c>
      <c r="C91" s="3">
        <v>44002</v>
      </c>
      <c r="D91" s="13">
        <v>44024</v>
      </c>
      <c r="E91" t="s">
        <v>208</v>
      </c>
      <c r="F91">
        <f>Table1373[[#This Row],[Date Measured]]-Table1373[[#This Row],[Exp. Start]]</f>
        <v>22</v>
      </c>
      <c r="G91">
        <v>13.39</v>
      </c>
      <c r="H91">
        <v>42</v>
      </c>
      <c r="I91">
        <v>0.26</v>
      </c>
      <c r="J91">
        <f>Table1373[[#This Row],[Mass]]*1000</f>
        <v>260</v>
      </c>
      <c r="K91">
        <f>LOG(Table1373[[#This Row],[SVL]])</f>
        <v>1.126780577012009</v>
      </c>
      <c r="L91">
        <f>LOG(Table1373[[#This Row],[Mass (mg)]])</f>
        <v>2.4149733479708178</v>
      </c>
      <c r="M91">
        <f>Table1373[[#This Row],[Mass (mg)]]*($M$4/Table1373[[#This Row],[SVL]])^$M$3</f>
        <v>343.19275248246447</v>
      </c>
      <c r="N91" s="13">
        <v>44029</v>
      </c>
      <c r="O91" t="s">
        <v>209</v>
      </c>
      <c r="P91">
        <f>Table1373[[#This Row],[Date Measured GS 46]]-Table1373[[#This Row],[Exp. Start]]</f>
        <v>27</v>
      </c>
      <c r="Q91">
        <v>14.28</v>
      </c>
      <c r="R91">
        <v>46</v>
      </c>
      <c r="S91">
        <v>0.20699999999999999</v>
      </c>
      <c r="T91">
        <f>Table1373[[#This Row],[Mass GS 46]]*1000</f>
        <v>207</v>
      </c>
      <c r="U91">
        <f>LOG(Table1373[[#This Row],[SVL GS 46]])</f>
        <v>1.1547282074401555</v>
      </c>
      <c r="V91">
        <f>LOG(Table1373[[#This Row],[Mass (mg) GS 46]])</f>
        <v>2.3159703454569178</v>
      </c>
      <c r="W91">
        <f>Table1373[[#This Row],[Mass (mg) GS 46]]*($W$4/Table1373[[#This Row],[SVL GS 46]])^$W$3</f>
        <v>234.82756050953603</v>
      </c>
      <c r="X91" s="12">
        <f>Table1373[[#This Row],[GS 46]]-Table1373[[#This Row],[GS]]</f>
        <v>4</v>
      </c>
      <c r="Y91">
        <f>Table1373[[#This Row],[SVL GS 46]]-Table1373[[#This Row],[SVL]]</f>
        <v>0.88999999999999879</v>
      </c>
      <c r="Z91">
        <f>Table1373[[#This Row],[Mass GS 46]]-Table1373[[#This Row],[Mass]]</f>
        <v>-5.3000000000000019E-2</v>
      </c>
      <c r="AA91">
        <f>Table1373[[#This Row],[SMI.mg GS 46]]-Table1373[[#This Row],[SMI.mg]]</f>
        <v>-108.36519197292844</v>
      </c>
      <c r="AB91">
        <f>Table1373[[#This Row],[Days post-exp. GS 46]]-Table1373[[#This Row],[Days post-exp.]]</f>
        <v>5</v>
      </c>
    </row>
    <row r="92" spans="1:29">
      <c r="A92" t="s">
        <v>189</v>
      </c>
      <c r="B92" t="s">
        <v>35</v>
      </c>
      <c r="C92" s="3">
        <v>44002</v>
      </c>
      <c r="D92" s="13">
        <v>44025</v>
      </c>
      <c r="E92" t="s">
        <v>210</v>
      </c>
      <c r="F92">
        <f>Table1373[[#This Row],[Date Measured]]-Table1373[[#This Row],[Exp. Start]]</f>
        <v>23</v>
      </c>
      <c r="G92">
        <v>14.48</v>
      </c>
      <c r="H92">
        <v>42</v>
      </c>
      <c r="I92">
        <v>0.33100000000000002</v>
      </c>
      <c r="J92">
        <f>Table1373[[#This Row],[Mass]]*1000</f>
        <v>331</v>
      </c>
      <c r="K92">
        <f>LOG(Table1373[[#This Row],[SVL]])</f>
        <v>1.1607685618611281</v>
      </c>
      <c r="L92">
        <f>LOG(Table1373[[#This Row],[Mass (mg)]])</f>
        <v>2.5198279937757189</v>
      </c>
      <c r="M92">
        <f>Table1373[[#This Row],[Mass (mg)]]*($M$4/Table1373[[#This Row],[SVL]])^$M$3</f>
        <v>351.33008301832007</v>
      </c>
      <c r="N92" s="13">
        <v>44028</v>
      </c>
      <c r="O92" t="s">
        <v>211</v>
      </c>
      <c r="P92">
        <f>Table1373[[#This Row],[Date Measured GS 46]]-Table1373[[#This Row],[Exp. Start]]</f>
        <v>26</v>
      </c>
      <c r="Q92">
        <v>12.1</v>
      </c>
      <c r="R92">
        <v>46</v>
      </c>
      <c r="S92">
        <v>0.193</v>
      </c>
      <c r="T92">
        <f>Table1373[[#This Row],[Mass GS 46]]*1000</f>
        <v>193</v>
      </c>
      <c r="U92">
        <f>LOG(Table1373[[#This Row],[SVL GS 46]])</f>
        <v>1.0827853703164501</v>
      </c>
      <c r="V92">
        <f>LOG(Table1373[[#This Row],[Mass (mg) GS 46]])</f>
        <v>2.2855573090077739</v>
      </c>
      <c r="W92">
        <f>Table1373[[#This Row],[Mass (mg) GS 46]]*($W$4/Table1373[[#This Row],[SVL GS 46]])^$W$3</f>
        <v>358.12288427910647</v>
      </c>
      <c r="X92" s="12">
        <f>Table1373[[#This Row],[GS 46]]-Table1373[[#This Row],[GS]]</f>
        <v>4</v>
      </c>
      <c r="Y92">
        <f>Table1373[[#This Row],[SVL GS 46]]-Table1373[[#This Row],[SVL]]</f>
        <v>-2.3800000000000008</v>
      </c>
      <c r="Z92">
        <f>Table1373[[#This Row],[Mass GS 46]]-Table1373[[#This Row],[Mass]]</f>
        <v>-0.13800000000000001</v>
      </c>
      <c r="AA92">
        <f>Table1373[[#This Row],[SMI.mg GS 46]]-Table1373[[#This Row],[SMI.mg]]</f>
        <v>6.7928012607864048</v>
      </c>
      <c r="AB92">
        <f>Table1373[[#This Row],[Days post-exp. GS 46]]-Table1373[[#This Row],[Days post-exp.]]</f>
        <v>3</v>
      </c>
    </row>
    <row r="93" spans="1:29">
      <c r="A93" t="s">
        <v>189</v>
      </c>
      <c r="B93" t="s">
        <v>35</v>
      </c>
      <c r="C93" s="3">
        <v>44002</v>
      </c>
      <c r="D93" s="13">
        <v>44029</v>
      </c>
      <c r="E93" t="s">
        <v>212</v>
      </c>
      <c r="F93">
        <f>Table1373[[#This Row],[Date Measured]]-Table1373[[#This Row],[Exp. Start]]</f>
        <v>27</v>
      </c>
      <c r="G93">
        <v>16.09</v>
      </c>
      <c r="H93">
        <v>42</v>
      </c>
      <c r="I93">
        <v>0.49199999999999999</v>
      </c>
      <c r="J93">
        <f>Table1373[[#This Row],[Mass]]*1000</f>
        <v>492</v>
      </c>
      <c r="K93">
        <f>LOG(Table1373[[#This Row],[SVL]])</f>
        <v>1.2065560440990295</v>
      </c>
      <c r="L93">
        <f>LOG(Table1373[[#This Row],[Mass (mg)]])</f>
        <v>2.6919651027673601</v>
      </c>
      <c r="M93">
        <f>Table1373[[#This Row],[Mass (mg)]]*($M$4/Table1373[[#This Row],[SVL]])^$M$3</f>
        <v>389.3195240101428</v>
      </c>
      <c r="N93" s="13">
        <v>44034</v>
      </c>
      <c r="O93" t="s">
        <v>213</v>
      </c>
      <c r="P93">
        <f>Table1373[[#This Row],[Date Measured GS 46]]-Table1373[[#This Row],[Exp. Start]]</f>
        <v>32</v>
      </c>
      <c r="Q93">
        <v>15.34</v>
      </c>
      <c r="R93">
        <v>46</v>
      </c>
      <c r="S93">
        <v>0.311</v>
      </c>
      <c r="T93">
        <f>Table1373[[#This Row],[Mass GS 46]]*1000</f>
        <v>311</v>
      </c>
      <c r="U93">
        <f>LOG(Table1373[[#This Row],[SVL GS 46]])</f>
        <v>1.1858253596129622</v>
      </c>
      <c r="V93">
        <f>LOG(Table1373[[#This Row],[Mass (mg) GS 46]])</f>
        <v>2.4927603890268375</v>
      </c>
      <c r="W93">
        <f>Table1373[[#This Row],[Mass (mg) GS 46]]*($W$4/Table1373[[#This Row],[SVL GS 46]])^$W$3</f>
        <v>285.21306033316415</v>
      </c>
      <c r="X93" s="12">
        <f>Table1373[[#This Row],[GS 46]]-Table1373[[#This Row],[GS]]</f>
        <v>4</v>
      </c>
      <c r="Y93">
        <f>Table1373[[#This Row],[SVL GS 46]]-Table1373[[#This Row],[SVL]]</f>
        <v>-0.75</v>
      </c>
      <c r="Z93">
        <f>Table1373[[#This Row],[Mass GS 46]]-Table1373[[#This Row],[Mass]]</f>
        <v>-0.18099999999999999</v>
      </c>
      <c r="AA93">
        <f>Table1373[[#This Row],[SMI.mg GS 46]]-Table1373[[#This Row],[SMI.mg]]</f>
        <v>-104.10646367697865</v>
      </c>
      <c r="AB93">
        <f>Table1373[[#This Row],[Days post-exp. GS 46]]-Table1373[[#This Row],[Days post-exp.]]</f>
        <v>5</v>
      </c>
    </row>
    <row r="94" spans="1:29">
      <c r="A94" t="s">
        <v>189</v>
      </c>
      <c r="B94" t="s">
        <v>35</v>
      </c>
      <c r="C94" s="3">
        <v>44002</v>
      </c>
      <c r="D94" s="18">
        <v>44032</v>
      </c>
      <c r="E94" s="4" t="s">
        <v>214</v>
      </c>
      <c r="F94">
        <f>Table1373[[#This Row],[Date Measured]]-Table1373[[#This Row],[Exp. Start]]</f>
        <v>30</v>
      </c>
      <c r="G94" s="4">
        <v>16.66</v>
      </c>
      <c r="H94" s="4">
        <v>44</v>
      </c>
      <c r="I94" s="4">
        <v>0.33600000000000002</v>
      </c>
      <c r="J94" s="4">
        <f>Table1373[[#This Row],[Mass]]*1000</f>
        <v>336</v>
      </c>
      <c r="K94" s="4">
        <f>LOG(Table1373[[#This Row],[SVL]])</f>
        <v>1.2216749970707688</v>
      </c>
      <c r="L94" s="4">
        <f>LOG(Table1373[[#This Row],[Mass (mg)]])</f>
        <v>2.5263392773898441</v>
      </c>
      <c r="M94">
        <f>Table1373[[#This Row],[Mass (mg)]]*($M$4/Table1373[[#This Row],[SVL]])^$M$3</f>
        <v>241.30414791594231</v>
      </c>
      <c r="O94" s="6" t="s">
        <v>215</v>
      </c>
      <c r="S94" s="6"/>
      <c r="T94" s="6"/>
      <c r="U94" s="6"/>
      <c r="V94" s="6"/>
      <c r="AC94" s="12" t="s">
        <v>216</v>
      </c>
    </row>
    <row r="95" spans="1:29">
      <c r="A95" t="s">
        <v>189</v>
      </c>
      <c r="B95" t="s">
        <v>35</v>
      </c>
      <c r="C95" s="3">
        <v>44002</v>
      </c>
      <c r="D95" s="18">
        <v>44034</v>
      </c>
      <c r="E95" s="4" t="s">
        <v>217</v>
      </c>
      <c r="F95">
        <f>Table1373[[#This Row],[Date Measured]]-Table1373[[#This Row],[Exp. Start]]</f>
        <v>32</v>
      </c>
      <c r="G95" s="4">
        <v>13.22</v>
      </c>
      <c r="H95" s="4">
        <v>44</v>
      </c>
      <c r="I95" s="4">
        <v>0.26500000000000001</v>
      </c>
      <c r="J95" s="4">
        <f>Table1373[[#This Row],[Mass]]*1000</f>
        <v>265</v>
      </c>
      <c r="K95" s="4">
        <f>LOG(Table1373[[#This Row],[SVL]])</f>
        <v>1.1212314551496214</v>
      </c>
      <c r="L95" s="4">
        <f>LOG(Table1373[[#This Row],[Mass (mg)]])</f>
        <v>2.4232458739368079</v>
      </c>
      <c r="M95">
        <f>Table1373[[#This Row],[Mass (mg)]]*($M$4/Table1373[[#This Row],[SVL]])^$M$3</f>
        <v>362.46689443457001</v>
      </c>
      <c r="N95" s="13">
        <v>44036</v>
      </c>
      <c r="O95" t="s">
        <v>218</v>
      </c>
      <c r="P95">
        <f>Table1373[[#This Row],[Date Measured GS 46]]-Table1373[[#This Row],[Exp. Start]]</f>
        <v>34</v>
      </c>
      <c r="Q95">
        <v>12.05</v>
      </c>
      <c r="R95">
        <v>46</v>
      </c>
      <c r="S95">
        <v>0.23</v>
      </c>
      <c r="T95">
        <f>Table1373[[#This Row],[Mass GS 46]]*1000</f>
        <v>230</v>
      </c>
      <c r="U95">
        <f>LOG(Table1373[[#This Row],[SVL GS 46]])</f>
        <v>1.0809870469108873</v>
      </c>
      <c r="V95">
        <f>LOG(Table1373[[#This Row],[Mass (mg) GS 46]])</f>
        <v>2.3617278360175931</v>
      </c>
      <c r="W95">
        <f>Table1373[[#This Row],[Mass (mg) GS 46]]*($W$4/Table1373[[#This Row],[SVL GS 46]])^$W$3</f>
        <v>432.06020409888583</v>
      </c>
      <c r="X95" s="12">
        <f>Table1373[[#This Row],[GS 46]]-Table1373[[#This Row],[GS]]</f>
        <v>2</v>
      </c>
      <c r="Y95">
        <f>Table1373[[#This Row],[SVL GS 46]]-Table1373[[#This Row],[SVL]]</f>
        <v>-1.17</v>
      </c>
      <c r="Z95">
        <f>Table1373[[#This Row],[Mass GS 46]]-Table1373[[#This Row],[Mass]]</f>
        <v>-3.5000000000000003E-2</v>
      </c>
      <c r="AA95">
        <f>Table1373[[#This Row],[SMI.mg GS 46]]-Table1373[[#This Row],[SMI.mg]]</f>
        <v>69.593309664315825</v>
      </c>
      <c r="AB95">
        <f>Table1373[[#This Row],[Days post-exp. GS 46]]-Table1373[[#This Row],[Days post-exp.]]</f>
        <v>2</v>
      </c>
    </row>
    <row r="96" spans="1:29">
      <c r="A96" t="s">
        <v>189</v>
      </c>
      <c r="B96" t="s">
        <v>35</v>
      </c>
      <c r="C96" s="3">
        <v>44002</v>
      </c>
      <c r="D96" s="13">
        <v>44035</v>
      </c>
      <c r="E96" s="3" t="s">
        <v>219</v>
      </c>
      <c r="F96">
        <f>Table1373[[#This Row],[Date Measured]]-Table1373[[#This Row],[Exp. Start]]</f>
        <v>33</v>
      </c>
      <c r="G96">
        <v>17.95</v>
      </c>
      <c r="H96">
        <v>42</v>
      </c>
      <c r="I96">
        <v>0.68200000000000005</v>
      </c>
      <c r="J96">
        <f>Table1373[[#This Row],[Mass]]*1000</f>
        <v>682</v>
      </c>
      <c r="K96">
        <f>LOG(Table1373[[#This Row],[SVL]])</f>
        <v>1.2540644529143379</v>
      </c>
      <c r="L96">
        <f>LOG(Table1373[[#This Row],[Mass (mg)]])</f>
        <v>2.8337843746564788</v>
      </c>
      <c r="M96">
        <f>Table1373[[#This Row],[Mass (mg)]]*($M$4/Table1373[[#This Row],[SVL]])^$M$3</f>
        <v>397.9104587881024</v>
      </c>
      <c r="N96" s="13">
        <v>44039</v>
      </c>
      <c r="O96" t="s">
        <v>220</v>
      </c>
      <c r="P96">
        <f>Table1373[[#This Row],[Date Measured GS 46]]-Table1373[[#This Row],[Exp. Start]]</f>
        <v>37</v>
      </c>
      <c r="Q96">
        <v>15.53</v>
      </c>
      <c r="R96">
        <v>46</v>
      </c>
      <c r="S96">
        <v>0.51</v>
      </c>
      <c r="T96">
        <f>Table1373[[#This Row],[Mass GS 46]]*1000</f>
        <v>510</v>
      </c>
      <c r="U96">
        <f>LOG(Table1373[[#This Row],[SVL GS 46]])</f>
        <v>1.1911714557285584</v>
      </c>
      <c r="V96">
        <f>LOG(Table1373[[#This Row],[Mass (mg) GS 46]])</f>
        <v>2.7075701760979363</v>
      </c>
      <c r="W96">
        <f>Table1373[[#This Row],[Mass (mg) GS 46]]*($W$4/Table1373[[#This Row],[SVL GS 46]])^$W$3</f>
        <v>450.91986857072561</v>
      </c>
      <c r="X96" s="12">
        <f>Table1373[[#This Row],[GS 46]]-Table1373[[#This Row],[GS]]</f>
        <v>4</v>
      </c>
      <c r="Y96">
        <f>Table1373[[#This Row],[SVL GS 46]]-Table1373[[#This Row],[SVL]]</f>
        <v>-2.42</v>
      </c>
      <c r="Z96">
        <f>Table1373[[#This Row],[Mass GS 46]]-Table1373[[#This Row],[Mass]]</f>
        <v>-0.17200000000000004</v>
      </c>
      <c r="AA96">
        <f>Table1373[[#This Row],[SMI.mg GS 46]]-Table1373[[#This Row],[SMI.mg]]</f>
        <v>53.009409782623209</v>
      </c>
      <c r="AB96">
        <f>Table1373[[#This Row],[Days post-exp. GS 46]]-Table1373[[#This Row],[Days post-exp.]]</f>
        <v>4</v>
      </c>
    </row>
    <row r="97" spans="1:29">
      <c r="A97" t="s">
        <v>189</v>
      </c>
      <c r="B97" t="s">
        <v>35</v>
      </c>
      <c r="C97" s="3">
        <v>44002</v>
      </c>
      <c r="D97" s="13">
        <v>44036</v>
      </c>
      <c r="E97" s="3" t="s">
        <v>221</v>
      </c>
      <c r="F97">
        <f>Table1373[[#This Row],[Date Measured]]-Table1373[[#This Row],[Exp. Start]]</f>
        <v>34</v>
      </c>
      <c r="G97">
        <v>16.03</v>
      </c>
      <c r="H97">
        <v>42</v>
      </c>
      <c r="I97">
        <v>0.54900000000000004</v>
      </c>
      <c r="J97">
        <f>Table1373[[#This Row],[Mass]]*1000</f>
        <v>549</v>
      </c>
      <c r="K97">
        <f>LOG(Table1373[[#This Row],[SVL]])</f>
        <v>1.2049335223541449</v>
      </c>
      <c r="L97">
        <f>LOG(Table1373[[#This Row],[Mass (mg)]])</f>
        <v>2.7395723444500919</v>
      </c>
      <c r="M97">
        <f>Table1373[[#This Row],[Mass (mg)]]*($M$4/Table1373[[#This Row],[SVL]])^$M$3</f>
        <v>438.96828608224064</v>
      </c>
      <c r="N97" s="13">
        <v>44040</v>
      </c>
      <c r="O97" t="s">
        <v>222</v>
      </c>
      <c r="P97">
        <f>Table1373[[#This Row],[Date Measured GS 46]]-Table1373[[#This Row],[Exp. Start]]</f>
        <v>38</v>
      </c>
      <c r="Q97">
        <v>13.67</v>
      </c>
      <c r="R97">
        <v>46</v>
      </c>
      <c r="S97">
        <v>0.4</v>
      </c>
      <c r="T97">
        <f>Table1373[[#This Row],[Mass GS 46]]*1000</f>
        <v>400</v>
      </c>
      <c r="U97">
        <f>LOG(Table1373[[#This Row],[SVL GS 46]])</f>
        <v>1.1357685145678222</v>
      </c>
      <c r="V97">
        <f>LOG(Table1373[[#This Row],[Mass (mg) GS 46]])</f>
        <v>2.6020599913279625</v>
      </c>
      <c r="W97">
        <f>Table1373[[#This Row],[Mass (mg) GS 46]]*($W$4/Table1373[[#This Row],[SVL GS 46]])^$W$3</f>
        <v>516.60166794007102</v>
      </c>
      <c r="X97" s="12">
        <f>Table1373[[#This Row],[GS 46]]-Table1373[[#This Row],[GS]]</f>
        <v>4</v>
      </c>
      <c r="Y97">
        <f>Table1373[[#This Row],[SVL GS 46]]-Table1373[[#This Row],[SVL]]</f>
        <v>-2.3600000000000012</v>
      </c>
      <c r="Z97">
        <f>Table1373[[#This Row],[Mass GS 46]]-Table1373[[#This Row],[Mass]]</f>
        <v>-0.14900000000000002</v>
      </c>
      <c r="AA97">
        <f>Table1373[[#This Row],[SMI.mg GS 46]]-Table1373[[#This Row],[SMI.mg]]</f>
        <v>77.633381857830386</v>
      </c>
      <c r="AB97">
        <f>Table1373[[#This Row],[Days post-exp. GS 46]]-Table1373[[#This Row],[Days post-exp.]]</f>
        <v>4</v>
      </c>
    </row>
    <row r="98" spans="1:29">
      <c r="A98" t="s">
        <v>189</v>
      </c>
      <c r="B98" t="s">
        <v>35</v>
      </c>
      <c r="C98" s="3">
        <v>44002</v>
      </c>
      <c r="D98" s="13">
        <v>44037</v>
      </c>
      <c r="E98" s="3" t="s">
        <v>223</v>
      </c>
      <c r="F98">
        <f>Table1373[[#This Row],[Date Measured]]-Table1373[[#This Row],[Exp. Start]]</f>
        <v>35</v>
      </c>
      <c r="G98">
        <v>15.72</v>
      </c>
      <c r="H98">
        <v>42</v>
      </c>
      <c r="I98">
        <v>0.505</v>
      </c>
      <c r="J98">
        <f>Table1373[[#This Row],[Mass]]*1000</f>
        <v>505</v>
      </c>
      <c r="K98">
        <f>LOG(Table1373[[#This Row],[SVL]])</f>
        <v>1.1964525417033891</v>
      </c>
      <c r="L98">
        <f>LOG(Table1373[[#This Row],[Mass (mg)]])</f>
        <v>2.7032913781186614</v>
      </c>
      <c r="M98">
        <f>Table1373[[#This Row],[Mass (mg)]]*($M$4/Table1373[[#This Row],[SVL]])^$M$3</f>
        <v>426.36045740735892</v>
      </c>
      <c r="N98" s="13">
        <v>44040</v>
      </c>
      <c r="O98" t="s">
        <v>224</v>
      </c>
      <c r="P98">
        <f>Table1373[[#This Row],[Date Measured GS 46]]-Table1373[[#This Row],[Exp. Start]]</f>
        <v>38</v>
      </c>
      <c r="Q98">
        <v>15.78</v>
      </c>
      <c r="R98">
        <v>46</v>
      </c>
      <c r="S98">
        <v>0.37</v>
      </c>
      <c r="T98">
        <f>Table1373[[#This Row],[Mass GS 46]]*1000</f>
        <v>370</v>
      </c>
      <c r="U98">
        <f>LOG(Table1373[[#This Row],[SVL GS 46]])</f>
        <v>1.1981069988734014</v>
      </c>
      <c r="V98">
        <f>LOG(Table1373[[#This Row],[Mass (mg) GS 46]])</f>
        <v>2.568201724066995</v>
      </c>
      <c r="W98">
        <f>Table1373[[#This Row],[Mass (mg) GS 46]]*($W$4/Table1373[[#This Row],[SVL GS 46]])^$W$3</f>
        <v>311.98223695417101</v>
      </c>
      <c r="X98" s="12">
        <f>Table1373[[#This Row],[GS 46]]-Table1373[[#This Row],[GS]]</f>
        <v>4</v>
      </c>
      <c r="Y98">
        <f>Table1373[[#This Row],[SVL GS 46]]-Table1373[[#This Row],[SVL]]</f>
        <v>5.9999999999998721E-2</v>
      </c>
      <c r="Z98">
        <f>Table1373[[#This Row],[Mass GS 46]]-Table1373[[#This Row],[Mass]]</f>
        <v>-0.13500000000000001</v>
      </c>
      <c r="AA98">
        <f>Table1373[[#This Row],[SMI.mg GS 46]]-Table1373[[#This Row],[SMI.mg]]</f>
        <v>-114.37822045318791</v>
      </c>
      <c r="AB98">
        <f>Table1373[[#This Row],[Days post-exp. GS 46]]-Table1373[[#This Row],[Days post-exp.]]</f>
        <v>3</v>
      </c>
    </row>
    <row r="99" spans="1:29">
      <c r="A99" t="s">
        <v>189</v>
      </c>
      <c r="B99" t="s">
        <v>35</v>
      </c>
      <c r="C99" s="3">
        <v>44002</v>
      </c>
      <c r="D99" s="13">
        <v>44037</v>
      </c>
      <c r="E99" s="3" t="s">
        <v>225</v>
      </c>
      <c r="F99">
        <f>Table1373[[#This Row],[Date Measured]]-Table1373[[#This Row],[Exp. Start]]</f>
        <v>35</v>
      </c>
      <c r="G99">
        <v>18.57</v>
      </c>
      <c r="H99">
        <v>42</v>
      </c>
      <c r="I99">
        <v>0.73</v>
      </c>
      <c r="J99">
        <f>Table1373[[#This Row],[Mass]]*1000</f>
        <v>730</v>
      </c>
      <c r="K99">
        <f>LOG(Table1373[[#This Row],[SVL]])</f>
        <v>1.2688119037397805</v>
      </c>
      <c r="L99">
        <f>LOG(Table1373[[#This Row],[Mass (mg)]])</f>
        <v>2.8633228601204559</v>
      </c>
      <c r="M99">
        <f>Table1373[[#This Row],[Mass (mg)]]*($M$4/Table1373[[#This Row],[SVL]])^$M$3</f>
        <v>387.47450356193025</v>
      </c>
      <c r="N99" s="13">
        <v>44040</v>
      </c>
      <c r="O99" t="s">
        <v>226</v>
      </c>
      <c r="P99">
        <f>Table1373[[#This Row],[Date Measured GS 46]]-Table1373[[#This Row],[Exp. Start]]</f>
        <v>38</v>
      </c>
      <c r="Q99">
        <v>15.06</v>
      </c>
      <c r="R99">
        <v>46</v>
      </c>
      <c r="S99">
        <v>0.56499999999999995</v>
      </c>
      <c r="T99">
        <f>Table1373[[#This Row],[Mass GS 46]]*1000</f>
        <v>565</v>
      </c>
      <c r="U99">
        <f>LOG(Table1373[[#This Row],[SVL GS 46]])</f>
        <v>1.1778249718646818</v>
      </c>
      <c r="V99">
        <f>LOG(Table1373[[#This Row],[Mass (mg) GS 46]])</f>
        <v>2.7520484478194387</v>
      </c>
      <c r="W99">
        <f>Table1373[[#This Row],[Mass (mg) GS 46]]*($W$4/Table1373[[#This Row],[SVL GS 46]])^$W$3</f>
        <v>547.29501200480036</v>
      </c>
      <c r="X99" s="12">
        <f>Table1373[[#This Row],[GS 46]]-Table1373[[#This Row],[GS]]</f>
        <v>4</v>
      </c>
      <c r="Y99">
        <f>Table1373[[#This Row],[SVL GS 46]]-Table1373[[#This Row],[SVL]]</f>
        <v>-3.51</v>
      </c>
      <c r="Z99">
        <f>Table1373[[#This Row],[Mass GS 46]]-Table1373[[#This Row],[Mass]]</f>
        <v>-0.16500000000000004</v>
      </c>
      <c r="AA99">
        <f>Table1373[[#This Row],[SMI.mg GS 46]]-Table1373[[#This Row],[SMI.mg]]</f>
        <v>159.82050844287011</v>
      </c>
      <c r="AB99">
        <f>Table1373[[#This Row],[Days post-exp. GS 46]]-Table1373[[#This Row],[Days post-exp.]]</f>
        <v>3</v>
      </c>
    </row>
    <row r="100" spans="1:29">
      <c r="A100" t="s">
        <v>189</v>
      </c>
      <c r="B100" t="s">
        <v>35</v>
      </c>
      <c r="C100" s="3">
        <v>44002</v>
      </c>
      <c r="D100" s="13">
        <v>44038</v>
      </c>
      <c r="E100" s="3" t="s">
        <v>227</v>
      </c>
      <c r="F100">
        <f>Table1373[[#This Row],[Date Measured]]-Table1373[[#This Row],[Exp. Start]]</f>
        <v>36</v>
      </c>
      <c r="G100">
        <v>16.48</v>
      </c>
      <c r="H100">
        <v>42</v>
      </c>
      <c r="I100">
        <v>0.63300000000000001</v>
      </c>
      <c r="J100">
        <f>Table1373[[#This Row],[Mass]]*1000</f>
        <v>633</v>
      </c>
      <c r="K100">
        <f>LOG(Table1373[[#This Row],[SVL]])</f>
        <v>1.216957207361097</v>
      </c>
      <c r="L100">
        <f>LOG(Table1373[[#This Row],[Mass (mg)]])</f>
        <v>2.8014037100173552</v>
      </c>
      <c r="M100">
        <f>Table1373[[#This Row],[Mass (mg)]]*($M$4/Table1373[[#This Row],[SVL]])^$M$3</f>
        <v>468.56642081423968</v>
      </c>
      <c r="O100" s="6" t="s">
        <v>228</v>
      </c>
      <c r="AC100" s="12" t="s">
        <v>115</v>
      </c>
    </row>
    <row r="101" spans="1:29">
      <c r="A101" t="s">
        <v>189</v>
      </c>
      <c r="B101" t="s">
        <v>35</v>
      </c>
      <c r="C101" s="3">
        <v>44002</v>
      </c>
      <c r="D101" s="18">
        <v>44038</v>
      </c>
      <c r="E101" s="4" t="s">
        <v>229</v>
      </c>
      <c r="F101">
        <f>Table1373[[#This Row],[Date Measured]]-Table1373[[#This Row],[Exp. Start]]</f>
        <v>36</v>
      </c>
      <c r="G101" s="4">
        <v>16.57</v>
      </c>
      <c r="H101" s="4">
        <v>44</v>
      </c>
      <c r="I101" s="4">
        <v>0.50700000000000001</v>
      </c>
      <c r="J101" s="4">
        <f>Table1373[[#This Row],[Mass]]*1000</f>
        <v>507</v>
      </c>
      <c r="K101" s="4">
        <f>LOG(Table1373[[#This Row],[SVL]])</f>
        <v>1.2193225084193366</v>
      </c>
      <c r="L101" s="4">
        <f>LOG(Table1373[[#This Row],[Mass (mg)]])</f>
        <v>2.705007959333336</v>
      </c>
      <c r="M101">
        <f>Table1373[[#This Row],[Mass (mg)]]*($M$4/Table1373[[#This Row],[SVL]])^$M$3</f>
        <v>369.64649724389278</v>
      </c>
      <c r="N101" s="13">
        <v>44040</v>
      </c>
      <c r="O101" t="s">
        <v>230</v>
      </c>
      <c r="P101">
        <f>Table1373[[#This Row],[Date Measured GS 46]]-Table1373[[#This Row],[Exp. Start]]</f>
        <v>38</v>
      </c>
      <c r="Q101">
        <v>15.75</v>
      </c>
      <c r="R101">
        <v>46</v>
      </c>
      <c r="S101">
        <v>0.48099999999999998</v>
      </c>
      <c r="T101">
        <f>Table1373[[#This Row],[Mass GS 46]]*1000</f>
        <v>481</v>
      </c>
      <c r="U101">
        <f>LOG(Table1373[[#This Row],[SVL GS 46]])</f>
        <v>1.1972805581256194</v>
      </c>
      <c r="V101">
        <f>LOG(Table1373[[#This Row],[Mass (mg) GS 46]])</f>
        <v>2.6821450763738319</v>
      </c>
      <c r="W101">
        <f>Table1373[[#This Row],[Mass (mg) GS 46]]*($W$4/Table1373[[#This Row],[SVL GS 46]])^$W$3</f>
        <v>407.87590047770516</v>
      </c>
      <c r="X101" s="12">
        <f>Table1373[[#This Row],[GS 46]]-Table1373[[#This Row],[GS]]</f>
        <v>2</v>
      </c>
      <c r="Y101">
        <f>Table1373[[#This Row],[SVL GS 46]]-Table1373[[#This Row],[SVL]]</f>
        <v>-0.82000000000000028</v>
      </c>
      <c r="Z101">
        <f>Table1373[[#This Row],[Mass GS 46]]-Table1373[[#This Row],[Mass]]</f>
        <v>-2.6000000000000023E-2</v>
      </c>
      <c r="AA101">
        <f>Table1373[[#This Row],[SMI.mg GS 46]]-Table1373[[#This Row],[SMI.mg]]</f>
        <v>38.229403233812377</v>
      </c>
      <c r="AB101">
        <f>Table1373[[#This Row],[Days post-exp. GS 46]]-Table1373[[#This Row],[Days post-exp.]]</f>
        <v>2</v>
      </c>
    </row>
    <row r="102" spans="1:29">
      <c r="A102" t="s">
        <v>189</v>
      </c>
      <c r="B102" t="s">
        <v>35</v>
      </c>
      <c r="C102" s="3">
        <v>44002</v>
      </c>
      <c r="D102" s="18">
        <v>44039</v>
      </c>
      <c r="E102" s="4" t="s">
        <v>231</v>
      </c>
      <c r="F102">
        <f>Table1373[[#This Row],[Date Measured]]-Table1373[[#This Row],[Exp. Start]]</f>
        <v>37</v>
      </c>
      <c r="G102" s="4">
        <v>15.03</v>
      </c>
      <c r="H102" s="4">
        <v>44</v>
      </c>
      <c r="I102" s="4">
        <v>0.498</v>
      </c>
      <c r="J102" s="4">
        <f>Table1373[[#This Row],[Mass]]*1000</f>
        <v>498</v>
      </c>
      <c r="K102" s="4">
        <f>LOG(Table1373[[#This Row],[SVL]])</f>
        <v>1.1769589805869081</v>
      </c>
      <c r="L102" s="4">
        <f>LOG(Table1373[[#This Row],[Mass (mg)]])</f>
        <v>2.6972293427597176</v>
      </c>
      <c r="M102">
        <f>Table1373[[#This Row],[Mass (mg)]]*($M$4/Table1373[[#This Row],[SVL]])^$M$3</f>
        <v>476.44900682012712</v>
      </c>
      <c r="O102" s="6" t="s">
        <v>232</v>
      </c>
      <c r="AC102" s="12" t="s">
        <v>115</v>
      </c>
    </row>
    <row r="103" spans="1:29">
      <c r="A103" t="s">
        <v>189</v>
      </c>
      <c r="B103" t="s">
        <v>35</v>
      </c>
      <c r="C103" s="3">
        <v>44002</v>
      </c>
      <c r="D103" s="18">
        <v>44040</v>
      </c>
      <c r="E103" s="4" t="s">
        <v>233</v>
      </c>
      <c r="F103">
        <f>Table1373[[#This Row],[Date Measured]]-Table1373[[#This Row],[Exp. Start]]</f>
        <v>38</v>
      </c>
      <c r="G103" s="4">
        <v>15.07</v>
      </c>
      <c r="H103" s="4">
        <v>45</v>
      </c>
      <c r="I103" s="4">
        <v>0.49099999999999999</v>
      </c>
      <c r="J103" s="4">
        <f>Table1373[[#This Row],[Mass]]*1000</f>
        <v>491</v>
      </c>
      <c r="K103" s="4">
        <f>LOG(Table1373[[#This Row],[SVL]])</f>
        <v>1.1781132523146318</v>
      </c>
      <c r="L103" s="4">
        <f>LOG(Table1373[[#This Row],[Mass (mg)]])</f>
        <v>2.6910814921229687</v>
      </c>
      <c r="M103">
        <f>Table1373[[#This Row],[Mass (mg)]]*($M$4/Table1373[[#This Row],[SVL]])^$M$3</f>
        <v>466.28690550055029</v>
      </c>
      <c r="N103" s="13">
        <v>44045</v>
      </c>
      <c r="O103" t="s">
        <v>234</v>
      </c>
      <c r="P103">
        <f>Table1373[[#This Row],[Date Measured GS 46]]-Table1373[[#This Row],[Exp. Start]]</f>
        <v>43</v>
      </c>
      <c r="Q103">
        <v>17.2</v>
      </c>
      <c r="R103">
        <v>46</v>
      </c>
      <c r="S103">
        <v>0.498</v>
      </c>
      <c r="T103">
        <f>Table1373[[#This Row],[Mass GS 46]]*1000</f>
        <v>498</v>
      </c>
      <c r="U103">
        <f>LOG(Table1373[[#This Row],[SVL GS 46]])</f>
        <v>1.2355284469075489</v>
      </c>
      <c r="V103">
        <f>LOG(Table1373[[#This Row],[Mass (mg) GS 46]])</f>
        <v>2.6972293427597176</v>
      </c>
      <c r="W103">
        <f>Table1373[[#This Row],[Mass (mg) GS 46]]*($W$4/Table1373[[#This Row],[SVL GS 46]])^$W$3</f>
        <v>325.08906149633918</v>
      </c>
      <c r="X103" s="12">
        <f>Table1373[[#This Row],[GS 46]]-Table1373[[#This Row],[GS]]</f>
        <v>1</v>
      </c>
      <c r="Y103">
        <f>Table1373[[#This Row],[SVL GS 46]]-Table1373[[#This Row],[SVL]]</f>
        <v>2.129999999999999</v>
      </c>
      <c r="Z103">
        <f>Table1373[[#This Row],[Mass GS 46]]-Table1373[[#This Row],[Mass]]</f>
        <v>7.0000000000000062E-3</v>
      </c>
      <c r="AA103">
        <f>Table1373[[#This Row],[SMI.mg GS 46]]-Table1373[[#This Row],[SMI.mg]]</f>
        <v>-141.19784400421111</v>
      </c>
      <c r="AB103">
        <f>Table1373[[#This Row],[Days post-exp. GS 46]]-Table1373[[#This Row],[Days post-exp.]]</f>
        <v>5</v>
      </c>
    </row>
    <row r="104" spans="1:29">
      <c r="A104" t="s">
        <v>189</v>
      </c>
      <c r="B104" t="s">
        <v>35</v>
      </c>
      <c r="C104" s="3">
        <v>44002</v>
      </c>
      <c r="D104" s="18">
        <v>44040</v>
      </c>
      <c r="E104" s="4" t="s">
        <v>235</v>
      </c>
      <c r="F104">
        <f>Table1373[[#This Row],[Date Measured]]-Table1373[[#This Row],[Exp. Start]]</f>
        <v>38</v>
      </c>
      <c r="G104" s="4">
        <v>15.9</v>
      </c>
      <c r="H104" s="4">
        <v>45</v>
      </c>
      <c r="I104" s="4">
        <v>0.55300000000000005</v>
      </c>
      <c r="J104" s="4">
        <f>Table1373[[#This Row],[Mass]]*1000</f>
        <v>553</v>
      </c>
      <c r="K104" s="4">
        <f>LOG(Table1373[[#This Row],[SVL]])</f>
        <v>1.2013971243204515</v>
      </c>
      <c r="L104" s="4">
        <f>LOG(Table1373[[#This Row],[Mass (mg)]])</f>
        <v>2.7427251313046983</v>
      </c>
      <c r="M104">
        <f>Table1373[[#This Row],[Mass (mg)]]*($M$4/Table1373[[#This Row],[SVL]])^$M$3</f>
        <v>452.31081571920646</v>
      </c>
      <c r="N104" s="13">
        <v>44045</v>
      </c>
      <c r="O104" t="s">
        <v>236</v>
      </c>
      <c r="P104">
        <f>Table1373[[#This Row],[Date Measured GS 46]]-Table1373[[#This Row],[Exp. Start]]</f>
        <v>43</v>
      </c>
      <c r="Q104">
        <v>19.170000000000002</v>
      </c>
      <c r="R104">
        <v>46</v>
      </c>
      <c r="S104">
        <v>0.54800000000000004</v>
      </c>
      <c r="T104">
        <f>Table1373[[#This Row],[Mass GS 46]]*1000</f>
        <v>548</v>
      </c>
      <c r="U104">
        <f>LOG(Table1373[[#This Row],[SVL GS 46]])</f>
        <v>1.2826221128780626</v>
      </c>
      <c r="V104">
        <f>LOG(Table1373[[#This Row],[Mass (mg) GS 46]])</f>
        <v>2.7387805584843692</v>
      </c>
      <c r="W104">
        <f>Table1373[[#This Row],[Mass (mg) GS 46]]*($W$4/Table1373[[#This Row],[SVL GS 46]])^$W$3</f>
        <v>259.21998703343047</v>
      </c>
      <c r="X104" s="12">
        <f>Table1373[[#This Row],[GS 46]]-Table1373[[#This Row],[GS]]</f>
        <v>1</v>
      </c>
      <c r="Y104">
        <f>Table1373[[#This Row],[SVL GS 46]]-Table1373[[#This Row],[SVL]]</f>
        <v>3.2700000000000014</v>
      </c>
      <c r="Z104">
        <f>Table1373[[#This Row],[Mass GS 46]]-Table1373[[#This Row],[Mass]]</f>
        <v>-5.0000000000000044E-3</v>
      </c>
      <c r="AA104">
        <f>Table1373[[#This Row],[SMI.mg GS 46]]-Table1373[[#This Row],[SMI.mg]]</f>
        <v>-193.09082868577599</v>
      </c>
      <c r="AB104">
        <f>Table1373[[#This Row],[Days post-exp. GS 46]]-Table1373[[#This Row],[Days post-exp.]]</f>
        <v>5</v>
      </c>
    </row>
    <row r="105" spans="1:29">
      <c r="A105" t="s">
        <v>189</v>
      </c>
      <c r="B105" t="s">
        <v>35</v>
      </c>
      <c r="C105" s="3">
        <v>44002</v>
      </c>
      <c r="D105" s="13">
        <v>44041</v>
      </c>
      <c r="E105" s="3" t="s">
        <v>237</v>
      </c>
      <c r="F105">
        <f>Table1373[[#This Row],[Date Measured]]-Table1373[[#This Row],[Exp. Start]]</f>
        <v>39</v>
      </c>
      <c r="G105">
        <v>17.690000000000001</v>
      </c>
      <c r="H105">
        <v>42</v>
      </c>
      <c r="I105">
        <v>0.66900000000000004</v>
      </c>
      <c r="J105">
        <f>Table1373[[#This Row],[Mass]]*1000</f>
        <v>669</v>
      </c>
      <c r="K105">
        <f>LOG(Table1373[[#This Row],[SVL]])</f>
        <v>1.2477278329097232</v>
      </c>
      <c r="L105">
        <f>LOG(Table1373[[#This Row],[Mass (mg)]])</f>
        <v>2.8254261177678233</v>
      </c>
      <c r="M105">
        <f>Table1373[[#This Row],[Mass (mg)]]*($M$4/Table1373[[#This Row],[SVL]])^$M$3</f>
        <v>406.51677971220113</v>
      </c>
      <c r="N105" s="13">
        <v>44049</v>
      </c>
      <c r="O105" t="s">
        <v>238</v>
      </c>
      <c r="P105">
        <f>Table1373[[#This Row],[Date Measured GS 46]]-Table1373[[#This Row],[Exp. Start]]</f>
        <v>47</v>
      </c>
      <c r="Q105">
        <v>20.03</v>
      </c>
      <c r="R105">
        <v>46</v>
      </c>
      <c r="S105">
        <v>0.58399999999999996</v>
      </c>
      <c r="T105">
        <f>Table1373[[#This Row],[Mass GS 46]]*1000</f>
        <v>584</v>
      </c>
      <c r="U105">
        <f>LOG(Table1373[[#This Row],[SVL GS 46]])</f>
        <v>1.3016809492935764</v>
      </c>
      <c r="V105">
        <f>LOG(Table1373[[#This Row],[Mass (mg) GS 46]])</f>
        <v>2.7664128471123997</v>
      </c>
      <c r="W105">
        <f>Table1373[[#This Row],[Mass (mg) GS 46]]*($W$4/Table1373[[#This Row],[SVL GS 46]])^$W$3</f>
        <v>242.48740706873605</v>
      </c>
      <c r="X105" s="12">
        <f>Table1373[[#This Row],[GS 46]]-Table1373[[#This Row],[GS]]</f>
        <v>4</v>
      </c>
      <c r="Y105">
        <f>Table1373[[#This Row],[SVL GS 46]]-Table1373[[#This Row],[SVL]]</f>
        <v>2.34</v>
      </c>
      <c r="Z105">
        <f>Table1373[[#This Row],[Mass GS 46]]-Table1373[[#This Row],[Mass]]</f>
        <v>-8.5000000000000075E-2</v>
      </c>
      <c r="AA105">
        <f>Table1373[[#This Row],[SMI.mg GS 46]]-Table1373[[#This Row],[SMI.mg]]</f>
        <v>-164.02937264346508</v>
      </c>
      <c r="AB105">
        <f>Table1373[[#This Row],[Days post-exp. GS 46]]-Table1373[[#This Row],[Days post-exp.]]</f>
        <v>8</v>
      </c>
    </row>
    <row r="106" spans="1:29">
      <c r="A106" t="s">
        <v>189</v>
      </c>
      <c r="B106" t="s">
        <v>35</v>
      </c>
      <c r="C106" s="3">
        <v>44002</v>
      </c>
      <c r="D106" s="13">
        <v>44041</v>
      </c>
      <c r="E106" s="3" t="s">
        <v>239</v>
      </c>
      <c r="F106">
        <f>Table1373[[#This Row],[Date Measured]]-Table1373[[#This Row],[Exp. Start]]</f>
        <v>39</v>
      </c>
      <c r="G106">
        <v>18.8</v>
      </c>
      <c r="H106">
        <v>42</v>
      </c>
      <c r="I106">
        <v>0.78600000000000003</v>
      </c>
      <c r="J106">
        <f>Table1373[[#This Row],[Mass]]*1000</f>
        <v>786</v>
      </c>
      <c r="K106">
        <f>LOG(Table1373[[#This Row],[SVL]])</f>
        <v>1.2741578492636798</v>
      </c>
      <c r="L106">
        <f>LOG(Table1373[[#This Row],[Mass (mg)]])</f>
        <v>2.8954225460394079</v>
      </c>
      <c r="M106">
        <f>Table1373[[#This Row],[Mass (mg)]]*($M$4/Table1373[[#This Row],[SVL]])^$M$3</f>
        <v>403.13552844732703</v>
      </c>
      <c r="N106" s="13">
        <v>44049</v>
      </c>
      <c r="O106" t="s">
        <v>240</v>
      </c>
      <c r="P106">
        <f>Table1373[[#This Row],[Date Measured GS 46]]-Table1373[[#This Row],[Exp. Start]]</f>
        <v>47</v>
      </c>
      <c r="Q106">
        <v>19.05</v>
      </c>
      <c r="R106">
        <v>46</v>
      </c>
      <c r="S106">
        <v>0.438</v>
      </c>
      <c r="T106">
        <f>Table1373[[#This Row],[Mass GS 46]]*1000</f>
        <v>438</v>
      </c>
      <c r="U106">
        <f>LOG(Table1373[[#This Row],[SVL GS 46]])</f>
        <v>1.2798949800116382</v>
      </c>
      <c r="V106">
        <f>LOG(Table1373[[#This Row],[Mass (mg) GS 46]])</f>
        <v>2.6414741105040997</v>
      </c>
      <c r="W106">
        <f>Table1373[[#This Row],[Mass (mg) GS 46]]*($W$4/Table1373[[#This Row],[SVL GS 46]])^$W$3</f>
        <v>211.08754056458059</v>
      </c>
      <c r="X106" s="12">
        <f>Table1373[[#This Row],[GS 46]]-Table1373[[#This Row],[GS]]</f>
        <v>4</v>
      </c>
      <c r="Y106">
        <f>Table1373[[#This Row],[SVL GS 46]]-Table1373[[#This Row],[SVL]]</f>
        <v>0.25</v>
      </c>
      <c r="Z106">
        <f>Table1373[[#This Row],[Mass GS 46]]-Table1373[[#This Row],[Mass]]</f>
        <v>-0.34800000000000003</v>
      </c>
      <c r="AA106">
        <f>Table1373[[#This Row],[SMI.mg GS 46]]-Table1373[[#This Row],[SMI.mg]]</f>
        <v>-192.04798788274644</v>
      </c>
      <c r="AB106">
        <f>Table1373[[#This Row],[Days post-exp. GS 46]]-Table1373[[#This Row],[Days post-exp.]]</f>
        <v>8</v>
      </c>
    </row>
    <row r="107" spans="1:29">
      <c r="A107" t="s">
        <v>189</v>
      </c>
      <c r="B107" t="s">
        <v>35</v>
      </c>
      <c r="C107" s="3">
        <v>44002</v>
      </c>
      <c r="D107" s="13">
        <v>44041</v>
      </c>
      <c r="E107" s="3" t="s">
        <v>241</v>
      </c>
      <c r="F107">
        <f>Table1373[[#This Row],[Date Measured]]-Table1373[[#This Row],[Exp. Start]]</f>
        <v>39</v>
      </c>
      <c r="G107">
        <v>17.02</v>
      </c>
      <c r="H107">
        <v>42</v>
      </c>
      <c r="I107">
        <v>0.71299999999999997</v>
      </c>
      <c r="J107">
        <f>Table1373[[#This Row],[Mass]]*1000</f>
        <v>713</v>
      </c>
      <c r="K107">
        <f>LOG(Table1373[[#This Row],[SVL]])</f>
        <v>1.2309595557485691</v>
      </c>
      <c r="L107">
        <f>LOG(Table1373[[#This Row],[Mass (mg)]])</f>
        <v>2.8530895298518657</v>
      </c>
      <c r="M107">
        <f>Table1373[[#This Row],[Mass (mg)]]*($M$4/Table1373[[#This Row],[SVL]])^$M$3</f>
        <v>482.44947783792088</v>
      </c>
      <c r="N107" s="13">
        <v>44044</v>
      </c>
      <c r="O107" t="s">
        <v>242</v>
      </c>
      <c r="P107">
        <f>Table1373[[#This Row],[Date Measured GS 46]]-Table1373[[#This Row],[Exp. Start]]</f>
        <v>42</v>
      </c>
      <c r="Q107">
        <v>18.63</v>
      </c>
      <c r="R107">
        <v>46</v>
      </c>
      <c r="S107">
        <v>0.51100000000000001</v>
      </c>
      <c r="T107">
        <f>Table1373[[#This Row],[Mass GS 46]]*1000</f>
        <v>511</v>
      </c>
      <c r="U107">
        <f>LOG(Table1373[[#This Row],[SVL GS 46]])</f>
        <v>1.2702128548962426</v>
      </c>
      <c r="V107">
        <f>LOG(Table1373[[#This Row],[Mass (mg) GS 46]])</f>
        <v>2.7084209001347128</v>
      </c>
      <c r="W107">
        <f>Table1373[[#This Row],[Mass (mg) GS 46]]*($W$4/Table1373[[#This Row],[SVL GS 46]])^$W$3</f>
        <v>263.12903656512896</v>
      </c>
      <c r="X107" s="12">
        <f>Table1373[[#This Row],[GS 46]]-Table1373[[#This Row],[GS]]</f>
        <v>4</v>
      </c>
      <c r="Y107">
        <f>Table1373[[#This Row],[SVL GS 46]]-Table1373[[#This Row],[SVL]]</f>
        <v>1.6099999999999994</v>
      </c>
      <c r="Z107">
        <f>Table1373[[#This Row],[Mass GS 46]]-Table1373[[#This Row],[Mass]]</f>
        <v>-0.20199999999999996</v>
      </c>
      <c r="AA107">
        <f>Table1373[[#This Row],[SMI.mg GS 46]]-Table1373[[#This Row],[SMI.mg]]</f>
        <v>-219.32044127279192</v>
      </c>
      <c r="AB107">
        <f>Table1373[[#This Row],[Days post-exp. GS 46]]-Table1373[[#This Row],[Days post-exp.]]</f>
        <v>3</v>
      </c>
    </row>
    <row r="108" spans="1:29">
      <c r="A108" t="s">
        <v>189</v>
      </c>
      <c r="B108" t="s">
        <v>35</v>
      </c>
      <c r="C108" s="3">
        <v>44002</v>
      </c>
      <c r="D108" s="18">
        <v>44041</v>
      </c>
      <c r="E108" s="4" t="s">
        <v>243</v>
      </c>
      <c r="F108">
        <f>Table1373[[#This Row],[Date Measured]]-Table1373[[#This Row],[Exp. Start]]</f>
        <v>39</v>
      </c>
      <c r="G108" s="4">
        <v>14.94</v>
      </c>
      <c r="H108" s="4">
        <v>45</v>
      </c>
      <c r="I108" s="4">
        <v>0.39400000000000002</v>
      </c>
      <c r="J108" s="4">
        <f>Table1373[[#This Row],[Mass]]*1000</f>
        <v>394</v>
      </c>
      <c r="K108" s="4">
        <f>LOG(Table1373[[#This Row],[SVL]])</f>
        <v>1.17435059747938</v>
      </c>
      <c r="L108" s="4">
        <f>LOG(Table1373[[#This Row],[Mass (mg)]])</f>
        <v>2.5954962218255742</v>
      </c>
      <c r="M108">
        <f>Table1373[[#This Row],[Mass (mg)]]*($M$4/Table1373[[#This Row],[SVL]])^$M$3</f>
        <v>383.30920982171261</v>
      </c>
      <c r="N108" s="13">
        <v>44044</v>
      </c>
      <c r="O108" t="s">
        <v>244</v>
      </c>
      <c r="P108">
        <f>Table1373[[#This Row],[Date Measured GS 46]]-Table1373[[#This Row],[Exp. Start]]</f>
        <v>42</v>
      </c>
      <c r="Q108">
        <v>13.95</v>
      </c>
      <c r="R108">
        <v>46</v>
      </c>
      <c r="S108">
        <v>0.35299999999999998</v>
      </c>
      <c r="T108">
        <f>Table1373[[#This Row],[Mass GS 46]]*1000</f>
        <v>353</v>
      </c>
      <c r="U108">
        <f>LOG(Table1373[[#This Row],[SVL GS 46]])</f>
        <v>1.1445742076096164</v>
      </c>
      <c r="V108">
        <f>LOG(Table1373[[#This Row],[Mass (mg) GS 46]])</f>
        <v>2.5477747053878224</v>
      </c>
      <c r="W108">
        <f>Table1373[[#This Row],[Mass (mg) GS 46]]*($W$4/Table1373[[#This Row],[SVL GS 46]])^$W$3</f>
        <v>429.25409779493577</v>
      </c>
      <c r="X108" s="12">
        <f>Table1373[[#This Row],[GS 46]]-Table1373[[#This Row],[GS]]</f>
        <v>1</v>
      </c>
      <c r="Y108">
        <f>Table1373[[#This Row],[SVL GS 46]]-Table1373[[#This Row],[SVL]]</f>
        <v>-0.99000000000000021</v>
      </c>
      <c r="Z108">
        <f>Table1373[[#This Row],[Mass GS 46]]-Table1373[[#This Row],[Mass]]</f>
        <v>-4.1000000000000036E-2</v>
      </c>
      <c r="AA108">
        <f>Table1373[[#This Row],[SMI.mg GS 46]]-Table1373[[#This Row],[SMI.mg]]</f>
        <v>45.94488797322316</v>
      </c>
      <c r="AB108">
        <f>Table1373[[#This Row],[Days post-exp. GS 46]]-Table1373[[#This Row],[Days post-exp.]]</f>
        <v>3</v>
      </c>
    </row>
    <row r="109" spans="1:29">
      <c r="A109" t="s">
        <v>189</v>
      </c>
      <c r="B109" t="s">
        <v>35</v>
      </c>
      <c r="C109" s="3">
        <v>44002</v>
      </c>
      <c r="D109" s="18">
        <v>44042</v>
      </c>
      <c r="E109" s="4" t="s">
        <v>245</v>
      </c>
      <c r="F109">
        <f>Table1373[[#This Row],[Date Measured]]-Table1373[[#This Row],[Exp. Start]]</f>
        <v>40</v>
      </c>
      <c r="G109" s="4">
        <v>17.7</v>
      </c>
      <c r="H109" s="4">
        <v>44</v>
      </c>
      <c r="I109" s="4">
        <v>0.55000000000000004</v>
      </c>
      <c r="J109" s="4">
        <f>Table1373[[#This Row],[Mass]]*1000</f>
        <v>550</v>
      </c>
      <c r="K109" s="4">
        <f>LOG(Table1373[[#This Row],[SVL]])</f>
        <v>1.2479732663618066</v>
      </c>
      <c r="L109" s="4">
        <f>LOG(Table1373[[#This Row],[Mass (mg)]])</f>
        <v>2.7403626894942437</v>
      </c>
      <c r="M109">
        <f>Table1373[[#This Row],[Mass (mg)]]*($M$4/Table1373[[#This Row],[SVL]])^$M$3</f>
        <v>333.68091319650085</v>
      </c>
      <c r="N109" s="13">
        <v>44043</v>
      </c>
      <c r="O109" t="s">
        <v>246</v>
      </c>
      <c r="P109">
        <f>Table1373[[#This Row],[Date Measured GS 46]]-Table1373[[#This Row],[Exp. Start]]</f>
        <v>41</v>
      </c>
      <c r="Q109">
        <v>17.420000000000002</v>
      </c>
      <c r="R109">
        <v>46</v>
      </c>
      <c r="S109">
        <v>0.50700000000000001</v>
      </c>
      <c r="T109">
        <f>Table1373[[#This Row],[Mass GS 46]]*1000</f>
        <v>507</v>
      </c>
      <c r="U109">
        <f>LOG(Table1373[[#This Row],[SVL GS 46]])</f>
        <v>1.2410481506716444</v>
      </c>
      <c r="V109">
        <f>LOG(Table1373[[#This Row],[Mass (mg) GS 46]])</f>
        <v>2.705007959333336</v>
      </c>
      <c r="W109">
        <f>Table1373[[#This Row],[Mass (mg) GS 46]]*($W$4/Table1373[[#This Row],[SVL GS 46]])^$W$3</f>
        <v>318.7025015422218</v>
      </c>
      <c r="X109" s="12">
        <f>Table1373[[#This Row],[GS 46]]-Table1373[[#This Row],[GS]]</f>
        <v>2</v>
      </c>
      <c r="Y109">
        <f>Table1373[[#This Row],[SVL GS 46]]-Table1373[[#This Row],[SVL]]</f>
        <v>-0.27999999999999758</v>
      </c>
      <c r="Z109">
        <f>Table1373[[#This Row],[Mass GS 46]]-Table1373[[#This Row],[Mass]]</f>
        <v>-4.3000000000000038E-2</v>
      </c>
      <c r="AA109">
        <f>Table1373[[#This Row],[SMI.mg GS 46]]-Table1373[[#This Row],[SMI.mg]]</f>
        <v>-14.978411654279057</v>
      </c>
      <c r="AB109">
        <f>Table1373[[#This Row],[Days post-exp. GS 46]]-Table1373[[#This Row],[Days post-exp.]]</f>
        <v>1</v>
      </c>
    </row>
    <row r="110" spans="1:29" ht="14.65" thickBot="1">
      <c r="A110" s="1" t="s">
        <v>189</v>
      </c>
      <c r="B110" s="1" t="s">
        <v>35</v>
      </c>
      <c r="C110" s="2">
        <v>44002</v>
      </c>
      <c r="D110" s="17">
        <v>44047</v>
      </c>
      <c r="E110" s="7" t="s">
        <v>247</v>
      </c>
      <c r="F110" s="1">
        <f>Table1373[[#This Row],[Date Measured]]-Table1373[[#This Row],[Exp. Start]]</f>
        <v>45</v>
      </c>
      <c r="G110" s="7">
        <v>18.12</v>
      </c>
      <c r="H110" s="7">
        <v>45</v>
      </c>
      <c r="I110" s="7">
        <v>0.52100000000000002</v>
      </c>
      <c r="J110" s="7">
        <f>Table1373[[#This Row],[Mass]]*1000</f>
        <v>521</v>
      </c>
      <c r="K110" s="7">
        <f>LOG(Table1373[[#This Row],[SVL]])</f>
        <v>1.2581581933407944</v>
      </c>
      <c r="L110" s="7">
        <f>LOG(Table1373[[#This Row],[Mass (mg)]])</f>
        <v>2.7168377232995247</v>
      </c>
      <c r="M110" s="36">
        <f>Table1373[[#This Row],[Mass (mg)]]*($M$4/Table1373[[#This Row],[SVL]])^$M$3</f>
        <v>296.09775959142183</v>
      </c>
      <c r="N110" s="14">
        <v>44049</v>
      </c>
      <c r="O110" s="1" t="s">
        <v>248</v>
      </c>
      <c r="P110" s="1">
        <f>Table1373[[#This Row],[Date Measured GS 46]]-Table1373[[#This Row],[Exp. Start]]</f>
        <v>47</v>
      </c>
      <c r="Q110" s="1">
        <v>17.37</v>
      </c>
      <c r="R110" s="1">
        <v>46</v>
      </c>
      <c r="S110" s="1">
        <v>0.47199999999999998</v>
      </c>
      <c r="T110" s="1">
        <f>Table1373[[#This Row],[Mass GS 46]]*1000</f>
        <v>472</v>
      </c>
      <c r="U110" s="1">
        <f>LOG(Table1373[[#This Row],[SVL GS 46]])</f>
        <v>1.2397998184470986</v>
      </c>
      <c r="V110" s="1">
        <f>LOG(Table1373[[#This Row],[Mass (mg) GS 46]])</f>
        <v>2.673941998634088</v>
      </c>
      <c r="W110" s="36">
        <f>Table1373[[#This Row],[Mass (mg) GS 46]]*($W$4/Table1373[[#This Row],[SVL GS 46]])^$W$3</f>
        <v>299.24541595424586</v>
      </c>
      <c r="X110" s="15">
        <f>Table1373[[#This Row],[GS 46]]-Table1373[[#This Row],[GS]]</f>
        <v>1</v>
      </c>
      <c r="Y110" s="1">
        <f>Table1373[[#This Row],[SVL GS 46]]-Table1373[[#This Row],[SVL]]</f>
        <v>-0.75</v>
      </c>
      <c r="Z110" s="1">
        <f>Table1373[[#This Row],[Mass GS 46]]-Table1373[[#This Row],[Mass]]</f>
        <v>-4.9000000000000044E-2</v>
      </c>
      <c r="AA110" s="1">
        <f>Table1373[[#This Row],[SMI.mg GS 46]]-Table1373[[#This Row],[SMI.mg]]</f>
        <v>3.1476563628240228</v>
      </c>
      <c r="AB110" s="1">
        <f>Table1373[[#This Row],[Days post-exp. GS 46]]-Table1373[[#This Row],[Days post-exp.]]</f>
        <v>2</v>
      </c>
      <c r="AC110" s="15"/>
    </row>
    <row r="111" spans="1:29">
      <c r="A111" t="s">
        <v>249</v>
      </c>
      <c r="B111" t="s">
        <v>35</v>
      </c>
      <c r="C111" s="3">
        <v>44002</v>
      </c>
      <c r="D111" s="18">
        <v>44020</v>
      </c>
      <c r="E111" s="4" t="s">
        <v>250</v>
      </c>
      <c r="F111">
        <f>Table1373[[#This Row],[Date Measured]]-Table1373[[#This Row],[Exp. Start]]</f>
        <v>18</v>
      </c>
      <c r="G111" s="4">
        <v>9.83</v>
      </c>
      <c r="H111" s="4">
        <v>44</v>
      </c>
      <c r="I111" s="4">
        <v>0.28999999999999998</v>
      </c>
      <c r="J111" s="4">
        <f>Table1373[[#This Row],[Mass]]*1000</f>
        <v>290</v>
      </c>
      <c r="K111" s="4">
        <f>LOG(Table1373[[#This Row],[SVL]])</f>
        <v>0.99255351783213563</v>
      </c>
      <c r="L111" s="4">
        <f>LOG(Table1373[[#This Row],[Mass (mg)]])</f>
        <v>2.4623979978989561</v>
      </c>
      <c r="M111">
        <f>Table1373[[#This Row],[Mass (mg)]]*($M$4/Table1373[[#This Row],[SVL]])^$M$3</f>
        <v>905.45645324746135</v>
      </c>
      <c r="O111" s="6" t="s">
        <v>251</v>
      </c>
      <c r="AC111" s="12" t="s">
        <v>115</v>
      </c>
    </row>
    <row r="112" spans="1:29">
      <c r="A112" t="s">
        <v>249</v>
      </c>
      <c r="B112" t="s">
        <v>35</v>
      </c>
      <c r="C112" s="3">
        <v>44002</v>
      </c>
      <c r="D112" s="13">
        <v>44021</v>
      </c>
      <c r="E112" s="3" t="s">
        <v>252</v>
      </c>
      <c r="F112">
        <f>Table1373[[#This Row],[Date Measured]]-Table1373[[#This Row],[Exp. Start]]</f>
        <v>19</v>
      </c>
      <c r="G112">
        <v>13.74</v>
      </c>
      <c r="H112">
        <v>42</v>
      </c>
      <c r="I112">
        <v>0.29099999999999998</v>
      </c>
      <c r="J112">
        <f>Table1373[[#This Row],[Mass]]*1000</f>
        <v>291</v>
      </c>
      <c r="K112">
        <f>LOG(Table1373[[#This Row],[SVL]])</f>
        <v>1.1379867327235316</v>
      </c>
      <c r="L112">
        <f>LOG(Table1373[[#This Row],[Mass (mg)]])</f>
        <v>2.4638929889859074</v>
      </c>
      <c r="M112">
        <f>Table1373[[#This Row],[Mass (mg)]]*($M$4/Table1373[[#This Row],[SVL]])^$M$3</f>
        <v>357.47174613443519</v>
      </c>
      <c r="N112" s="13">
        <v>44026</v>
      </c>
      <c r="O112" t="s">
        <v>253</v>
      </c>
      <c r="P112">
        <f>Table1373[[#This Row],[Date Measured GS 46]]-Table1373[[#This Row],[Exp. Start]]</f>
        <v>24</v>
      </c>
      <c r="Q112">
        <v>12.77</v>
      </c>
      <c r="R112">
        <v>46</v>
      </c>
      <c r="S112">
        <v>0.186</v>
      </c>
      <c r="T112">
        <f>Table1373[[#This Row],[Mass GS 46]]*1000</f>
        <v>186</v>
      </c>
      <c r="U112">
        <f>LOG(Table1373[[#This Row],[SVL GS 46]])</f>
        <v>1.1061908972634154</v>
      </c>
      <c r="V112">
        <f>LOG(Table1373[[#This Row],[Mass (mg) GS 46]])</f>
        <v>2.2695129442179165</v>
      </c>
      <c r="W112">
        <f>Table1373[[#This Row],[Mass (mg) GS 46]]*($W$4/Table1373[[#This Row],[SVL GS 46]])^$W$3</f>
        <v>294.07959695851827</v>
      </c>
      <c r="X112" s="12">
        <f>Table1373[[#This Row],[GS 46]]-Table1373[[#This Row],[GS]]</f>
        <v>4</v>
      </c>
      <c r="Y112">
        <f>Table1373[[#This Row],[SVL GS 46]]-Table1373[[#This Row],[SVL]]</f>
        <v>-0.97000000000000064</v>
      </c>
      <c r="Z112">
        <f>Table1373[[#This Row],[Mass GS 46]]-Table1373[[#This Row],[Mass]]</f>
        <v>-0.10499999999999998</v>
      </c>
      <c r="AA112">
        <f>Table1373[[#This Row],[SMI.mg GS 46]]-Table1373[[#This Row],[SMI.mg]]</f>
        <v>-63.392149175916927</v>
      </c>
      <c r="AB112">
        <f>Table1373[[#This Row],[Days post-exp. GS 46]]-Table1373[[#This Row],[Days post-exp.]]</f>
        <v>5</v>
      </c>
    </row>
    <row r="113" spans="1:28">
      <c r="A113" t="s">
        <v>249</v>
      </c>
      <c r="B113" t="s">
        <v>35</v>
      </c>
      <c r="C113" s="3">
        <v>44002</v>
      </c>
      <c r="D113" s="18">
        <v>44021</v>
      </c>
      <c r="E113" s="4" t="s">
        <v>254</v>
      </c>
      <c r="F113">
        <f>Table1373[[#This Row],[Date Measured]]-Table1373[[#This Row],[Exp. Start]]</f>
        <v>19</v>
      </c>
      <c r="G113" s="4">
        <v>13.57</v>
      </c>
      <c r="H113" s="4">
        <v>43</v>
      </c>
      <c r="I113" s="4">
        <v>0.28899999999999998</v>
      </c>
      <c r="J113" s="4">
        <f>Table1373[[#This Row],[Mass]]*1000</f>
        <v>289</v>
      </c>
      <c r="K113" s="4">
        <f>LOG(Table1373[[#This Row],[SVL]])</f>
        <v>1.1325798476597371</v>
      </c>
      <c r="L113" s="4">
        <f>LOG(Table1373[[#This Row],[Mass (mg)]])</f>
        <v>2.4608978427565478</v>
      </c>
      <c r="M113">
        <f>Table1373[[#This Row],[Mass (mg)]]*($M$4/Table1373[[#This Row],[SVL]])^$M$3</f>
        <v>367.54292872089633</v>
      </c>
      <c r="N113" s="13">
        <v>44026</v>
      </c>
      <c r="O113" t="s">
        <v>255</v>
      </c>
      <c r="P113">
        <f>Table1373[[#This Row],[Date Measured GS 46]]-Table1373[[#This Row],[Exp. Start]]</f>
        <v>24</v>
      </c>
      <c r="Q113">
        <v>14.73</v>
      </c>
      <c r="R113">
        <v>46</v>
      </c>
      <c r="S113">
        <v>0.22500000000000001</v>
      </c>
      <c r="T113">
        <f>Table1373[[#This Row],[Mass GS 46]]*1000</f>
        <v>225</v>
      </c>
      <c r="U113">
        <f>LOG(Table1373[[#This Row],[SVL GS 46]])</f>
        <v>1.1682027468426308</v>
      </c>
      <c r="V113">
        <f>LOG(Table1373[[#This Row],[Mass (mg) GS 46]])</f>
        <v>2.3521825181113627</v>
      </c>
      <c r="W113">
        <f>Table1373[[#This Row],[Mass (mg) GS 46]]*($W$4/Table1373[[#This Row],[SVL GS 46]])^$W$3</f>
        <v>232.77536787052398</v>
      </c>
      <c r="X113" s="12">
        <f>Table1373[[#This Row],[GS 46]]-Table1373[[#This Row],[GS]]</f>
        <v>3</v>
      </c>
      <c r="Y113">
        <f>Table1373[[#This Row],[SVL GS 46]]-Table1373[[#This Row],[SVL]]</f>
        <v>1.1600000000000001</v>
      </c>
      <c r="Z113">
        <f>Table1373[[#This Row],[Mass GS 46]]-Table1373[[#This Row],[Mass]]</f>
        <v>-6.3999999999999974E-2</v>
      </c>
      <c r="AA113">
        <f>Table1373[[#This Row],[SMI.mg GS 46]]-Table1373[[#This Row],[SMI.mg]]</f>
        <v>-134.76756085037235</v>
      </c>
      <c r="AB113">
        <f>Table1373[[#This Row],[Days post-exp. GS 46]]-Table1373[[#This Row],[Days post-exp.]]</f>
        <v>5</v>
      </c>
    </row>
    <row r="114" spans="1:28">
      <c r="A114" t="s">
        <v>249</v>
      </c>
      <c r="B114" t="s">
        <v>35</v>
      </c>
      <c r="C114" s="3">
        <v>44002</v>
      </c>
      <c r="D114" s="13">
        <v>44023</v>
      </c>
      <c r="E114" s="3" t="s">
        <v>256</v>
      </c>
      <c r="F114">
        <f>Table1373[[#This Row],[Date Measured]]-Table1373[[#This Row],[Exp. Start]]</f>
        <v>21</v>
      </c>
      <c r="G114">
        <v>14.72</v>
      </c>
      <c r="H114">
        <v>42</v>
      </c>
      <c r="I114">
        <v>0.314</v>
      </c>
      <c r="J114">
        <f>Table1373[[#This Row],[Mass]]*1000</f>
        <v>314</v>
      </c>
      <c r="K114">
        <f>LOG(Table1373[[#This Row],[SVL]])</f>
        <v>1.1679078100014801</v>
      </c>
      <c r="L114">
        <f>LOG(Table1373[[#This Row],[Mass (mg)]])</f>
        <v>2.4969296480732148</v>
      </c>
      <c r="M114">
        <f>Table1373[[#This Row],[Mass (mg)]]*($M$4/Table1373[[#This Row],[SVL]])^$M$3</f>
        <v>318.36828735217136</v>
      </c>
      <c r="N114" s="13">
        <v>44027</v>
      </c>
      <c r="O114" t="s">
        <v>257</v>
      </c>
      <c r="P114">
        <f>Table1373[[#This Row],[Date Measured GS 46]]-Table1373[[#This Row],[Exp. Start]]</f>
        <v>25</v>
      </c>
      <c r="Q114">
        <v>12.57</v>
      </c>
      <c r="R114">
        <v>46</v>
      </c>
      <c r="S114">
        <v>0.19</v>
      </c>
      <c r="T114">
        <f>Table1373[[#This Row],[Mass GS 46]]*1000</f>
        <v>190</v>
      </c>
      <c r="U114">
        <f>LOG(Table1373[[#This Row],[SVL GS 46]])</f>
        <v>1.0993352776859577</v>
      </c>
      <c r="V114">
        <f>LOG(Table1373[[#This Row],[Mass (mg) GS 46]])</f>
        <v>2.2787536009528289</v>
      </c>
      <c r="W114">
        <f>Table1373[[#This Row],[Mass (mg) GS 46]]*($W$4/Table1373[[#This Row],[SVL GS 46]])^$W$3</f>
        <v>314.82499241954309</v>
      </c>
      <c r="X114" s="12">
        <f>Table1373[[#This Row],[GS 46]]-Table1373[[#This Row],[GS]]</f>
        <v>4</v>
      </c>
      <c r="Y114">
        <f>Table1373[[#This Row],[SVL GS 46]]-Table1373[[#This Row],[SVL]]</f>
        <v>-2.1500000000000004</v>
      </c>
      <c r="Z114">
        <f>Table1373[[#This Row],[Mass GS 46]]-Table1373[[#This Row],[Mass]]</f>
        <v>-0.124</v>
      </c>
      <c r="AA114">
        <f>Table1373[[#This Row],[SMI.mg GS 46]]-Table1373[[#This Row],[SMI.mg]]</f>
        <v>-3.543294932628271</v>
      </c>
      <c r="AB114">
        <f>Table1373[[#This Row],[Days post-exp. GS 46]]-Table1373[[#This Row],[Days post-exp.]]</f>
        <v>4</v>
      </c>
    </row>
    <row r="115" spans="1:28">
      <c r="A115" t="s">
        <v>249</v>
      </c>
      <c r="B115" t="s">
        <v>35</v>
      </c>
      <c r="C115" s="3">
        <v>44002</v>
      </c>
      <c r="D115" s="13">
        <v>44023</v>
      </c>
      <c r="E115" s="3" t="s">
        <v>258</v>
      </c>
      <c r="F115">
        <f>Table1373[[#This Row],[Date Measured]]-Table1373[[#This Row],[Exp. Start]]</f>
        <v>21</v>
      </c>
      <c r="G115">
        <v>14.29</v>
      </c>
      <c r="H115">
        <v>42</v>
      </c>
      <c r="I115">
        <v>0.311</v>
      </c>
      <c r="J115">
        <f>Table1373[[#This Row],[Mass]]*1000</f>
        <v>311</v>
      </c>
      <c r="K115">
        <f>LOG(Table1373[[#This Row],[SVL]])</f>
        <v>1.1550322287909702</v>
      </c>
      <c r="L115">
        <f>LOG(Table1373[[#This Row],[Mass (mg)]])</f>
        <v>2.4927603890268375</v>
      </c>
      <c r="M115">
        <f>Table1373[[#This Row],[Mass (mg)]]*($M$4/Table1373[[#This Row],[SVL]])^$M$3</f>
        <v>342.4734783972583</v>
      </c>
      <c r="N115" s="13">
        <v>44028</v>
      </c>
      <c r="O115" t="s">
        <v>259</v>
      </c>
      <c r="P115">
        <f>Table1373[[#This Row],[Date Measured GS 46]]-Table1373[[#This Row],[Exp. Start]]</f>
        <v>26</v>
      </c>
      <c r="Q115">
        <v>14.29</v>
      </c>
      <c r="R115">
        <v>46</v>
      </c>
      <c r="S115">
        <v>0.22</v>
      </c>
      <c r="T115">
        <f>Table1373[[#This Row],[Mass GS 46]]*1000</f>
        <v>220</v>
      </c>
      <c r="U115">
        <f>LOG(Table1373[[#This Row],[SVL GS 46]])</f>
        <v>1.1550322287909702</v>
      </c>
      <c r="V115">
        <f>LOG(Table1373[[#This Row],[Mass (mg) GS 46]])</f>
        <v>2.3424226808222062</v>
      </c>
      <c r="W115">
        <f>Table1373[[#This Row],[Mass (mg) GS 46]]*($W$4/Table1373[[#This Row],[SVL GS 46]])^$W$3</f>
        <v>249.05676878295247</v>
      </c>
      <c r="X115" s="12">
        <f>Table1373[[#This Row],[GS 46]]-Table1373[[#This Row],[GS]]</f>
        <v>4</v>
      </c>
      <c r="Y115">
        <f>Table1373[[#This Row],[SVL GS 46]]-Table1373[[#This Row],[SVL]]</f>
        <v>0</v>
      </c>
      <c r="Z115">
        <f>Table1373[[#This Row],[Mass GS 46]]-Table1373[[#This Row],[Mass]]</f>
        <v>-9.0999999999999998E-2</v>
      </c>
      <c r="AA115">
        <f>Table1373[[#This Row],[SMI.mg GS 46]]-Table1373[[#This Row],[SMI.mg]]</f>
        <v>-93.41670961430583</v>
      </c>
      <c r="AB115">
        <f>Table1373[[#This Row],[Days post-exp. GS 46]]-Table1373[[#This Row],[Days post-exp.]]</f>
        <v>5</v>
      </c>
    </row>
    <row r="116" spans="1:28">
      <c r="A116" t="s">
        <v>249</v>
      </c>
      <c r="B116" t="s">
        <v>35</v>
      </c>
      <c r="C116" s="3">
        <v>44002</v>
      </c>
      <c r="D116" s="13">
        <v>44023</v>
      </c>
      <c r="E116" s="3" t="s">
        <v>260</v>
      </c>
      <c r="F116">
        <f>Table1373[[#This Row],[Date Measured]]-Table1373[[#This Row],[Exp. Start]]</f>
        <v>21</v>
      </c>
      <c r="G116">
        <v>14</v>
      </c>
      <c r="H116">
        <v>42</v>
      </c>
      <c r="I116">
        <v>0.318</v>
      </c>
      <c r="J116">
        <f>Table1373[[#This Row],[Mass]]*1000</f>
        <v>318</v>
      </c>
      <c r="K116">
        <f>LOG(Table1373[[#This Row],[SVL]])</f>
        <v>1.146128035678238</v>
      </c>
      <c r="L116">
        <f>LOG(Table1373[[#This Row],[Mass (mg)]])</f>
        <v>2.5024271199844326</v>
      </c>
      <c r="M116">
        <f>Table1373[[#This Row],[Mass (mg)]]*($M$4/Table1373[[#This Row],[SVL]])^$M$3</f>
        <v>370.76379866511962</v>
      </c>
      <c r="N116" s="13">
        <v>44027</v>
      </c>
      <c r="O116" t="s">
        <v>261</v>
      </c>
      <c r="P116">
        <f>Table1373[[#This Row],[Date Measured GS 46]]-Table1373[[#This Row],[Exp. Start]]</f>
        <v>25</v>
      </c>
      <c r="Q116">
        <v>14.85</v>
      </c>
      <c r="R116">
        <v>46</v>
      </c>
      <c r="S116">
        <v>0.20899999999999999</v>
      </c>
      <c r="T116">
        <f>Table1373[[#This Row],[Mass GS 46]]*1000</f>
        <v>209</v>
      </c>
      <c r="U116">
        <f>LOG(Table1373[[#This Row],[SVL GS 46]])</f>
        <v>1.1717264536532312</v>
      </c>
      <c r="V116">
        <f>LOG(Table1373[[#This Row],[Mass (mg) GS 46]])</f>
        <v>2.3201462861110542</v>
      </c>
      <c r="W116">
        <f>Table1373[[#This Row],[Mass (mg) GS 46]]*($W$4/Table1373[[#This Row],[SVL GS 46]])^$W$3</f>
        <v>211.07369649392962</v>
      </c>
      <c r="X116" s="12">
        <f>Table1373[[#This Row],[GS 46]]-Table1373[[#This Row],[GS]]</f>
        <v>4</v>
      </c>
      <c r="Y116">
        <f>Table1373[[#This Row],[SVL GS 46]]-Table1373[[#This Row],[SVL]]</f>
        <v>0.84999999999999964</v>
      </c>
      <c r="Z116">
        <f>Table1373[[#This Row],[Mass GS 46]]-Table1373[[#This Row],[Mass]]</f>
        <v>-0.10900000000000001</v>
      </c>
      <c r="AA116">
        <f>Table1373[[#This Row],[SMI.mg GS 46]]-Table1373[[#This Row],[SMI.mg]]</f>
        <v>-159.69010217119001</v>
      </c>
      <c r="AB116">
        <f>Table1373[[#This Row],[Days post-exp. GS 46]]-Table1373[[#This Row],[Days post-exp.]]</f>
        <v>4</v>
      </c>
    </row>
    <row r="117" spans="1:28">
      <c r="A117" t="s">
        <v>249</v>
      </c>
      <c r="B117" t="s">
        <v>35</v>
      </c>
      <c r="C117" s="3">
        <v>44002</v>
      </c>
      <c r="D117" s="18">
        <v>44023</v>
      </c>
      <c r="E117" s="4" t="s">
        <v>262</v>
      </c>
      <c r="F117">
        <f>Table1373[[#This Row],[Date Measured]]-Table1373[[#This Row],[Exp. Start]]</f>
        <v>21</v>
      </c>
      <c r="G117" s="4">
        <v>13.34</v>
      </c>
      <c r="H117" s="4">
        <v>44</v>
      </c>
      <c r="I117" s="4">
        <v>0.25</v>
      </c>
      <c r="J117" s="4">
        <f>Table1373[[#This Row],[Mass]]*1000</f>
        <v>250</v>
      </c>
      <c r="K117" s="4">
        <f>LOG(Table1373[[#This Row],[SVL]])</f>
        <v>1.1251558295805302</v>
      </c>
      <c r="L117" s="4">
        <f>LOG(Table1373[[#This Row],[Mass (mg)]])</f>
        <v>2.3979400086720375</v>
      </c>
      <c r="M117">
        <f>Table1373[[#This Row],[Mass (mg)]]*($M$4/Table1373[[#This Row],[SVL]])^$M$3</f>
        <v>333.44997423434569</v>
      </c>
      <c r="N117" s="13">
        <v>44025</v>
      </c>
      <c r="O117" t="s">
        <v>263</v>
      </c>
      <c r="P117">
        <f>Table1373[[#This Row],[Date Measured GS 46]]-Table1373[[#This Row],[Exp. Start]]</f>
        <v>23</v>
      </c>
      <c r="Q117">
        <v>14.99</v>
      </c>
      <c r="R117">
        <v>46</v>
      </c>
      <c r="S117">
        <v>0.23599999999999999</v>
      </c>
      <c r="T117">
        <f>Table1373[[#This Row],[Mass GS 46]]*1000</f>
        <v>236</v>
      </c>
      <c r="U117">
        <f>LOG(Table1373[[#This Row],[SVL GS 46]])</f>
        <v>1.1758016328482794</v>
      </c>
      <c r="V117">
        <f>LOG(Table1373[[#This Row],[Mass (mg) GS 46]])</f>
        <v>2.3729120029701067</v>
      </c>
      <c r="W117">
        <f>Table1373[[#This Row],[Mass (mg) GS 46]]*($W$4/Table1373[[#This Row],[SVL GS 46]])^$W$3</f>
        <v>231.79020958030654</v>
      </c>
      <c r="X117" s="12">
        <f>Table1373[[#This Row],[GS 46]]-Table1373[[#This Row],[GS]]</f>
        <v>2</v>
      </c>
      <c r="Y117">
        <f>Table1373[[#This Row],[SVL GS 46]]-Table1373[[#This Row],[SVL]]</f>
        <v>1.6500000000000004</v>
      </c>
      <c r="Z117">
        <f>Table1373[[#This Row],[Mass GS 46]]-Table1373[[#This Row],[Mass]]</f>
        <v>-1.4000000000000012E-2</v>
      </c>
      <c r="AA117">
        <f>Table1373[[#This Row],[SMI.mg GS 46]]-Table1373[[#This Row],[SMI.mg]]</f>
        <v>-101.65976465403915</v>
      </c>
      <c r="AB117">
        <f>Table1373[[#This Row],[Days post-exp. GS 46]]-Table1373[[#This Row],[Days post-exp.]]</f>
        <v>2</v>
      </c>
    </row>
    <row r="118" spans="1:28">
      <c r="A118" t="s">
        <v>249</v>
      </c>
      <c r="B118" t="s">
        <v>35</v>
      </c>
      <c r="C118" s="3">
        <v>44002</v>
      </c>
      <c r="D118" s="13">
        <v>44026</v>
      </c>
      <c r="E118" s="3" t="s">
        <v>264</v>
      </c>
      <c r="F118">
        <f>Table1373[[#This Row],[Date Measured]]-Table1373[[#This Row],[Exp. Start]]</f>
        <v>24</v>
      </c>
      <c r="G118">
        <v>13.33</v>
      </c>
      <c r="H118">
        <v>42</v>
      </c>
      <c r="I118">
        <v>0.312</v>
      </c>
      <c r="J118">
        <f>Table1373[[#This Row],[Mass]]*1000</f>
        <v>312</v>
      </c>
      <c r="K118">
        <f>LOG(Table1373[[#This Row],[SVL]])</f>
        <v>1.1248301494138593</v>
      </c>
      <c r="L118">
        <f>LOG(Table1373[[#This Row],[Mass (mg)]])</f>
        <v>2.4941545940184429</v>
      </c>
      <c r="M118">
        <f>Table1373[[#This Row],[Mass (mg)]]*($M$4/Table1373[[#This Row],[SVL]])^$M$3</f>
        <v>417.0157835957437</v>
      </c>
      <c r="N118" s="13">
        <v>44031</v>
      </c>
      <c r="O118" t="s">
        <v>265</v>
      </c>
      <c r="P118">
        <f>Table1373[[#This Row],[Date Measured GS 46]]-Table1373[[#This Row],[Exp. Start]]</f>
        <v>29</v>
      </c>
      <c r="Q118">
        <v>13.79</v>
      </c>
      <c r="R118">
        <v>46</v>
      </c>
      <c r="S118">
        <v>0.21099999999999999</v>
      </c>
      <c r="T118">
        <f>Table1373[[#This Row],[Mass GS 46]]*1000</f>
        <v>211</v>
      </c>
      <c r="U118">
        <f>LOG(Table1373[[#This Row],[SVL GS 46]])</f>
        <v>1.1395642661758498</v>
      </c>
      <c r="V118">
        <f>LOG(Table1373[[#This Row],[Mass (mg) GS 46]])</f>
        <v>2.3242824552976926</v>
      </c>
      <c r="W118">
        <f>Table1373[[#This Row],[Mass (mg) GS 46]]*($W$4/Table1373[[#This Row],[SVL GS 46]])^$W$3</f>
        <v>265.52384207223156</v>
      </c>
      <c r="X118" s="12">
        <f>Table1373[[#This Row],[GS 46]]-Table1373[[#This Row],[GS]]</f>
        <v>4</v>
      </c>
      <c r="Y118">
        <f>Table1373[[#This Row],[SVL GS 46]]-Table1373[[#This Row],[SVL]]</f>
        <v>0.45999999999999908</v>
      </c>
      <c r="Z118">
        <f>Table1373[[#This Row],[Mass GS 46]]-Table1373[[#This Row],[Mass]]</f>
        <v>-0.10100000000000001</v>
      </c>
      <c r="AA118">
        <f>Table1373[[#This Row],[SMI.mg GS 46]]-Table1373[[#This Row],[SMI.mg]]</f>
        <v>-151.49194152351214</v>
      </c>
      <c r="AB118">
        <f>Table1373[[#This Row],[Days post-exp. GS 46]]-Table1373[[#This Row],[Days post-exp.]]</f>
        <v>5</v>
      </c>
    </row>
    <row r="119" spans="1:28">
      <c r="A119" t="s">
        <v>249</v>
      </c>
      <c r="B119" t="s">
        <v>35</v>
      </c>
      <c r="C119" s="3">
        <v>44002</v>
      </c>
      <c r="D119" s="13">
        <v>44027</v>
      </c>
      <c r="E119" s="3" t="s">
        <v>266</v>
      </c>
      <c r="F119">
        <f>Table1373[[#This Row],[Date Measured]]-Table1373[[#This Row],[Exp. Start]]</f>
        <v>25</v>
      </c>
      <c r="G119">
        <v>12.8</v>
      </c>
      <c r="H119">
        <v>42</v>
      </c>
      <c r="I119">
        <v>0.27700000000000002</v>
      </c>
      <c r="J119">
        <f>Table1373[[#This Row],[Mass]]*1000</f>
        <v>277</v>
      </c>
      <c r="K119">
        <f>LOG(Table1373[[#This Row],[SVL]])</f>
        <v>1.1072099696478683</v>
      </c>
      <c r="L119">
        <f>LOG(Table1373[[#This Row],[Mass (mg)]])</f>
        <v>2.4424797690644486</v>
      </c>
      <c r="M119">
        <f>Table1373[[#This Row],[Mass (mg)]]*($M$4/Table1373[[#This Row],[SVL]])^$M$3</f>
        <v>414.53451054259739</v>
      </c>
      <c r="N119" s="13">
        <v>44030</v>
      </c>
      <c r="O119" t="s">
        <v>267</v>
      </c>
      <c r="P119">
        <f>Table1373[[#This Row],[Date Measured GS 46]]-Table1373[[#This Row],[Exp. Start]]</f>
        <v>28</v>
      </c>
      <c r="Q119">
        <v>13.15</v>
      </c>
      <c r="R119">
        <v>46</v>
      </c>
      <c r="S119">
        <v>0.193</v>
      </c>
      <c r="T119">
        <f>Table1373[[#This Row],[Mass GS 46]]*1000</f>
        <v>193</v>
      </c>
      <c r="U119">
        <f>LOG(Table1373[[#This Row],[SVL GS 46]])</f>
        <v>1.1189257528257768</v>
      </c>
      <c r="V119">
        <f>LOG(Table1373[[#This Row],[Mass (mg) GS 46]])</f>
        <v>2.2855573090077739</v>
      </c>
      <c r="W119">
        <f>Table1373[[#This Row],[Mass (mg) GS 46]]*($W$4/Table1373[[#This Row],[SVL GS 46]])^$W$3</f>
        <v>279.6933677526124</v>
      </c>
      <c r="X119" s="12">
        <f>Table1373[[#This Row],[GS 46]]-Table1373[[#This Row],[GS]]</f>
        <v>4</v>
      </c>
      <c r="Y119">
        <f>Table1373[[#This Row],[SVL GS 46]]-Table1373[[#This Row],[SVL]]</f>
        <v>0.34999999999999964</v>
      </c>
      <c r="Z119">
        <f>Table1373[[#This Row],[Mass GS 46]]-Table1373[[#This Row],[Mass]]</f>
        <v>-8.4000000000000019E-2</v>
      </c>
      <c r="AA119">
        <f>Table1373[[#This Row],[SMI.mg GS 46]]-Table1373[[#This Row],[SMI.mg]]</f>
        <v>-134.84114278998499</v>
      </c>
      <c r="AB119">
        <f>Table1373[[#This Row],[Days post-exp. GS 46]]-Table1373[[#This Row],[Days post-exp.]]</f>
        <v>3</v>
      </c>
    </row>
    <row r="120" spans="1:28">
      <c r="A120" t="s">
        <v>249</v>
      </c>
      <c r="B120" t="s">
        <v>35</v>
      </c>
      <c r="C120" s="3">
        <v>44002</v>
      </c>
      <c r="D120" s="13">
        <v>44027</v>
      </c>
      <c r="E120" t="s">
        <v>268</v>
      </c>
      <c r="F120">
        <f>Table1373[[#This Row],[Date Measured]]-Table1373[[#This Row],[Exp. Start]]</f>
        <v>25</v>
      </c>
      <c r="G120">
        <v>13.67</v>
      </c>
      <c r="H120">
        <v>42</v>
      </c>
      <c r="I120">
        <v>0.30499999999999999</v>
      </c>
      <c r="J120">
        <f>Table1373[[#This Row],[Mass]]*1000</f>
        <v>305</v>
      </c>
      <c r="K120">
        <f>LOG(Table1373[[#This Row],[SVL]])</f>
        <v>1.1357685145678222</v>
      </c>
      <c r="L120">
        <f>LOG(Table1373[[#This Row],[Mass (mg)]])</f>
        <v>2.4842998393467859</v>
      </c>
      <c r="M120">
        <f>Table1373[[#This Row],[Mass (mg)]]*($M$4/Table1373[[#This Row],[SVL]])^$M$3</f>
        <v>380.03856731661273</v>
      </c>
      <c r="N120" s="13">
        <v>44032</v>
      </c>
      <c r="O120" t="s">
        <v>269</v>
      </c>
      <c r="P120">
        <f>Table1373[[#This Row],[Date Measured GS 46]]-Table1373[[#This Row],[Exp. Start]]</f>
        <v>30</v>
      </c>
      <c r="Q120">
        <v>13.42</v>
      </c>
      <c r="R120">
        <v>46</v>
      </c>
      <c r="S120">
        <v>0.20300000000000001</v>
      </c>
      <c r="T120">
        <f>Table1373[[#This Row],[Mass GS 46]]*1000</f>
        <v>203</v>
      </c>
      <c r="U120">
        <f>LOG(Table1373[[#This Row],[SVL GS 46]])</f>
        <v>1.1277525158329733</v>
      </c>
      <c r="V120">
        <f>LOG(Table1373[[#This Row],[Mass (mg) GS 46]])</f>
        <v>2.307496037913213</v>
      </c>
      <c r="W120">
        <f>Table1373[[#This Row],[Mass (mg) GS 46]]*($W$4/Table1373[[#This Row],[SVL GS 46]])^$W$3</f>
        <v>276.95055734488562</v>
      </c>
      <c r="X120" s="12">
        <f>Table1373[[#This Row],[GS 46]]-Table1373[[#This Row],[GS]]</f>
        <v>4</v>
      </c>
      <c r="Y120">
        <f>Table1373[[#This Row],[SVL GS 46]]-Table1373[[#This Row],[SVL]]</f>
        <v>-0.25</v>
      </c>
      <c r="Z120">
        <f>Table1373[[#This Row],[Mass GS 46]]-Table1373[[#This Row],[Mass]]</f>
        <v>-0.10199999999999998</v>
      </c>
      <c r="AA120">
        <f>Table1373[[#This Row],[SMI.mg GS 46]]-Table1373[[#This Row],[SMI.mg]]</f>
        <v>-103.0880099717271</v>
      </c>
      <c r="AB120">
        <f>Table1373[[#This Row],[Days post-exp. GS 46]]-Table1373[[#This Row],[Days post-exp.]]</f>
        <v>5</v>
      </c>
    </row>
    <row r="121" spans="1:28">
      <c r="A121" t="s">
        <v>249</v>
      </c>
      <c r="B121" t="s">
        <v>35</v>
      </c>
      <c r="C121" s="3">
        <v>44002</v>
      </c>
      <c r="D121" s="13">
        <v>44028</v>
      </c>
      <c r="E121" s="3" t="s">
        <v>270</v>
      </c>
      <c r="F121">
        <f>Table1373[[#This Row],[Date Measured]]-Table1373[[#This Row],[Exp. Start]]</f>
        <v>26</v>
      </c>
      <c r="G121">
        <v>14.71</v>
      </c>
      <c r="H121">
        <v>42</v>
      </c>
      <c r="I121">
        <v>0.33100000000000002</v>
      </c>
      <c r="J121">
        <f>Table1373[[#This Row],[Mass]]*1000</f>
        <v>331</v>
      </c>
      <c r="K121">
        <f>LOG(Table1373[[#This Row],[SVL]])</f>
        <v>1.1676126727275302</v>
      </c>
      <c r="L121">
        <f>LOG(Table1373[[#This Row],[Mass (mg)]])</f>
        <v>2.5198279937757189</v>
      </c>
      <c r="M121">
        <f>Table1373[[#This Row],[Mass (mg)]]*($M$4/Table1373[[#This Row],[SVL]])^$M$3</f>
        <v>336.24070336152641</v>
      </c>
      <c r="N121" s="13">
        <v>44032</v>
      </c>
      <c r="O121" t="s">
        <v>271</v>
      </c>
      <c r="P121">
        <f>Table1373[[#This Row],[Date Measured GS 46]]-Table1373[[#This Row],[Exp. Start]]</f>
        <v>30</v>
      </c>
      <c r="Q121">
        <v>14.14</v>
      </c>
      <c r="R121">
        <v>46</v>
      </c>
      <c r="S121">
        <v>0.23100000000000001</v>
      </c>
      <c r="T121">
        <f>Table1373[[#This Row],[Mass GS 46]]*1000</f>
        <v>231</v>
      </c>
      <c r="U121">
        <f>LOG(Table1373[[#This Row],[SVL GS 46]])</f>
        <v>1.1504494094608806</v>
      </c>
      <c r="V121">
        <f>LOG(Table1373[[#This Row],[Mass (mg) GS 46]])</f>
        <v>2.3636119798921444</v>
      </c>
      <c r="W121">
        <f>Table1373[[#This Row],[Mass (mg) GS 46]]*($W$4/Table1373[[#This Row],[SVL GS 46]])^$W$3</f>
        <v>269.8362336656229</v>
      </c>
      <c r="X121" s="12">
        <f>Table1373[[#This Row],[GS 46]]-Table1373[[#This Row],[GS]]</f>
        <v>4</v>
      </c>
      <c r="Y121">
        <f>Table1373[[#This Row],[SVL GS 46]]-Table1373[[#This Row],[SVL]]</f>
        <v>-0.57000000000000028</v>
      </c>
      <c r="Z121">
        <f>Table1373[[#This Row],[Mass GS 46]]-Table1373[[#This Row],[Mass]]</f>
        <v>-0.1</v>
      </c>
      <c r="AA121">
        <f>Table1373[[#This Row],[SMI.mg GS 46]]-Table1373[[#This Row],[SMI.mg]]</f>
        <v>-66.404469695903515</v>
      </c>
      <c r="AB121">
        <f>Table1373[[#This Row],[Days post-exp. GS 46]]-Table1373[[#This Row],[Days post-exp.]]</f>
        <v>4</v>
      </c>
    </row>
    <row r="122" spans="1:28">
      <c r="A122" t="s">
        <v>249</v>
      </c>
      <c r="B122" t="s">
        <v>35</v>
      </c>
      <c r="C122" s="3">
        <v>44002</v>
      </c>
      <c r="D122" s="13">
        <v>44028</v>
      </c>
      <c r="E122" s="3" t="s">
        <v>272</v>
      </c>
      <c r="F122">
        <f>Table1373[[#This Row],[Date Measured]]-Table1373[[#This Row],[Exp. Start]]</f>
        <v>26</v>
      </c>
      <c r="G122">
        <v>13.45</v>
      </c>
      <c r="H122">
        <v>42</v>
      </c>
      <c r="I122">
        <v>0.309</v>
      </c>
      <c r="J122">
        <f>Table1373[[#This Row],[Mass]]*1000</f>
        <v>309</v>
      </c>
      <c r="K122">
        <f>LOG(Table1373[[#This Row],[SVL]])</f>
        <v>1.1287222843384268</v>
      </c>
      <c r="L122">
        <f>LOG(Table1373[[#This Row],[Mass (mg)]])</f>
        <v>2.4899584794248346</v>
      </c>
      <c r="M122">
        <f>Table1373[[#This Row],[Mass (mg)]]*($M$4/Table1373[[#This Row],[SVL]])^$M$3</f>
        <v>402.82312261084911</v>
      </c>
      <c r="N122" s="13">
        <v>44031</v>
      </c>
      <c r="O122" t="s">
        <v>273</v>
      </c>
      <c r="P122">
        <f>Table1373[[#This Row],[Date Measured GS 46]]-Table1373[[#This Row],[Exp. Start]]</f>
        <v>29</v>
      </c>
      <c r="Q122">
        <v>13.93</v>
      </c>
      <c r="R122">
        <v>46</v>
      </c>
      <c r="S122">
        <v>0.20100000000000001</v>
      </c>
      <c r="T122">
        <f>Table1373[[#This Row],[Mass GS 46]]*1000</f>
        <v>201</v>
      </c>
      <c r="U122">
        <f>LOG(Table1373[[#This Row],[SVL GS 46]])</f>
        <v>1.1439511164239635</v>
      </c>
      <c r="V122">
        <f>LOG(Table1373[[#This Row],[Mass (mg) GS 46]])</f>
        <v>2.3031960574204891</v>
      </c>
      <c r="W122">
        <f>Table1373[[#This Row],[Mass (mg) GS 46]]*($W$4/Table1373[[#This Row],[SVL GS 46]])^$W$3</f>
        <v>245.46332128504511</v>
      </c>
      <c r="X122" s="12">
        <f>Table1373[[#This Row],[GS 46]]-Table1373[[#This Row],[GS]]</f>
        <v>4</v>
      </c>
      <c r="Y122">
        <f>Table1373[[#This Row],[SVL GS 46]]-Table1373[[#This Row],[SVL]]</f>
        <v>0.48000000000000043</v>
      </c>
      <c r="Z122">
        <f>Table1373[[#This Row],[Mass GS 46]]-Table1373[[#This Row],[Mass]]</f>
        <v>-0.10799999999999998</v>
      </c>
      <c r="AA122">
        <f>Table1373[[#This Row],[SMI.mg GS 46]]-Table1373[[#This Row],[SMI.mg]]</f>
        <v>-157.359801325804</v>
      </c>
      <c r="AB122">
        <f>Table1373[[#This Row],[Days post-exp. GS 46]]-Table1373[[#This Row],[Days post-exp.]]</f>
        <v>3</v>
      </c>
    </row>
    <row r="123" spans="1:28">
      <c r="A123" t="s">
        <v>249</v>
      </c>
      <c r="B123" t="s">
        <v>35</v>
      </c>
      <c r="C123" s="3">
        <v>44002</v>
      </c>
      <c r="D123" s="13">
        <v>44028</v>
      </c>
      <c r="E123" s="3" t="s">
        <v>274</v>
      </c>
      <c r="F123">
        <f>Table1373[[#This Row],[Date Measured]]-Table1373[[#This Row],[Exp. Start]]</f>
        <v>26</v>
      </c>
      <c r="G123">
        <v>15.31</v>
      </c>
      <c r="H123">
        <v>42</v>
      </c>
      <c r="I123">
        <v>0.31900000000000001</v>
      </c>
      <c r="J123">
        <f>Table1373[[#This Row],[Mass]]*1000</f>
        <v>319</v>
      </c>
      <c r="K123">
        <f>LOG(Table1373[[#This Row],[SVL]])</f>
        <v>1.1849751906982611</v>
      </c>
      <c r="L123">
        <f>LOG(Table1373[[#This Row],[Mass (mg)]])</f>
        <v>2.503790683057181</v>
      </c>
      <c r="M123">
        <f>Table1373[[#This Row],[Mass (mg)]]*($M$4/Table1373[[#This Row],[SVL]])^$M$3</f>
        <v>289.89965402489622</v>
      </c>
      <c r="N123" s="13">
        <v>44032</v>
      </c>
      <c r="O123" t="s">
        <v>275</v>
      </c>
      <c r="P123">
        <f>Table1373[[#This Row],[Date Measured GS 46]]-Table1373[[#This Row],[Exp. Start]]</f>
        <v>30</v>
      </c>
      <c r="Q123">
        <v>12.51</v>
      </c>
      <c r="R123">
        <v>46</v>
      </c>
      <c r="S123">
        <v>0.21199999999999999</v>
      </c>
      <c r="T123">
        <f>Table1373[[#This Row],[Mass GS 46]]*1000</f>
        <v>212</v>
      </c>
      <c r="U123">
        <f>LOG(Table1373[[#This Row],[SVL GS 46]])</f>
        <v>1.0972573096934199</v>
      </c>
      <c r="V123">
        <f>LOG(Table1373[[#This Row],[Mass (mg) GS 46]])</f>
        <v>2.3263358609287512</v>
      </c>
      <c r="W123">
        <f>Table1373[[#This Row],[Mass (mg) GS 46]]*($W$4/Table1373[[#This Row],[SVL GS 46]])^$W$3</f>
        <v>356.30652219138426</v>
      </c>
      <c r="X123" s="12">
        <f>Table1373[[#This Row],[GS 46]]-Table1373[[#This Row],[GS]]</f>
        <v>4</v>
      </c>
      <c r="Y123">
        <f>Table1373[[#This Row],[SVL GS 46]]-Table1373[[#This Row],[SVL]]</f>
        <v>-2.8000000000000007</v>
      </c>
      <c r="Z123">
        <f>Table1373[[#This Row],[Mass GS 46]]-Table1373[[#This Row],[Mass]]</f>
        <v>-0.10700000000000001</v>
      </c>
      <c r="AA123">
        <f>Table1373[[#This Row],[SMI.mg GS 46]]-Table1373[[#This Row],[SMI.mg]]</f>
        <v>66.406868166488039</v>
      </c>
      <c r="AB123">
        <f>Table1373[[#This Row],[Days post-exp. GS 46]]-Table1373[[#This Row],[Days post-exp.]]</f>
        <v>4</v>
      </c>
    </row>
    <row r="124" spans="1:28">
      <c r="A124" t="s">
        <v>249</v>
      </c>
      <c r="B124" t="s">
        <v>35</v>
      </c>
      <c r="C124" s="3">
        <v>44002</v>
      </c>
      <c r="D124" s="13">
        <v>44029</v>
      </c>
      <c r="E124" s="3" t="s">
        <v>276</v>
      </c>
      <c r="F124">
        <f>Table1373[[#This Row],[Date Measured]]-Table1373[[#This Row],[Exp. Start]]</f>
        <v>27</v>
      </c>
      <c r="G124">
        <v>13.93</v>
      </c>
      <c r="H124">
        <v>42</v>
      </c>
      <c r="I124">
        <v>0.308</v>
      </c>
      <c r="J124">
        <f>Table1373[[#This Row],[Mass]]*1000</f>
        <v>308</v>
      </c>
      <c r="K124">
        <f>LOG(Table1373[[#This Row],[SVL]])</f>
        <v>1.1439511164239635</v>
      </c>
      <c r="L124">
        <f>LOG(Table1373[[#This Row],[Mass (mg)]])</f>
        <v>2.4885507165004443</v>
      </c>
      <c r="M124">
        <f>Table1373[[#This Row],[Mass (mg)]]*($M$4/Table1373[[#This Row],[SVL]])^$M$3</f>
        <v>364.15390957146792</v>
      </c>
      <c r="N124" s="13">
        <v>44034</v>
      </c>
      <c r="O124" t="s">
        <v>277</v>
      </c>
      <c r="P124">
        <f>Table1373[[#This Row],[Date Measured GS 46]]-Table1373[[#This Row],[Exp. Start]]</f>
        <v>32</v>
      </c>
      <c r="Q124">
        <v>13.32</v>
      </c>
      <c r="R124">
        <v>46</v>
      </c>
      <c r="S124">
        <v>0.20899999999999999</v>
      </c>
      <c r="T124">
        <f>Table1373[[#This Row],[Mass GS 46]]*1000</f>
        <v>209</v>
      </c>
      <c r="U124">
        <f>LOG(Table1373[[#This Row],[SVL GS 46]])</f>
        <v>1.1245042248342823</v>
      </c>
      <c r="V124">
        <f>LOG(Table1373[[#This Row],[Mass (mg) GS 46]])</f>
        <v>2.3201462861110542</v>
      </c>
      <c r="W124">
        <f>Table1373[[#This Row],[Mass (mg) GS 46]]*($W$4/Table1373[[#This Row],[SVL GS 46]])^$W$3</f>
        <v>291.54196835746109</v>
      </c>
      <c r="X124" s="12">
        <f>Table1373[[#This Row],[GS 46]]-Table1373[[#This Row],[GS]]</f>
        <v>4</v>
      </c>
      <c r="Y124">
        <f>Table1373[[#This Row],[SVL GS 46]]-Table1373[[#This Row],[SVL]]</f>
        <v>-0.60999999999999943</v>
      </c>
      <c r="Z124">
        <f>Table1373[[#This Row],[Mass GS 46]]-Table1373[[#This Row],[Mass]]</f>
        <v>-9.9000000000000005E-2</v>
      </c>
      <c r="AA124">
        <f>Table1373[[#This Row],[SMI.mg GS 46]]-Table1373[[#This Row],[SMI.mg]]</f>
        <v>-72.611941214006833</v>
      </c>
      <c r="AB124">
        <f>Table1373[[#This Row],[Days post-exp. GS 46]]-Table1373[[#This Row],[Days post-exp.]]</f>
        <v>5</v>
      </c>
    </row>
    <row r="125" spans="1:28">
      <c r="A125" t="s">
        <v>249</v>
      </c>
      <c r="B125" t="s">
        <v>35</v>
      </c>
      <c r="C125" s="3">
        <v>44002</v>
      </c>
      <c r="D125" s="13">
        <v>44029</v>
      </c>
      <c r="E125" s="3" t="s">
        <v>278</v>
      </c>
      <c r="F125">
        <f>Table1373[[#This Row],[Date Measured]]-Table1373[[#This Row],[Exp. Start]]</f>
        <v>27</v>
      </c>
      <c r="G125">
        <v>12.91</v>
      </c>
      <c r="H125">
        <v>42</v>
      </c>
      <c r="I125">
        <v>0.35399999999999998</v>
      </c>
      <c r="J125">
        <f>Table1373[[#This Row],[Mass]]*1000</f>
        <v>354</v>
      </c>
      <c r="K125">
        <f>LOG(Table1373[[#This Row],[SVL]])</f>
        <v>1.1109262422664203</v>
      </c>
      <c r="L125">
        <f>LOG(Table1373[[#This Row],[Mass (mg)]])</f>
        <v>2.5490032620257876</v>
      </c>
      <c r="M125">
        <f>Table1373[[#This Row],[Mass (mg)]]*($M$4/Table1373[[#This Row],[SVL]])^$M$3</f>
        <v>517.28761780701291</v>
      </c>
      <c r="N125" s="13">
        <v>44032</v>
      </c>
      <c r="O125" t="s">
        <v>279</v>
      </c>
      <c r="P125">
        <f>Table1373[[#This Row],[Date Measured GS 46]]-Table1373[[#This Row],[Exp. Start]]</f>
        <v>30</v>
      </c>
      <c r="Q125">
        <v>12.24</v>
      </c>
      <c r="R125">
        <v>46</v>
      </c>
      <c r="S125">
        <v>0.26500000000000001</v>
      </c>
      <c r="T125">
        <f>Table1373[[#This Row],[Mass GS 46]]*1000</f>
        <v>265</v>
      </c>
      <c r="U125">
        <f>LOG(Table1373[[#This Row],[SVL GS 46]])</f>
        <v>1.0877814178095424</v>
      </c>
      <c r="V125">
        <f>LOG(Table1373[[#This Row],[Mass (mg) GS 46]])</f>
        <v>2.4232458739368079</v>
      </c>
      <c r="W125">
        <f>Table1373[[#This Row],[Mass (mg) GS 46]]*($W$4/Table1373[[#This Row],[SVL GS 46]])^$W$3</f>
        <v>475.20454376904627</v>
      </c>
      <c r="X125" s="12">
        <f>Table1373[[#This Row],[GS 46]]-Table1373[[#This Row],[GS]]</f>
        <v>4</v>
      </c>
      <c r="Y125">
        <f>Table1373[[#This Row],[SVL GS 46]]-Table1373[[#This Row],[SVL]]</f>
        <v>-0.66999999999999993</v>
      </c>
      <c r="Z125">
        <f>Table1373[[#This Row],[Mass GS 46]]-Table1373[[#This Row],[Mass]]</f>
        <v>-8.8999999999999968E-2</v>
      </c>
      <c r="AA125">
        <f>Table1373[[#This Row],[SMI.mg GS 46]]-Table1373[[#This Row],[SMI.mg]]</f>
        <v>-42.083074037966639</v>
      </c>
      <c r="AB125">
        <f>Table1373[[#This Row],[Days post-exp. GS 46]]-Table1373[[#This Row],[Days post-exp.]]</f>
        <v>3</v>
      </c>
    </row>
    <row r="126" spans="1:28">
      <c r="A126" t="s">
        <v>249</v>
      </c>
      <c r="B126" t="s">
        <v>35</v>
      </c>
      <c r="C126" s="3">
        <v>44002</v>
      </c>
      <c r="D126" s="13">
        <v>44029</v>
      </c>
      <c r="E126" s="4" t="s">
        <v>280</v>
      </c>
      <c r="F126">
        <f>Table1373[[#This Row],[Date Measured]]-Table1373[[#This Row],[Exp. Start]]</f>
        <v>27</v>
      </c>
      <c r="G126" s="4">
        <v>12.07</v>
      </c>
      <c r="H126" s="4">
        <v>44</v>
      </c>
      <c r="I126" s="4">
        <v>0.245</v>
      </c>
      <c r="J126" s="4">
        <f>Table1373[[#This Row],[Mass]]*1000</f>
        <v>245</v>
      </c>
      <c r="K126" s="4">
        <f>LOG(Table1373[[#This Row],[SVL]])</f>
        <v>1.0817072700973491</v>
      </c>
      <c r="L126" s="4">
        <f>LOG(Table1373[[#This Row],[Mass (mg)]])</f>
        <v>2.3891660843645326</v>
      </c>
      <c r="M126">
        <f>Table1373[[#This Row],[Mass (mg)]]*($M$4/Table1373[[#This Row],[SVL]])^$M$3</f>
        <v>431.80502389636843</v>
      </c>
      <c r="N126" s="13">
        <v>44031</v>
      </c>
      <c r="O126" t="s">
        <v>281</v>
      </c>
      <c r="P126">
        <f>Table1373[[#This Row],[Date Measured GS 46]]-Table1373[[#This Row],[Exp. Start]]</f>
        <v>29</v>
      </c>
      <c r="Q126">
        <v>12.89</v>
      </c>
      <c r="R126">
        <v>46</v>
      </c>
      <c r="S126">
        <v>0.24</v>
      </c>
      <c r="T126">
        <f>Table1373[[#This Row],[Mass GS 46]]*1000</f>
        <v>240</v>
      </c>
      <c r="U126">
        <f>LOG(Table1373[[#This Row],[SVL GS 46]])</f>
        <v>1.110252917353403</v>
      </c>
      <c r="V126">
        <f>LOG(Table1373[[#This Row],[Mass (mg) GS 46]])</f>
        <v>2.3802112417116059</v>
      </c>
      <c r="W126">
        <f>Table1373[[#This Row],[Mass (mg) GS 46]]*($W$4/Table1373[[#This Row],[SVL GS 46]])^$W$3</f>
        <v>369.0604735271454</v>
      </c>
      <c r="X126" s="12">
        <f>Table1373[[#This Row],[GS 46]]-Table1373[[#This Row],[GS]]</f>
        <v>2</v>
      </c>
      <c r="Y126">
        <f>Table1373[[#This Row],[SVL GS 46]]-Table1373[[#This Row],[SVL]]</f>
        <v>0.82000000000000028</v>
      </c>
      <c r="Z126">
        <f>Table1373[[#This Row],[Mass GS 46]]-Table1373[[#This Row],[Mass]]</f>
        <v>-5.0000000000000044E-3</v>
      </c>
      <c r="AA126">
        <f>Table1373[[#This Row],[SMI.mg GS 46]]-Table1373[[#This Row],[SMI.mg]]</f>
        <v>-62.74455036922302</v>
      </c>
      <c r="AB126">
        <f>Table1373[[#This Row],[Days post-exp. GS 46]]-Table1373[[#This Row],[Days post-exp.]]</f>
        <v>2</v>
      </c>
    </row>
    <row r="127" spans="1:28">
      <c r="A127" t="s">
        <v>249</v>
      </c>
      <c r="B127" t="s">
        <v>35</v>
      </c>
      <c r="C127" s="3">
        <v>44002</v>
      </c>
      <c r="D127" s="18">
        <v>44030</v>
      </c>
      <c r="E127" s="4" t="s">
        <v>282</v>
      </c>
      <c r="F127">
        <f>Table1373[[#This Row],[Date Measured]]-Table1373[[#This Row],[Exp. Start]]</f>
        <v>28</v>
      </c>
      <c r="G127" s="4">
        <v>13.4</v>
      </c>
      <c r="H127" s="4">
        <v>45</v>
      </c>
      <c r="I127" s="4">
        <v>0.215</v>
      </c>
      <c r="J127" s="4">
        <f>Table1373[[#This Row],[Mass]]*1000</f>
        <v>215</v>
      </c>
      <c r="K127" s="4">
        <f>LOG(Table1373[[#This Row],[SVL]])</f>
        <v>1.1271047983648077</v>
      </c>
      <c r="L127" s="4">
        <f>LOG(Table1373[[#This Row],[Mass (mg)]])</f>
        <v>2.3324384599156054</v>
      </c>
      <c r="M127">
        <f>Table1373[[#This Row],[Mass (mg)]]*($M$4/Table1373[[#This Row],[SVL]])^$M$3</f>
        <v>283.20444415936464</v>
      </c>
      <c r="N127" s="13">
        <v>44034</v>
      </c>
      <c r="O127" t="s">
        <v>283</v>
      </c>
      <c r="P127">
        <f>Table1373[[#This Row],[Date Measured GS 46]]-Table1373[[#This Row],[Exp. Start]]</f>
        <v>32</v>
      </c>
      <c r="Q127">
        <v>12.42</v>
      </c>
      <c r="R127">
        <v>46</v>
      </c>
      <c r="S127">
        <v>0.193</v>
      </c>
      <c r="T127">
        <f>Table1373[[#This Row],[Mass GS 46]]*1000</f>
        <v>193</v>
      </c>
      <c r="U127">
        <f>LOG(Table1373[[#This Row],[SVL GS 46]])</f>
        <v>1.0941215958405615</v>
      </c>
      <c r="V127">
        <f>LOG(Table1373[[#This Row],[Mass (mg) GS 46]])</f>
        <v>2.2855573090077739</v>
      </c>
      <c r="W127">
        <f>Table1373[[#This Row],[Mass (mg) GS 46]]*($W$4/Table1373[[#This Row],[SVL GS 46]])^$W$3</f>
        <v>331.40527412360365</v>
      </c>
      <c r="X127" s="12">
        <f>Table1373[[#This Row],[GS 46]]-Table1373[[#This Row],[GS]]</f>
        <v>1</v>
      </c>
      <c r="Y127">
        <f>Table1373[[#This Row],[SVL GS 46]]-Table1373[[#This Row],[SVL]]</f>
        <v>-0.98000000000000043</v>
      </c>
      <c r="Z127">
        <f>Table1373[[#This Row],[Mass GS 46]]-Table1373[[#This Row],[Mass]]</f>
        <v>-2.1999999999999992E-2</v>
      </c>
      <c r="AA127">
        <f>Table1373[[#This Row],[SMI.mg GS 46]]-Table1373[[#This Row],[SMI.mg]]</f>
        <v>48.200829964239006</v>
      </c>
      <c r="AB127">
        <f>Table1373[[#This Row],[Days post-exp. GS 46]]-Table1373[[#This Row],[Days post-exp.]]</f>
        <v>4</v>
      </c>
    </row>
    <row r="128" spans="1:28">
      <c r="A128" t="s">
        <v>249</v>
      </c>
      <c r="B128" t="s">
        <v>35</v>
      </c>
      <c r="C128" s="3">
        <v>44002</v>
      </c>
      <c r="D128" s="13">
        <v>44031</v>
      </c>
      <c r="E128" s="3" t="s">
        <v>284</v>
      </c>
      <c r="F128">
        <f>Table1373[[#This Row],[Date Measured]]-Table1373[[#This Row],[Exp. Start]]</f>
        <v>29</v>
      </c>
      <c r="G128">
        <v>13.68</v>
      </c>
      <c r="H128">
        <v>42</v>
      </c>
      <c r="I128">
        <v>0.39</v>
      </c>
      <c r="J128">
        <f>Table1373[[#This Row],[Mass]]*1000</f>
        <v>390</v>
      </c>
      <c r="K128">
        <f>LOG(Table1373[[#This Row],[SVL]])</f>
        <v>1.1360860973840974</v>
      </c>
      <c r="L128">
        <f>LOG(Table1373[[#This Row],[Mass (mg)]])</f>
        <v>2.5910646070264991</v>
      </c>
      <c r="M128">
        <f>Table1373[[#This Row],[Mass (mg)]]*($M$4/Table1373[[#This Row],[SVL]])^$M$3</f>
        <v>484.96207435623035</v>
      </c>
      <c r="N128" s="13">
        <v>44036</v>
      </c>
      <c r="O128" t="s">
        <v>285</v>
      </c>
      <c r="P128">
        <f>Table1373[[#This Row],[Date Measured GS 46]]-Table1373[[#This Row],[Exp. Start]]</f>
        <v>34</v>
      </c>
      <c r="Q128">
        <v>14.47</v>
      </c>
      <c r="R128">
        <v>46</v>
      </c>
      <c r="S128">
        <v>0.254</v>
      </c>
      <c r="T128">
        <f>Table1373[[#This Row],[Mass GS 46]]*1000</f>
        <v>254</v>
      </c>
      <c r="U128">
        <f>LOG(Table1373[[#This Row],[SVL GS 46]])</f>
        <v>1.1604685311190375</v>
      </c>
      <c r="V128">
        <f>LOG(Table1373[[#This Row],[Mass (mg) GS 46]])</f>
        <v>2.4048337166199381</v>
      </c>
      <c r="W128">
        <f>Table1373[[#This Row],[Mass (mg) GS 46]]*($W$4/Table1373[[#This Row],[SVL GS 46]])^$W$3</f>
        <v>277.05220844105918</v>
      </c>
      <c r="X128" s="12">
        <f>Table1373[[#This Row],[GS 46]]-Table1373[[#This Row],[GS]]</f>
        <v>4</v>
      </c>
      <c r="Y128">
        <f>Table1373[[#This Row],[SVL GS 46]]-Table1373[[#This Row],[SVL]]</f>
        <v>0.79000000000000092</v>
      </c>
      <c r="Z128">
        <f>Table1373[[#This Row],[Mass GS 46]]-Table1373[[#This Row],[Mass]]</f>
        <v>-0.13600000000000001</v>
      </c>
      <c r="AA128">
        <f>Table1373[[#This Row],[SMI.mg GS 46]]-Table1373[[#This Row],[SMI.mg]]</f>
        <v>-207.90986591517117</v>
      </c>
      <c r="AB128">
        <f>Table1373[[#This Row],[Days post-exp. GS 46]]-Table1373[[#This Row],[Days post-exp.]]</f>
        <v>5</v>
      </c>
    </row>
    <row r="129" spans="1:29">
      <c r="A129" t="s">
        <v>249</v>
      </c>
      <c r="B129" t="s">
        <v>35</v>
      </c>
      <c r="C129" s="3">
        <v>44002</v>
      </c>
      <c r="D129" s="13">
        <v>44031</v>
      </c>
      <c r="E129" s="3" t="s">
        <v>286</v>
      </c>
      <c r="F129">
        <f>Table1373[[#This Row],[Date Measured]]-Table1373[[#This Row],[Exp. Start]]</f>
        <v>29</v>
      </c>
      <c r="G129">
        <v>15.66</v>
      </c>
      <c r="H129">
        <v>42</v>
      </c>
      <c r="I129">
        <v>0.52400000000000002</v>
      </c>
      <c r="J129">
        <f>Table1373[[#This Row],[Mass]]*1000</f>
        <v>524</v>
      </c>
      <c r="K129">
        <f>LOG(Table1373[[#This Row],[SVL]])</f>
        <v>1.1947917577219247</v>
      </c>
      <c r="L129">
        <f>LOG(Table1373[[#This Row],[Mass (mg)]])</f>
        <v>2.7193312869837265</v>
      </c>
      <c r="M129">
        <f>Table1373[[#This Row],[Mass (mg)]]*($M$4/Table1373[[#This Row],[SVL]])^$M$3</f>
        <v>447.139597835769</v>
      </c>
      <c r="N129" s="13">
        <v>44036</v>
      </c>
      <c r="O129" t="s">
        <v>287</v>
      </c>
      <c r="P129">
        <f>Table1373[[#This Row],[Date Measured GS 46]]-Table1373[[#This Row],[Exp. Start]]</f>
        <v>34</v>
      </c>
      <c r="Q129">
        <v>12.67</v>
      </c>
      <c r="R129">
        <v>46</v>
      </c>
      <c r="S129">
        <v>0.32</v>
      </c>
      <c r="T129">
        <f>Table1373[[#This Row],[Mass GS 46]]*1000</f>
        <v>320</v>
      </c>
      <c r="U129">
        <f>LOG(Table1373[[#This Row],[SVL GS 46]])</f>
        <v>1.1027766148834413</v>
      </c>
      <c r="V129">
        <f>LOG(Table1373[[#This Row],[Mass (mg) GS 46]])</f>
        <v>2.5051499783199058</v>
      </c>
      <c r="W129">
        <f>Table1373[[#This Row],[Mass (mg) GS 46]]*($W$4/Table1373[[#This Row],[SVL GS 46]])^$W$3</f>
        <v>517.89721131911119</v>
      </c>
      <c r="X129" s="12">
        <f>Table1373[[#This Row],[GS 46]]-Table1373[[#This Row],[GS]]</f>
        <v>4</v>
      </c>
      <c r="Y129">
        <f>Table1373[[#This Row],[SVL GS 46]]-Table1373[[#This Row],[SVL]]</f>
        <v>-2.99</v>
      </c>
      <c r="Z129">
        <f>Table1373[[#This Row],[Mass GS 46]]-Table1373[[#This Row],[Mass]]</f>
        <v>-0.20400000000000001</v>
      </c>
      <c r="AA129">
        <f>Table1373[[#This Row],[SMI.mg GS 46]]-Table1373[[#This Row],[SMI.mg]]</f>
        <v>70.757613483342197</v>
      </c>
      <c r="AB129">
        <f>Table1373[[#This Row],[Days post-exp. GS 46]]-Table1373[[#This Row],[Days post-exp.]]</f>
        <v>5</v>
      </c>
    </row>
    <row r="130" spans="1:29">
      <c r="A130" t="s">
        <v>249</v>
      </c>
      <c r="B130" t="s">
        <v>35</v>
      </c>
      <c r="C130" s="3">
        <v>44002</v>
      </c>
      <c r="D130" s="18">
        <v>44036</v>
      </c>
      <c r="E130" s="4" t="s">
        <v>288</v>
      </c>
      <c r="F130">
        <f>Table1373[[#This Row],[Date Measured]]-Table1373[[#This Row],[Exp. Start]]</f>
        <v>34</v>
      </c>
      <c r="G130" s="4">
        <v>14.62</v>
      </c>
      <c r="H130" s="4">
        <v>44</v>
      </c>
      <c r="I130" s="4">
        <v>0.38700000000000001</v>
      </c>
      <c r="J130" s="4">
        <f>Table1373[[#This Row],[Mass]]*1000</f>
        <v>387</v>
      </c>
      <c r="K130" s="4">
        <f>LOG(Table1373[[#This Row],[SVL]])</f>
        <v>1.1649473726218416</v>
      </c>
      <c r="L130" s="4">
        <f>LOG(Table1373[[#This Row],[Mass (mg)]])</f>
        <v>2.5877109650189114</v>
      </c>
      <c r="M130">
        <f>Table1373[[#This Row],[Mass (mg)]]*($M$4/Table1373[[#This Row],[SVL]])^$M$3</f>
        <v>399.90584767306592</v>
      </c>
      <c r="N130" s="13">
        <v>44038</v>
      </c>
      <c r="O130" t="s">
        <v>289</v>
      </c>
      <c r="P130">
        <f>Table1373[[#This Row],[Date Measured GS 46]]-Table1373[[#This Row],[Exp. Start]]</f>
        <v>36</v>
      </c>
      <c r="Q130">
        <v>15.15</v>
      </c>
      <c r="R130">
        <v>46</v>
      </c>
      <c r="S130">
        <v>0.34300000000000003</v>
      </c>
      <c r="T130">
        <f>Table1373[[#This Row],[Mass GS 46]]*1000</f>
        <v>343</v>
      </c>
      <c r="U130">
        <f>LOG(Table1373[[#This Row],[SVL GS 46]])</f>
        <v>1.1804126328383238</v>
      </c>
      <c r="V130">
        <f>LOG(Table1373[[#This Row],[Mass (mg) GS 46]])</f>
        <v>2.5352941200427703</v>
      </c>
      <c r="W130">
        <f>Table1373[[#This Row],[Mass (mg) GS 46]]*($W$4/Table1373[[#This Row],[SVL GS 46]])^$W$3</f>
        <v>326.42309673820785</v>
      </c>
      <c r="X130" s="12">
        <f>Table1373[[#This Row],[GS 46]]-Table1373[[#This Row],[GS]]</f>
        <v>2</v>
      </c>
      <c r="Y130">
        <f>Table1373[[#This Row],[SVL GS 46]]-Table1373[[#This Row],[SVL]]</f>
        <v>0.53000000000000114</v>
      </c>
      <c r="Z130">
        <f>Table1373[[#This Row],[Mass GS 46]]-Table1373[[#This Row],[Mass]]</f>
        <v>-4.3999999999999984E-2</v>
      </c>
      <c r="AA130">
        <f>Table1373[[#This Row],[SMI.mg GS 46]]-Table1373[[#This Row],[SMI.mg]]</f>
        <v>-73.482750934858075</v>
      </c>
      <c r="AB130">
        <f>Table1373[[#This Row],[Days post-exp. GS 46]]-Table1373[[#This Row],[Days post-exp.]]</f>
        <v>2</v>
      </c>
    </row>
    <row r="131" spans="1:29">
      <c r="A131" t="s">
        <v>249</v>
      </c>
      <c r="B131" t="s">
        <v>35</v>
      </c>
      <c r="C131" s="3">
        <v>44002</v>
      </c>
      <c r="D131" s="18">
        <v>44036</v>
      </c>
      <c r="E131" s="4" t="s">
        <v>290</v>
      </c>
      <c r="F131">
        <f>Table1373[[#This Row],[Date Measured]]-Table1373[[#This Row],[Exp. Start]]</f>
        <v>34</v>
      </c>
      <c r="G131" s="4">
        <v>15.94</v>
      </c>
      <c r="H131" s="4">
        <v>45</v>
      </c>
      <c r="I131" s="4">
        <v>0.43</v>
      </c>
      <c r="J131" s="4">
        <f>Table1373[[#This Row],[Mass]]*1000</f>
        <v>430</v>
      </c>
      <c r="K131" s="4">
        <f>LOG(Table1373[[#This Row],[SVL]])</f>
        <v>1.2024883170600935</v>
      </c>
      <c r="L131" s="4">
        <f>LOG(Table1373[[#This Row],[Mass (mg)]])</f>
        <v>2.6334684555795866</v>
      </c>
      <c r="M131">
        <f>Table1373[[#This Row],[Mass (mg)]]*($M$4/Table1373[[#This Row],[SVL]])^$M$3</f>
        <v>349.25340989938758</v>
      </c>
      <c r="N131" s="13">
        <v>44041</v>
      </c>
      <c r="O131" t="s">
        <v>291</v>
      </c>
      <c r="P131">
        <f>Table1373[[#This Row],[Date Measured GS 46]]-Table1373[[#This Row],[Exp. Start]]</f>
        <v>39</v>
      </c>
      <c r="Q131">
        <v>17.64</v>
      </c>
      <c r="R131">
        <v>46</v>
      </c>
      <c r="S131">
        <v>0.40100000000000002</v>
      </c>
      <c r="T131">
        <f>Table1373[[#This Row],[Mass GS 46]]*1000</f>
        <v>401</v>
      </c>
      <c r="U131">
        <f>LOG(Table1373[[#This Row],[SVL GS 46]])</f>
        <v>1.2464985807958009</v>
      </c>
      <c r="V131">
        <f>LOG(Table1373[[#This Row],[Mass (mg) GS 46]])</f>
        <v>2.6031443726201822</v>
      </c>
      <c r="W131">
        <f>Table1373[[#This Row],[Mass (mg) GS 46]]*($W$4/Table1373[[#This Row],[SVL GS 46]])^$W$3</f>
        <v>242.846669755926</v>
      </c>
      <c r="X131" s="12">
        <f>Table1373[[#This Row],[GS 46]]-Table1373[[#This Row],[GS]]</f>
        <v>1</v>
      </c>
      <c r="Y131">
        <f>Table1373[[#This Row],[SVL GS 46]]-Table1373[[#This Row],[SVL]]</f>
        <v>1.7000000000000011</v>
      </c>
      <c r="Z131">
        <f>Table1373[[#This Row],[Mass GS 46]]-Table1373[[#This Row],[Mass]]</f>
        <v>-2.899999999999997E-2</v>
      </c>
      <c r="AA131">
        <f>Table1373[[#This Row],[SMI.mg GS 46]]-Table1373[[#This Row],[SMI.mg]]</f>
        <v>-106.40674014346158</v>
      </c>
      <c r="AB131">
        <f>Table1373[[#This Row],[Days post-exp. GS 46]]-Table1373[[#This Row],[Days post-exp.]]</f>
        <v>5</v>
      </c>
    </row>
    <row r="132" spans="1:29">
      <c r="A132" t="s">
        <v>249</v>
      </c>
      <c r="B132" t="s">
        <v>35</v>
      </c>
      <c r="C132" s="3">
        <v>44002</v>
      </c>
      <c r="D132" s="13">
        <v>44037</v>
      </c>
      <c r="E132" s="3" t="s">
        <v>292</v>
      </c>
      <c r="F132">
        <f>Table1373[[#This Row],[Date Measured]]-Table1373[[#This Row],[Exp. Start]]</f>
        <v>35</v>
      </c>
      <c r="G132">
        <v>16.72</v>
      </c>
      <c r="H132">
        <v>42</v>
      </c>
      <c r="I132">
        <v>0.53300000000000003</v>
      </c>
      <c r="J132">
        <f>Table1373[[#This Row],[Mass]]*1000</f>
        <v>533</v>
      </c>
      <c r="K132">
        <f>LOG(Table1373[[#This Row],[SVL]])</f>
        <v>1.2232362731029975</v>
      </c>
      <c r="L132">
        <f>LOG(Table1373[[#This Row],[Mass (mg)]])</f>
        <v>2.7267272090265724</v>
      </c>
      <c r="M132">
        <f>Table1373[[#This Row],[Mass (mg)]]*($M$4/Table1373[[#This Row],[SVL]])^$M$3</f>
        <v>378.9689305546338</v>
      </c>
      <c r="N132" s="13">
        <v>44041</v>
      </c>
      <c r="O132" t="s">
        <v>293</v>
      </c>
      <c r="P132">
        <f>Table1373[[#This Row],[Date Measured GS 46]]-Table1373[[#This Row],[Exp. Start]]</f>
        <v>39</v>
      </c>
      <c r="Q132">
        <v>16.75</v>
      </c>
      <c r="R132">
        <v>46</v>
      </c>
      <c r="S132">
        <v>0.41899999999999998</v>
      </c>
      <c r="T132">
        <f>Table1373[[#This Row],[Mass GS 46]]*1000</f>
        <v>419</v>
      </c>
      <c r="U132">
        <f>LOG(Table1373[[#This Row],[SVL GS 46]])</f>
        <v>1.2240148113728639</v>
      </c>
      <c r="V132">
        <f>LOG(Table1373[[#This Row],[Mass (mg) GS 46]])</f>
        <v>2.6222140229662951</v>
      </c>
      <c r="W132">
        <f>Table1373[[#This Row],[Mass (mg) GS 46]]*($W$4/Table1373[[#This Row],[SVL GS 46]])^$W$3</f>
        <v>295.9284137629719</v>
      </c>
      <c r="X132" s="12">
        <f>Table1373[[#This Row],[GS 46]]-Table1373[[#This Row],[GS]]</f>
        <v>4</v>
      </c>
      <c r="Y132">
        <f>Table1373[[#This Row],[SVL GS 46]]-Table1373[[#This Row],[SVL]]</f>
        <v>3.0000000000001137E-2</v>
      </c>
      <c r="Z132">
        <f>Table1373[[#This Row],[Mass GS 46]]-Table1373[[#This Row],[Mass]]</f>
        <v>-0.11400000000000005</v>
      </c>
      <c r="AA132">
        <f>Table1373[[#This Row],[SMI.mg GS 46]]-Table1373[[#This Row],[SMI.mg]]</f>
        <v>-83.040516791661901</v>
      </c>
      <c r="AB132">
        <f>Table1373[[#This Row],[Days post-exp. GS 46]]-Table1373[[#This Row],[Days post-exp.]]</f>
        <v>4</v>
      </c>
    </row>
    <row r="133" spans="1:29">
      <c r="A133" t="s">
        <v>249</v>
      </c>
      <c r="B133" t="s">
        <v>35</v>
      </c>
      <c r="C133" s="3">
        <v>44002</v>
      </c>
      <c r="D133" s="13">
        <v>44037</v>
      </c>
      <c r="E133" s="3" t="s">
        <v>294</v>
      </c>
      <c r="F133">
        <f>Table1373[[#This Row],[Date Measured]]-Table1373[[#This Row],[Exp. Start]]</f>
        <v>35</v>
      </c>
      <c r="G133">
        <v>15.85</v>
      </c>
      <c r="H133">
        <v>42</v>
      </c>
      <c r="I133">
        <v>0.53700000000000003</v>
      </c>
      <c r="J133">
        <f>Table1373[[#This Row],[Mass]]*1000</f>
        <v>537</v>
      </c>
      <c r="K133">
        <f>LOG(Table1373[[#This Row],[SVL]])</f>
        <v>1.2000292665537702</v>
      </c>
      <c r="L133">
        <f>LOG(Table1373[[#This Row],[Mass (mg)]])</f>
        <v>2.7299742856995555</v>
      </c>
      <c r="M133">
        <f>Table1373[[#This Row],[Mass (mg)]]*($M$4/Table1373[[#This Row],[SVL]])^$M$3</f>
        <v>443.0945938463056</v>
      </c>
      <c r="N133" s="13">
        <v>44041</v>
      </c>
      <c r="O133" t="s">
        <v>295</v>
      </c>
      <c r="P133">
        <f>Table1373[[#This Row],[Date Measured GS 46]]-Table1373[[#This Row],[Exp. Start]]</f>
        <v>39</v>
      </c>
      <c r="Q133">
        <v>18.72</v>
      </c>
      <c r="R133">
        <v>46</v>
      </c>
      <c r="S133">
        <v>0.41599999999999998</v>
      </c>
      <c r="T133">
        <f>Table1373[[#This Row],[Mass GS 46]]*1000</f>
        <v>416</v>
      </c>
      <c r="U133">
        <f>LOG(Table1373[[#This Row],[SVL GS 46]])</f>
        <v>1.2723058444020865</v>
      </c>
      <c r="V133">
        <f>LOG(Table1373[[#This Row],[Mass (mg) GS 46]])</f>
        <v>2.6190933306267428</v>
      </c>
      <c r="W133">
        <f>Table1373[[#This Row],[Mass (mg) GS 46]]*($W$4/Table1373[[#This Row],[SVL GS 46]])^$W$3</f>
        <v>211.16613748201161</v>
      </c>
      <c r="X133" s="12">
        <f>Table1373[[#This Row],[GS 46]]-Table1373[[#This Row],[GS]]</f>
        <v>4</v>
      </c>
      <c r="Y133">
        <f>Table1373[[#This Row],[SVL GS 46]]-Table1373[[#This Row],[SVL]]</f>
        <v>2.8699999999999992</v>
      </c>
      <c r="Z133">
        <f>Table1373[[#This Row],[Mass GS 46]]-Table1373[[#This Row],[Mass]]</f>
        <v>-0.12100000000000005</v>
      </c>
      <c r="AA133">
        <f>Table1373[[#This Row],[SMI.mg GS 46]]-Table1373[[#This Row],[SMI.mg]]</f>
        <v>-231.92845636429399</v>
      </c>
      <c r="AB133">
        <f>Table1373[[#This Row],[Days post-exp. GS 46]]-Table1373[[#This Row],[Days post-exp.]]</f>
        <v>4</v>
      </c>
    </row>
    <row r="134" spans="1:29">
      <c r="A134" t="s">
        <v>249</v>
      </c>
      <c r="B134" t="s">
        <v>35</v>
      </c>
      <c r="C134" s="3">
        <v>44002</v>
      </c>
      <c r="D134" s="13">
        <v>44037</v>
      </c>
      <c r="E134" s="3" t="s">
        <v>296</v>
      </c>
      <c r="F134">
        <f>Table1373[[#This Row],[Date Measured]]-Table1373[[#This Row],[Exp. Start]]</f>
        <v>35</v>
      </c>
      <c r="G134">
        <v>15.91</v>
      </c>
      <c r="H134">
        <v>42</v>
      </c>
      <c r="I134">
        <v>0.62</v>
      </c>
      <c r="J134">
        <f>Table1373[[#This Row],[Mass]]*1000</f>
        <v>620</v>
      </c>
      <c r="K134">
        <f>LOG(Table1373[[#This Row],[SVL]])</f>
        <v>1.2016701796465816</v>
      </c>
      <c r="L134">
        <f>LOG(Table1373[[#This Row],[Mass (mg)]])</f>
        <v>2.7923916894982539</v>
      </c>
      <c r="M134">
        <f>Table1373[[#This Row],[Mass (mg)]]*($M$4/Table1373[[#This Row],[SVL]])^$M$3</f>
        <v>506.22420167570749</v>
      </c>
      <c r="N134" s="27">
        <v>44040</v>
      </c>
      <c r="O134" s="31" t="s">
        <v>297</v>
      </c>
      <c r="P134">
        <f>Table1373[[#This Row],[Date Measured GS 46]]-Table1373[[#This Row],[Exp. Start]]</f>
        <v>38</v>
      </c>
      <c r="Q134" s="31">
        <v>14.56</v>
      </c>
      <c r="R134" s="31">
        <v>46</v>
      </c>
      <c r="S134" s="31">
        <v>0.5</v>
      </c>
      <c r="T134">
        <f>Table1373[[#This Row],[Mass GS 46]]*1000</f>
        <v>500</v>
      </c>
      <c r="U134">
        <f>LOG(Table1373[[#This Row],[SVL GS 46]])</f>
        <v>1.1631613749770184</v>
      </c>
      <c r="V134">
        <f>LOG(Table1373[[#This Row],[Mass (mg) GS 46]])</f>
        <v>2.6989700043360187</v>
      </c>
      <c r="W134">
        <f>Table1373[[#This Row],[Mass (mg) GS 46]]*($W$4/Table1373[[#This Row],[SVL GS 46]])^$W$3</f>
        <v>535.42567329038036</v>
      </c>
      <c r="X134" s="12">
        <f>Table1373[[#This Row],[GS 46]]-Table1373[[#This Row],[GS]]</f>
        <v>4</v>
      </c>
      <c r="Y134">
        <f>Table1373[[#This Row],[SVL GS 46]]-Table1373[[#This Row],[SVL]]</f>
        <v>-1.3499999999999996</v>
      </c>
      <c r="Z134">
        <f>Table1373[[#This Row],[Mass GS 46]]-Table1373[[#This Row],[Mass]]</f>
        <v>-0.12</v>
      </c>
      <c r="AA134">
        <f>Table1373[[#This Row],[SMI.mg GS 46]]-Table1373[[#This Row],[SMI.mg]]</f>
        <v>29.201471614672869</v>
      </c>
      <c r="AB134">
        <f>Table1373[[#This Row],[Days post-exp. GS 46]]-Table1373[[#This Row],[Days post-exp.]]</f>
        <v>3</v>
      </c>
    </row>
    <row r="135" spans="1:29">
      <c r="A135" t="s">
        <v>249</v>
      </c>
      <c r="B135" t="s">
        <v>35</v>
      </c>
      <c r="C135" s="3">
        <v>44002</v>
      </c>
      <c r="D135" s="13">
        <v>44037</v>
      </c>
      <c r="E135" s="3" t="s">
        <v>298</v>
      </c>
      <c r="F135">
        <f>Table1373[[#This Row],[Date Measured]]-Table1373[[#This Row],[Exp. Start]]</f>
        <v>35</v>
      </c>
      <c r="G135">
        <v>16.22</v>
      </c>
      <c r="H135">
        <v>42</v>
      </c>
      <c r="I135">
        <v>0.47699999999999998</v>
      </c>
      <c r="J135">
        <f>Table1373[[#This Row],[Mass]]*1000</f>
        <v>477</v>
      </c>
      <c r="K135">
        <f>LOG(Table1373[[#This Row],[SVL]])</f>
        <v>1.2100508498751372</v>
      </c>
      <c r="L135">
        <f>LOG(Table1373[[#This Row],[Mass (mg)]])</f>
        <v>2.6785183790401139</v>
      </c>
      <c r="M135">
        <f>Table1373[[#This Row],[Mass (mg)]]*($M$4/Table1373[[#This Row],[SVL]])^$M$3</f>
        <v>369.08320156150825</v>
      </c>
      <c r="N135" s="13">
        <v>44040</v>
      </c>
      <c r="O135" t="s">
        <v>299</v>
      </c>
      <c r="P135">
        <f>Table1373[[#This Row],[Date Measured GS 46]]-Table1373[[#This Row],[Exp. Start]]</f>
        <v>38</v>
      </c>
      <c r="Q135">
        <v>14.19</v>
      </c>
      <c r="R135">
        <v>46</v>
      </c>
      <c r="S135">
        <v>0.35799999999999998</v>
      </c>
      <c r="T135">
        <f>Table1373[[#This Row],[Mass GS 46]]*1000</f>
        <v>358</v>
      </c>
      <c r="U135">
        <f>LOG(Table1373[[#This Row],[SVL GS 46]])</f>
        <v>1.1519823954574739</v>
      </c>
      <c r="V135">
        <f>LOG(Table1373[[#This Row],[Mass (mg) GS 46]])</f>
        <v>2.5538830266438746</v>
      </c>
      <c r="W135">
        <f>Table1373[[#This Row],[Mass (mg) GS 46]]*($W$4/Table1373[[#This Row],[SVL GS 46]])^$W$3</f>
        <v>413.82602042413453</v>
      </c>
      <c r="X135" s="12">
        <f>Table1373[[#This Row],[GS 46]]-Table1373[[#This Row],[GS]]</f>
        <v>4</v>
      </c>
      <c r="Y135">
        <f>Table1373[[#This Row],[SVL GS 46]]-Table1373[[#This Row],[SVL]]</f>
        <v>-2.0299999999999994</v>
      </c>
      <c r="Z135">
        <f>Table1373[[#This Row],[Mass GS 46]]-Table1373[[#This Row],[Mass]]</f>
        <v>-0.11899999999999999</v>
      </c>
      <c r="AA135">
        <f>Table1373[[#This Row],[SMI.mg GS 46]]-Table1373[[#This Row],[SMI.mg]]</f>
        <v>44.742818862626279</v>
      </c>
      <c r="AB135">
        <f>Table1373[[#This Row],[Days post-exp. GS 46]]-Table1373[[#This Row],[Days post-exp.]]</f>
        <v>3</v>
      </c>
    </row>
    <row r="136" spans="1:29">
      <c r="A136" t="s">
        <v>249</v>
      </c>
      <c r="B136" t="s">
        <v>35</v>
      </c>
      <c r="C136" s="3">
        <v>44002</v>
      </c>
      <c r="D136" s="13">
        <v>44038</v>
      </c>
      <c r="E136" s="3" t="s">
        <v>300</v>
      </c>
      <c r="F136">
        <f>Table1373[[#This Row],[Date Measured]]-Table1373[[#This Row],[Exp. Start]]</f>
        <v>36</v>
      </c>
      <c r="G136">
        <v>17.28</v>
      </c>
      <c r="H136">
        <v>42</v>
      </c>
      <c r="I136">
        <v>0.67200000000000004</v>
      </c>
      <c r="J136">
        <f>Table1373[[#This Row],[Mass]]*1000</f>
        <v>672</v>
      </c>
      <c r="K136">
        <f>LOG(Table1373[[#This Row],[SVL]])</f>
        <v>1.2375437381428744</v>
      </c>
      <c r="L136">
        <f>LOG(Table1373[[#This Row],[Mass (mg)]])</f>
        <v>2.8273692730538253</v>
      </c>
      <c r="M136">
        <f>Table1373[[#This Row],[Mass (mg)]]*($M$4/Table1373[[#This Row],[SVL]])^$M$3</f>
        <v>435.90373626997371</v>
      </c>
      <c r="N136" s="13">
        <v>44040</v>
      </c>
      <c r="O136" t="s">
        <v>301</v>
      </c>
      <c r="P136">
        <f>Table1373[[#This Row],[Date Measured GS 46]]-Table1373[[#This Row],[Exp. Start]]</f>
        <v>38</v>
      </c>
      <c r="Q136">
        <v>16.14</v>
      </c>
      <c r="R136">
        <v>46</v>
      </c>
      <c r="S136">
        <v>0.51500000000000001</v>
      </c>
      <c r="T136">
        <f>Table1373[[#This Row],[Mass GS 46]]*1000</f>
        <v>515</v>
      </c>
      <c r="U136">
        <f>LOG(Table1373[[#This Row],[SVL GS 46]])</f>
        <v>1.2079035303860517</v>
      </c>
      <c r="V136">
        <f>LOG(Table1373[[#This Row],[Mass (mg) GS 46]])</f>
        <v>2.7118072290411912</v>
      </c>
      <c r="W136">
        <f>Table1373[[#This Row],[Mass (mg) GS 46]]*($W$4/Table1373[[#This Row],[SVL GS 46]])^$W$3</f>
        <v>406.10296329766118</v>
      </c>
      <c r="X136" s="12">
        <f>Table1373[[#This Row],[GS 46]]-Table1373[[#This Row],[GS]]</f>
        <v>4</v>
      </c>
      <c r="Y136">
        <f>Table1373[[#This Row],[SVL GS 46]]-Table1373[[#This Row],[SVL]]</f>
        <v>-1.1400000000000006</v>
      </c>
      <c r="Z136">
        <f>Table1373[[#This Row],[Mass GS 46]]-Table1373[[#This Row],[Mass]]</f>
        <v>-0.15700000000000003</v>
      </c>
      <c r="AA136">
        <f>Table1373[[#This Row],[SMI.mg GS 46]]-Table1373[[#This Row],[SMI.mg]]</f>
        <v>-29.800772972312529</v>
      </c>
      <c r="AB136">
        <f>Table1373[[#This Row],[Days post-exp. GS 46]]-Table1373[[#This Row],[Days post-exp.]]</f>
        <v>2</v>
      </c>
    </row>
    <row r="137" spans="1:29">
      <c r="A137" t="s">
        <v>249</v>
      </c>
      <c r="B137" t="s">
        <v>35</v>
      </c>
      <c r="C137" s="3">
        <v>44002</v>
      </c>
      <c r="D137" s="13">
        <v>44038</v>
      </c>
      <c r="E137" s="3" t="s">
        <v>302</v>
      </c>
      <c r="F137">
        <f>Table1373[[#This Row],[Date Measured]]-Table1373[[#This Row],[Exp. Start]]</f>
        <v>36</v>
      </c>
      <c r="G137">
        <v>15.76</v>
      </c>
      <c r="H137">
        <v>42</v>
      </c>
      <c r="I137">
        <v>0.58299999999999996</v>
      </c>
      <c r="J137">
        <f>Table1373[[#This Row],[Mass]]*1000</f>
        <v>583</v>
      </c>
      <c r="K137">
        <f>LOG(Table1373[[#This Row],[SVL]])</f>
        <v>1.1975562131535364</v>
      </c>
      <c r="L137">
        <f>LOG(Table1373[[#This Row],[Mass (mg)]])</f>
        <v>2.7656685547590141</v>
      </c>
      <c r="M137">
        <f>Table1373[[#This Row],[Mass (mg)]]*($M$4/Table1373[[#This Row],[SVL]])^$M$3</f>
        <v>488.74203542027703</v>
      </c>
      <c r="N137" s="13">
        <v>44043</v>
      </c>
      <c r="O137" t="s">
        <v>303</v>
      </c>
      <c r="P137">
        <f>Table1373[[#This Row],[Date Measured GS 46]]-Table1373[[#This Row],[Exp. Start]]</f>
        <v>41</v>
      </c>
      <c r="Q137">
        <v>16.100000000000001</v>
      </c>
      <c r="R137">
        <v>46</v>
      </c>
      <c r="S137">
        <v>0.42299999999999999</v>
      </c>
      <c r="T137">
        <f>Table1373[[#This Row],[Mass GS 46]]*1000</f>
        <v>423</v>
      </c>
      <c r="U137">
        <f>LOG(Table1373[[#This Row],[SVL GS 46]])</f>
        <v>1.2068258760318498</v>
      </c>
      <c r="V137">
        <f>LOG(Table1373[[#This Row],[Mass (mg) GS 46]])</f>
        <v>2.6263403673750423</v>
      </c>
      <c r="W137">
        <f>Table1373[[#This Row],[Mass (mg) GS 46]]*($W$4/Table1373[[#This Row],[SVL GS 46]])^$W$3</f>
        <v>336.02401523080107</v>
      </c>
      <c r="X137" s="12">
        <f>Table1373[[#This Row],[GS 46]]-Table1373[[#This Row],[GS]]</f>
        <v>4</v>
      </c>
      <c r="Y137">
        <f>Table1373[[#This Row],[SVL GS 46]]-Table1373[[#This Row],[SVL]]</f>
        <v>0.34000000000000163</v>
      </c>
      <c r="Z137">
        <f>Table1373[[#This Row],[Mass GS 46]]-Table1373[[#This Row],[Mass]]</f>
        <v>-0.15999999999999998</v>
      </c>
      <c r="AA137">
        <f>Table1373[[#This Row],[SMI.mg GS 46]]-Table1373[[#This Row],[SMI.mg]]</f>
        <v>-152.71802018947596</v>
      </c>
      <c r="AB137">
        <f>Table1373[[#This Row],[Days post-exp. GS 46]]-Table1373[[#This Row],[Days post-exp.]]</f>
        <v>5</v>
      </c>
    </row>
    <row r="138" spans="1:29">
      <c r="A138" t="s">
        <v>249</v>
      </c>
      <c r="B138" t="s">
        <v>35</v>
      </c>
      <c r="C138" s="3">
        <v>44002</v>
      </c>
      <c r="D138" s="13">
        <v>44038</v>
      </c>
      <c r="E138" s="3" t="s">
        <v>304</v>
      </c>
      <c r="F138">
        <f>Table1373[[#This Row],[Date Measured]]-Table1373[[#This Row],[Exp. Start]]</f>
        <v>36</v>
      </c>
      <c r="G138">
        <v>16.420000000000002</v>
      </c>
      <c r="H138">
        <v>42</v>
      </c>
      <c r="I138">
        <v>0.61499999999999999</v>
      </c>
      <c r="J138">
        <f>Table1373[[#This Row],[Mass]]*1000</f>
        <v>615</v>
      </c>
      <c r="K138">
        <f>LOG(Table1373[[#This Row],[SVL]])</f>
        <v>1.215373152783422</v>
      </c>
      <c r="L138">
        <f>LOG(Table1373[[#This Row],[Mass (mg)]])</f>
        <v>2.7888751157754168</v>
      </c>
      <c r="M138">
        <f>Table1373[[#This Row],[Mass (mg)]]*($M$4/Table1373[[#This Row],[SVL]])^$M$3</f>
        <v>459.89123555925494</v>
      </c>
      <c r="N138" s="13">
        <v>44041</v>
      </c>
      <c r="O138" t="s">
        <v>305</v>
      </c>
      <c r="P138">
        <f>Table1373[[#This Row],[Date Measured GS 46]]-Table1373[[#This Row],[Exp. Start]]</f>
        <v>39</v>
      </c>
      <c r="Q138">
        <v>17.989999999999998</v>
      </c>
      <c r="R138">
        <v>46</v>
      </c>
      <c r="S138">
        <v>0.48199999999999998</v>
      </c>
      <c r="T138">
        <f>Table1373[[#This Row],[Mass GS 46]]*1000</f>
        <v>482</v>
      </c>
      <c r="U138">
        <f>LOG(Table1373[[#This Row],[SVL GS 46]])</f>
        <v>1.2550311633455513</v>
      </c>
      <c r="V138">
        <f>LOG(Table1373[[#This Row],[Mass (mg) GS 46]])</f>
        <v>2.6830470382388496</v>
      </c>
      <c r="W138">
        <f>Table1373[[#This Row],[Mass (mg) GS 46]]*($W$4/Table1373[[#This Row],[SVL GS 46]])^$W$3</f>
        <v>275.35310977628365</v>
      </c>
      <c r="X138" s="12">
        <f>Table1373[[#This Row],[GS 46]]-Table1373[[#This Row],[GS]]</f>
        <v>4</v>
      </c>
      <c r="Y138">
        <f>Table1373[[#This Row],[SVL GS 46]]-Table1373[[#This Row],[SVL]]</f>
        <v>1.5699999999999967</v>
      </c>
      <c r="Z138">
        <f>Table1373[[#This Row],[Mass GS 46]]-Table1373[[#This Row],[Mass]]</f>
        <v>-0.13300000000000001</v>
      </c>
      <c r="AA138">
        <f>Table1373[[#This Row],[SMI.mg GS 46]]-Table1373[[#This Row],[SMI.mg]]</f>
        <v>-184.53812578297129</v>
      </c>
      <c r="AB138">
        <f>Table1373[[#This Row],[Days post-exp. GS 46]]-Table1373[[#This Row],[Days post-exp.]]</f>
        <v>3</v>
      </c>
    </row>
    <row r="139" spans="1:29">
      <c r="A139" t="s">
        <v>249</v>
      </c>
      <c r="B139" t="s">
        <v>35</v>
      </c>
      <c r="C139" s="3">
        <v>44002</v>
      </c>
      <c r="D139" s="13">
        <v>44039</v>
      </c>
      <c r="E139" s="3" t="s">
        <v>306</v>
      </c>
      <c r="F139">
        <f>Table1373[[#This Row],[Date Measured]]-Table1373[[#This Row],[Exp. Start]]</f>
        <v>37</v>
      </c>
      <c r="G139">
        <v>16.09</v>
      </c>
      <c r="H139">
        <v>42</v>
      </c>
      <c r="I139">
        <v>0.56399999999999995</v>
      </c>
      <c r="J139">
        <f>Table1373[[#This Row],[Mass]]*1000</f>
        <v>564</v>
      </c>
      <c r="K139">
        <f>LOG(Table1373[[#This Row],[SVL]])</f>
        <v>1.2065560440990295</v>
      </c>
      <c r="L139">
        <f>LOG(Table1373[[#This Row],[Mass (mg)]])</f>
        <v>2.7512791039833422</v>
      </c>
      <c r="M139">
        <f>Table1373[[#This Row],[Mass (mg)]]*($M$4/Table1373[[#This Row],[SVL]])^$M$3</f>
        <v>446.29311288967591</v>
      </c>
      <c r="N139" s="13">
        <v>44045</v>
      </c>
      <c r="O139" t="s">
        <v>307</v>
      </c>
      <c r="P139">
        <f>Table1373[[#This Row],[Date Measured GS 46]]-Table1373[[#This Row],[Exp. Start]]</f>
        <v>43</v>
      </c>
      <c r="Q139">
        <v>18.510000000000002</v>
      </c>
      <c r="R139">
        <v>46</v>
      </c>
      <c r="S139">
        <v>0.42799999999999999</v>
      </c>
      <c r="T139">
        <f>Table1373[[#This Row],[Mass GS 46]]*1000</f>
        <v>428</v>
      </c>
      <c r="U139">
        <f>LOG(Table1373[[#This Row],[SVL GS 46]])</f>
        <v>1.2674064187529042</v>
      </c>
      <c r="V139">
        <f>LOG(Table1373[[#This Row],[Mass (mg) GS 46]])</f>
        <v>2.6314437690131722</v>
      </c>
      <c r="W139">
        <f>Table1373[[#This Row],[Mass (mg) GS 46]]*($W$4/Table1373[[#This Row],[SVL GS 46]])^$W$3</f>
        <v>224.66104099961854</v>
      </c>
      <c r="X139" s="12">
        <f>Table1373[[#This Row],[GS 46]]-Table1373[[#This Row],[GS]]</f>
        <v>4</v>
      </c>
      <c r="Y139">
        <f>Table1373[[#This Row],[SVL GS 46]]-Table1373[[#This Row],[SVL]]</f>
        <v>2.4200000000000017</v>
      </c>
      <c r="Z139">
        <f>Table1373[[#This Row],[Mass GS 46]]-Table1373[[#This Row],[Mass]]</f>
        <v>-0.13599999999999995</v>
      </c>
      <c r="AA139">
        <f>Table1373[[#This Row],[SMI.mg GS 46]]-Table1373[[#This Row],[SMI.mg]]</f>
        <v>-221.63207189005738</v>
      </c>
      <c r="AB139">
        <f>Table1373[[#This Row],[Days post-exp. GS 46]]-Table1373[[#This Row],[Days post-exp.]]</f>
        <v>6</v>
      </c>
    </row>
    <row r="140" spans="1:29" s="6" customFormat="1">
      <c r="A140" t="s">
        <v>249</v>
      </c>
      <c r="B140" t="s">
        <v>35</v>
      </c>
      <c r="C140" s="3">
        <v>44002</v>
      </c>
      <c r="D140" s="13">
        <v>44039</v>
      </c>
      <c r="E140" s="3" t="s">
        <v>308</v>
      </c>
      <c r="F140">
        <f>Table1373[[#This Row],[Date Measured]]-Table1373[[#This Row],[Exp. Start]]</f>
        <v>37</v>
      </c>
      <c r="G140">
        <v>16.239999999999998</v>
      </c>
      <c r="H140">
        <v>42</v>
      </c>
      <c r="I140">
        <v>0.496</v>
      </c>
      <c r="J140">
        <f>Table1373[[#This Row],[Mass]]*1000</f>
        <v>496</v>
      </c>
      <c r="K140">
        <f>LOG(Table1373[[#This Row],[SVL]])</f>
        <v>1.2105860249051565</v>
      </c>
      <c r="L140">
        <f>LOG(Table1373[[#This Row],[Mass (mg)]])</f>
        <v>2.6954816764901977</v>
      </c>
      <c r="M140">
        <f>Table1373[[#This Row],[Mass (mg)]]*($M$4/Table1373[[#This Row],[SVL]])^$M$3</f>
        <v>382.46948004866152</v>
      </c>
      <c r="N140" s="27">
        <v>44045</v>
      </c>
      <c r="O140" s="30" t="s">
        <v>309</v>
      </c>
      <c r="P140">
        <f>Table1373[[#This Row],[Date Measured GS 46]]-Table1373[[#This Row],[Exp. Start]]</f>
        <v>43</v>
      </c>
      <c r="Q140" s="31">
        <v>17.55</v>
      </c>
      <c r="R140" s="31">
        <v>46</v>
      </c>
      <c r="S140" s="31">
        <v>0.35909999999999997</v>
      </c>
      <c r="T140">
        <f>Table1373[[#This Row],[Mass GS 46]]*1000</f>
        <v>359.09999999999997</v>
      </c>
      <c r="U140">
        <f>LOG(Table1373[[#This Row],[SVL GS 46]])</f>
        <v>1.2442771208018428</v>
      </c>
      <c r="V140">
        <f>LOG(Table1373[[#This Row],[Mass (mg) GS 46]])</f>
        <v>2.5552154051260731</v>
      </c>
      <c r="W140">
        <f>Table1373[[#This Row],[Mass (mg) GS 46]]*($W$4/Table1373[[#This Row],[SVL GS 46]])^$W$3</f>
        <v>220.80134680120867</v>
      </c>
      <c r="X140" s="12">
        <f>Table1373[[#This Row],[GS 46]]-Table1373[[#This Row],[GS]]</f>
        <v>4</v>
      </c>
      <c r="Y140">
        <f>Table1373[[#This Row],[SVL GS 46]]-Table1373[[#This Row],[SVL]]</f>
        <v>1.3100000000000023</v>
      </c>
      <c r="Z140">
        <f>Table1373[[#This Row],[Mass GS 46]]-Table1373[[#This Row],[Mass]]</f>
        <v>-0.13690000000000002</v>
      </c>
      <c r="AA140">
        <f>Table1373[[#This Row],[SMI.mg GS 46]]-Table1373[[#This Row],[SMI.mg]]</f>
        <v>-161.66813324745286</v>
      </c>
      <c r="AB140">
        <f>Table1373[[#This Row],[Days post-exp. GS 46]]-Table1373[[#This Row],[Days post-exp.]]</f>
        <v>6</v>
      </c>
      <c r="AC140" s="12"/>
    </row>
    <row r="141" spans="1:29">
      <c r="A141" t="s">
        <v>249</v>
      </c>
      <c r="B141" t="s">
        <v>35</v>
      </c>
      <c r="C141" s="3">
        <v>44002</v>
      </c>
      <c r="D141" s="13">
        <v>44039</v>
      </c>
      <c r="E141" s="3" t="s">
        <v>310</v>
      </c>
      <c r="F141">
        <f>Table1373[[#This Row],[Date Measured]]-Table1373[[#This Row],[Exp. Start]]</f>
        <v>37</v>
      </c>
      <c r="G141">
        <v>15.69</v>
      </c>
      <c r="H141">
        <v>42</v>
      </c>
      <c r="I141">
        <v>0.50600000000000001</v>
      </c>
      <c r="J141">
        <f>Table1373[[#This Row],[Mass]]*1000</f>
        <v>506</v>
      </c>
      <c r="K141">
        <f>LOG(Table1373[[#This Row],[SVL]])</f>
        <v>1.1956229435869368</v>
      </c>
      <c r="L141">
        <f>LOG(Table1373[[#This Row],[Mass (mg)]])</f>
        <v>2.7041505168397992</v>
      </c>
      <c r="M141">
        <f>Table1373[[#This Row],[Mass (mg)]]*($M$4/Table1373[[#This Row],[SVL]])^$M$3</f>
        <v>429.48400916161683</v>
      </c>
      <c r="O141" s="6" t="s">
        <v>311</v>
      </c>
      <c r="AC141" s="12" t="s">
        <v>115</v>
      </c>
    </row>
    <row r="142" spans="1:29">
      <c r="A142" t="s">
        <v>249</v>
      </c>
      <c r="B142" t="s">
        <v>35</v>
      </c>
      <c r="C142" s="3">
        <v>44002</v>
      </c>
      <c r="D142" s="13">
        <v>44040</v>
      </c>
      <c r="E142" s="3" t="s">
        <v>312</v>
      </c>
      <c r="F142">
        <f>Table1373[[#This Row],[Date Measured]]-Table1373[[#This Row],[Exp. Start]]</f>
        <v>38</v>
      </c>
      <c r="G142">
        <v>18.25</v>
      </c>
      <c r="H142">
        <v>42</v>
      </c>
      <c r="I142">
        <v>0.53200000000000003</v>
      </c>
      <c r="J142">
        <f>Table1373[[#This Row],[Mass]]*1000</f>
        <v>532</v>
      </c>
      <c r="K142">
        <f>LOG(Table1373[[#This Row],[SVL]])</f>
        <v>1.2612628687924936</v>
      </c>
      <c r="L142">
        <f>LOG(Table1373[[#This Row],[Mass (mg)]])</f>
        <v>2.7259116322950483</v>
      </c>
      <c r="M142">
        <f>Table1373[[#This Row],[Mass (mg)]]*($M$4/Table1373[[#This Row],[SVL]])^$M$3</f>
        <v>296.38799039883702</v>
      </c>
      <c r="O142" s="6" t="s">
        <v>313</v>
      </c>
      <c r="AC142" s="12" t="s">
        <v>115</v>
      </c>
    </row>
    <row r="143" spans="1:29">
      <c r="A143" t="s">
        <v>249</v>
      </c>
      <c r="B143" t="s">
        <v>35</v>
      </c>
      <c r="C143" s="3">
        <v>44002</v>
      </c>
      <c r="D143" s="13">
        <v>44043</v>
      </c>
      <c r="E143" s="3" t="s">
        <v>314</v>
      </c>
      <c r="F143">
        <f>Table1373[[#This Row],[Date Measured]]-Table1373[[#This Row],[Exp. Start]]</f>
        <v>41</v>
      </c>
      <c r="G143">
        <v>18.71</v>
      </c>
      <c r="H143">
        <v>42</v>
      </c>
      <c r="I143">
        <v>0.77900000000000003</v>
      </c>
      <c r="J143">
        <f>Table1373[[#This Row],[Mass]]*1000</f>
        <v>779</v>
      </c>
      <c r="K143">
        <f>LOG(Table1373[[#This Row],[SVL]])</f>
        <v>1.2720737875000099</v>
      </c>
      <c r="L143">
        <f>LOG(Table1373[[#This Row],[Mass (mg)]])</f>
        <v>2.8915374576725643</v>
      </c>
      <c r="M143">
        <f>Table1373[[#This Row],[Mass (mg)]]*($M$4/Table1373[[#This Row],[SVL]])^$M$3</f>
        <v>404.92200455195587</v>
      </c>
      <c r="N143" s="13">
        <v>44048</v>
      </c>
      <c r="O143" t="s">
        <v>315</v>
      </c>
      <c r="P143">
        <f>Table1373[[#This Row],[Date Measured GS 46]]-Table1373[[#This Row],[Exp. Start]]</f>
        <v>46</v>
      </c>
      <c r="Q143">
        <v>19.45</v>
      </c>
      <c r="R143">
        <v>46</v>
      </c>
      <c r="S143">
        <v>0.89500000000000002</v>
      </c>
      <c r="T143">
        <f>Table1373[[#This Row],[Mass GS 46]]*1000</f>
        <v>895</v>
      </c>
      <c r="U143">
        <f>LOG(Table1373[[#This Row],[SVL GS 46]])</f>
        <v>1.2889196056617265</v>
      </c>
      <c r="V143">
        <f>LOG(Table1373[[#This Row],[Mass (mg) GS 46]])</f>
        <v>2.9518230353159121</v>
      </c>
      <c r="W143">
        <f>Table1373[[#This Row],[Mass (mg) GS 46]]*($W$4/Table1373[[#This Row],[SVL GS 46]])^$W$3</f>
        <v>405.51334217642005</v>
      </c>
      <c r="X143" s="12">
        <f>Table1373[[#This Row],[GS 46]]-Table1373[[#This Row],[GS]]</f>
        <v>4</v>
      </c>
      <c r="Y143">
        <f>Table1373[[#This Row],[SVL GS 46]]-Table1373[[#This Row],[SVL]]</f>
        <v>0.73999999999999844</v>
      </c>
      <c r="Z143">
        <f>Table1373[[#This Row],[Mass GS 46]]-Table1373[[#This Row],[Mass]]</f>
        <v>0.11599999999999999</v>
      </c>
      <c r="AA143">
        <f>Table1373[[#This Row],[SMI.mg GS 46]]-Table1373[[#This Row],[SMI.mg]]</f>
        <v>0.59133762446418814</v>
      </c>
      <c r="AB143">
        <f>Table1373[[#This Row],[Days post-exp. GS 46]]-Table1373[[#This Row],[Days post-exp.]]</f>
        <v>5</v>
      </c>
    </row>
    <row r="144" spans="1:29">
      <c r="A144" t="s">
        <v>249</v>
      </c>
      <c r="B144" t="s">
        <v>35</v>
      </c>
      <c r="C144" s="3">
        <v>44002</v>
      </c>
      <c r="D144" s="18">
        <v>44043</v>
      </c>
      <c r="E144" s="4" t="s">
        <v>316</v>
      </c>
      <c r="F144">
        <f>Table1373[[#This Row],[Date Measured]]-Table1373[[#This Row],[Exp. Start]]</f>
        <v>41</v>
      </c>
      <c r="G144" s="4">
        <v>17.809999999999999</v>
      </c>
      <c r="H144" s="4">
        <v>44</v>
      </c>
      <c r="I144" s="4">
        <v>0.503</v>
      </c>
      <c r="J144" s="4">
        <f>Table1373[[#This Row],[Mass]]*1000</f>
        <v>503</v>
      </c>
      <c r="K144" s="4">
        <f>LOG(Table1373[[#This Row],[SVL]])</f>
        <v>1.2506639194632434</v>
      </c>
      <c r="L144" s="4">
        <f>LOG(Table1373[[#This Row],[Mass (mg)]])</f>
        <v>2.7015679850559273</v>
      </c>
      <c r="M144">
        <f>Table1373[[#This Row],[Mass (mg)]]*($M$4/Table1373[[#This Row],[SVL]])^$M$3</f>
        <v>299.94493958844879</v>
      </c>
      <c r="N144" s="13">
        <v>44048</v>
      </c>
      <c r="O144" t="s">
        <v>317</v>
      </c>
      <c r="P144">
        <f>Table1373[[#This Row],[Date Measured GS 46]]-Table1373[[#This Row],[Exp. Start]]</f>
        <v>46</v>
      </c>
      <c r="Q144">
        <v>16.95</v>
      </c>
      <c r="R144">
        <v>46</v>
      </c>
      <c r="S144">
        <v>0.46500000000000002</v>
      </c>
      <c r="T144">
        <f>Table1373[[#This Row],[Mass GS 46]]*1000</f>
        <v>465</v>
      </c>
      <c r="U144">
        <f>LOG(Table1373[[#This Row],[SVL GS 46]])</f>
        <v>1.2291697025391009</v>
      </c>
      <c r="V144">
        <f>LOG(Table1373[[#This Row],[Mass (mg) GS 46]])</f>
        <v>2.667452952889954</v>
      </c>
      <c r="W144">
        <f>Table1373[[#This Row],[Mass (mg) GS 46]]*($W$4/Table1373[[#This Row],[SVL GS 46]])^$W$3</f>
        <v>317.03975193709181</v>
      </c>
      <c r="X144" s="12">
        <f>Table1373[[#This Row],[GS 46]]-Table1373[[#This Row],[GS]]</f>
        <v>2</v>
      </c>
      <c r="Y144">
        <f>Table1373[[#This Row],[SVL GS 46]]-Table1373[[#This Row],[SVL]]</f>
        <v>-0.85999999999999943</v>
      </c>
      <c r="Z144">
        <f>Table1373[[#This Row],[Mass GS 46]]-Table1373[[#This Row],[Mass]]</f>
        <v>-3.7999999999999978E-2</v>
      </c>
      <c r="AA144">
        <f>Table1373[[#This Row],[SMI.mg GS 46]]-Table1373[[#This Row],[SMI.mg]]</f>
        <v>17.094812348643018</v>
      </c>
      <c r="AB144">
        <f>Table1373[[#This Row],[Days post-exp. GS 46]]-Table1373[[#This Row],[Days post-exp.]]</f>
        <v>5</v>
      </c>
    </row>
    <row r="145" spans="1:29">
      <c r="A145" t="s">
        <v>249</v>
      </c>
      <c r="B145" t="s">
        <v>35</v>
      </c>
      <c r="C145" s="3">
        <v>44002</v>
      </c>
      <c r="D145" s="18">
        <v>44043</v>
      </c>
      <c r="E145" s="4" t="s">
        <v>318</v>
      </c>
      <c r="F145">
        <f>Table1373[[#This Row],[Date Measured]]-Table1373[[#This Row],[Exp. Start]]</f>
        <v>41</v>
      </c>
      <c r="G145" s="4">
        <v>17.72</v>
      </c>
      <c r="H145" s="4">
        <v>45</v>
      </c>
      <c r="I145" s="4">
        <v>0.65100000000000002</v>
      </c>
      <c r="J145" s="4">
        <f>Table1373[[#This Row],[Mass]]*1000</f>
        <v>651</v>
      </c>
      <c r="K145" s="4">
        <f>LOG(Table1373[[#This Row],[SVL]])</f>
        <v>1.248463717551032</v>
      </c>
      <c r="L145" s="4">
        <f>LOG(Table1373[[#This Row],[Mass (mg)]])</f>
        <v>2.8135809885681922</v>
      </c>
      <c r="M145">
        <f>Table1373[[#This Row],[Mass (mg)]]*($M$4/Table1373[[#This Row],[SVL]])^$M$3</f>
        <v>393.71635577237453</v>
      </c>
      <c r="N145" s="13">
        <v>44048</v>
      </c>
      <c r="O145" t="s">
        <v>319</v>
      </c>
      <c r="P145">
        <f>Table1373[[#This Row],[Date Measured GS 46]]-Table1373[[#This Row],[Exp. Start]]</f>
        <v>46</v>
      </c>
      <c r="Q145">
        <v>18.61</v>
      </c>
      <c r="R145">
        <v>46</v>
      </c>
      <c r="S145">
        <v>0.63200000000000001</v>
      </c>
      <c r="T145">
        <f>Table1373[[#This Row],[Mass GS 46]]*1000</f>
        <v>632</v>
      </c>
      <c r="U145">
        <f>LOG(Table1373[[#This Row],[SVL GS 46]])</f>
        <v>1.269746373130767</v>
      </c>
      <c r="V145">
        <f>LOG(Table1373[[#This Row],[Mass (mg) GS 46]])</f>
        <v>2.8007170782823851</v>
      </c>
      <c r="W145">
        <f>Table1373[[#This Row],[Mass (mg) GS 46]]*($W$4/Table1373[[#This Row],[SVL GS 46]])^$W$3</f>
        <v>326.47548218266013</v>
      </c>
      <c r="X145" s="12">
        <f>Table1373[[#This Row],[GS 46]]-Table1373[[#This Row],[GS]]</f>
        <v>1</v>
      </c>
      <c r="Y145">
        <f>Table1373[[#This Row],[SVL GS 46]]-Table1373[[#This Row],[SVL]]</f>
        <v>0.89000000000000057</v>
      </c>
      <c r="Z145">
        <f>Table1373[[#This Row],[Mass GS 46]]-Table1373[[#This Row],[Mass]]</f>
        <v>-1.9000000000000017E-2</v>
      </c>
      <c r="AA145">
        <f>Table1373[[#This Row],[SMI.mg GS 46]]-Table1373[[#This Row],[SMI.mg]]</f>
        <v>-67.240873589714397</v>
      </c>
      <c r="AB145">
        <f>Table1373[[#This Row],[Days post-exp. GS 46]]-Table1373[[#This Row],[Days post-exp.]]</f>
        <v>5</v>
      </c>
    </row>
    <row r="146" spans="1:29" s="9" customFormat="1" ht="14.65" thickBot="1">
      <c r="A146" s="48" t="s">
        <v>249</v>
      </c>
      <c r="B146" s="48" t="s">
        <v>35</v>
      </c>
      <c r="C146" s="49">
        <v>44002</v>
      </c>
      <c r="D146" s="47">
        <v>44053</v>
      </c>
      <c r="E146" s="48" t="s">
        <v>320</v>
      </c>
      <c r="F146" s="48">
        <f>Table1373[[#This Row],[Date Measured]]-Table1373[[#This Row],[Exp. Start]]</f>
        <v>51</v>
      </c>
      <c r="G146" s="48">
        <v>18.079999999999998</v>
      </c>
      <c r="H146" s="48">
        <v>46</v>
      </c>
      <c r="I146" s="48">
        <v>0.53200000000000003</v>
      </c>
      <c r="J146" s="48">
        <f>Table1373[[#This Row],[Mass]]*1000</f>
        <v>532</v>
      </c>
      <c r="K146" s="48">
        <f>LOG(Table1373[[#This Row],[SVL]])</f>
        <v>1.2571984261393445</v>
      </c>
      <c r="L146" s="48">
        <f>LOG(Table1373[[#This Row],[Mass (mg)]])</f>
        <v>2.7259116322950483</v>
      </c>
      <c r="M146" s="36">
        <f>Table1373[[#This Row],[Mass (mg)]]*($M$4/Table1373[[#This Row],[SVL]])^$M$3</f>
        <v>304.21636414157416</v>
      </c>
      <c r="N146" s="51">
        <v>44053</v>
      </c>
      <c r="O146" s="45" t="s">
        <v>321</v>
      </c>
      <c r="P146" s="48">
        <f>Table1373[[#This Row],[Date Measured GS 46]]-Table1373[[#This Row],[Exp. Start]]</f>
        <v>51</v>
      </c>
      <c r="Q146" s="45">
        <v>18.079999999999998</v>
      </c>
      <c r="R146" s="45">
        <v>46</v>
      </c>
      <c r="S146" s="45">
        <v>0.53200000000000003</v>
      </c>
      <c r="T146" s="45">
        <f>Table1373[[#This Row],[Mass GS 46]]*1000</f>
        <v>532</v>
      </c>
      <c r="U146" s="45">
        <f>LOG(Table1373[[#This Row],[SVL GS 46]])</f>
        <v>1.2571984261393445</v>
      </c>
      <c r="V146" s="45">
        <f>LOG(Table1373[[#This Row],[Mass (mg) GS 46]])</f>
        <v>2.7259116322950483</v>
      </c>
      <c r="W146" s="36">
        <f>Table1373[[#This Row],[Mass (mg) GS 46]]*($W$4/Table1373[[#This Row],[SVL GS 46]])^$W$3</f>
        <v>299.44497632524309</v>
      </c>
      <c r="X146" s="52">
        <f>Table1373[[#This Row],[GS 46]]-Table1373[[#This Row],[GS]]</f>
        <v>0</v>
      </c>
      <c r="Y146" s="48">
        <f>Table1373[[#This Row],[SVL GS 46]]-Table1373[[#This Row],[SVL]]</f>
        <v>0</v>
      </c>
      <c r="Z146" s="48">
        <f>Table1373[[#This Row],[Mass GS 46]]-Table1373[[#This Row],[Mass]]</f>
        <v>0</v>
      </c>
      <c r="AA146" s="48">
        <f>Table1373[[#This Row],[SMI.mg GS 46]]-Table1373[[#This Row],[SMI.mg]]</f>
        <v>-4.771387816331071</v>
      </c>
      <c r="AB146" s="48">
        <f>Table1373[[#This Row],[Days post-exp. GS 46]]-Table1373[[#This Row],[Days post-exp.]]</f>
        <v>0</v>
      </c>
      <c r="AC146" s="52" t="s">
        <v>322</v>
      </c>
    </row>
    <row r="147" spans="1:29">
      <c r="A147" t="s">
        <v>323</v>
      </c>
      <c r="B147" t="s">
        <v>35</v>
      </c>
      <c r="C147" s="3">
        <v>44002</v>
      </c>
      <c r="D147" s="13">
        <v>44018</v>
      </c>
      <c r="E147" t="s">
        <v>324</v>
      </c>
      <c r="F147">
        <f>Table1373[[#This Row],[Date Measured]]-Table1373[[#This Row],[Exp. Start]]</f>
        <v>16</v>
      </c>
      <c r="G147">
        <v>14.37</v>
      </c>
      <c r="H147">
        <v>42</v>
      </c>
      <c r="I147">
        <v>0.33600000000000002</v>
      </c>
      <c r="J147">
        <f>Table1373[[#This Row],[Mass]]*1000</f>
        <v>336</v>
      </c>
      <c r="K147">
        <f>LOG(Table1373[[#This Row],[SVL]])</f>
        <v>1.1574567681342256</v>
      </c>
      <c r="L147">
        <f>LOG(Table1373[[#This Row],[Mass (mg)]])</f>
        <v>2.5263392773898441</v>
      </c>
      <c r="M147">
        <f>Table1373[[#This Row],[Mass (mg)]]*($M$4/Table1373[[#This Row],[SVL]])^$M$3</f>
        <v>364.29398607271054</v>
      </c>
      <c r="N147" s="13">
        <v>44022</v>
      </c>
      <c r="O147" t="s">
        <v>325</v>
      </c>
      <c r="P147">
        <f>Table1373[[#This Row],[Date Measured GS 46]]-Table1373[[#This Row],[Exp. Start]]</f>
        <v>20</v>
      </c>
      <c r="Q147">
        <v>13.93</v>
      </c>
      <c r="R147">
        <v>46</v>
      </c>
      <c r="S147">
        <v>0.21099999999999999</v>
      </c>
      <c r="T147">
        <f>Table1373[[#This Row],[Mass GS 46]]*1000</f>
        <v>211</v>
      </c>
      <c r="U147">
        <f>LOG(Table1373[[#This Row],[SVL GS 46]])</f>
        <v>1.1439511164239635</v>
      </c>
      <c r="V147">
        <f>LOG(Table1373[[#This Row],[Mass (mg) GS 46]])</f>
        <v>2.3242824552976926</v>
      </c>
      <c r="W147">
        <f>Table1373[[#This Row],[Mass (mg) GS 46]]*($W$4/Table1373[[#This Row],[SVL GS 46]])^$W$3</f>
        <v>257.67542682161451</v>
      </c>
      <c r="X147" s="12">
        <f>Table1373[[#This Row],[GS 46]]-Table1373[[#This Row],[GS]]</f>
        <v>4</v>
      </c>
      <c r="Y147">
        <f>Table1373[[#This Row],[SVL GS 46]]-Table1373[[#This Row],[SVL]]</f>
        <v>-0.4399999999999995</v>
      </c>
      <c r="Z147">
        <f>Table1373[[#This Row],[Mass GS 46]]-Table1373[[#This Row],[Mass]]</f>
        <v>-0.12500000000000003</v>
      </c>
      <c r="AA147">
        <f>Table1373[[#This Row],[SMI.mg GS 46]]-Table1373[[#This Row],[SMI.mg]]</f>
        <v>-106.61855925109603</v>
      </c>
      <c r="AB147">
        <f>Table1373[[#This Row],[Days post-exp. GS 46]]-Table1373[[#This Row],[Days post-exp.]]</f>
        <v>4</v>
      </c>
    </row>
    <row r="148" spans="1:29">
      <c r="A148" t="s">
        <v>323</v>
      </c>
      <c r="B148" t="s">
        <v>35</v>
      </c>
      <c r="C148" s="3">
        <v>44002</v>
      </c>
      <c r="D148" s="18">
        <v>44018</v>
      </c>
      <c r="E148" s="4" t="s">
        <v>326</v>
      </c>
      <c r="F148">
        <f>Table1373[[#This Row],[Date Measured]]-Table1373[[#This Row],[Exp. Start]]</f>
        <v>16</v>
      </c>
      <c r="G148" s="4">
        <v>14.01</v>
      </c>
      <c r="H148" s="4">
        <v>43</v>
      </c>
      <c r="I148" s="4">
        <v>0.25600000000000001</v>
      </c>
      <c r="J148" s="4">
        <f>Table1373[[#This Row],[Mass]]*1000</f>
        <v>256</v>
      </c>
      <c r="K148" s="4">
        <f>LOG(Table1373[[#This Row],[SVL]])</f>
        <v>1.1464381352857747</v>
      </c>
      <c r="L148" s="4">
        <f>LOG(Table1373[[#This Row],[Mass (mg)]])</f>
        <v>2.4082399653118496</v>
      </c>
      <c r="M148">
        <f>Table1373[[#This Row],[Mass (mg)]]*($M$4/Table1373[[#This Row],[SVL]])^$M$3</f>
        <v>297.8834331563981</v>
      </c>
      <c r="N148" s="13">
        <v>44020</v>
      </c>
      <c r="O148" t="s">
        <v>327</v>
      </c>
      <c r="P148">
        <f>Table1373[[#This Row],[Date Measured GS 46]]-Table1373[[#This Row],[Exp. Start]]</f>
        <v>18</v>
      </c>
      <c r="Q148">
        <v>12.63</v>
      </c>
      <c r="R148">
        <v>46</v>
      </c>
      <c r="S148">
        <v>0.245</v>
      </c>
      <c r="T148">
        <f>Table1373[[#This Row],[Mass GS 46]]*1000</f>
        <v>245</v>
      </c>
      <c r="U148">
        <f>LOG(Table1373[[#This Row],[SVL GS 46]])</f>
        <v>1.1014033505553307</v>
      </c>
      <c r="V148">
        <f>LOG(Table1373[[#This Row],[Mass (mg) GS 46]])</f>
        <v>2.3891660843645326</v>
      </c>
      <c r="W148">
        <f>Table1373[[#This Row],[Mass (mg) GS 46]]*($W$4/Table1373[[#This Row],[SVL GS 46]])^$W$3</f>
        <v>400.25684377321977</v>
      </c>
      <c r="X148" s="12">
        <f>Table1373[[#This Row],[GS 46]]-Table1373[[#This Row],[GS]]</f>
        <v>3</v>
      </c>
      <c r="Y148">
        <f>Table1373[[#This Row],[SVL GS 46]]-Table1373[[#This Row],[SVL]]</f>
        <v>-1.379999999999999</v>
      </c>
      <c r="Z148">
        <f>Table1373[[#This Row],[Mass GS 46]]-Table1373[[#This Row],[Mass]]</f>
        <v>-1.100000000000001E-2</v>
      </c>
      <c r="AA148">
        <f>Table1373[[#This Row],[SMI.mg GS 46]]-Table1373[[#This Row],[SMI.mg]]</f>
        <v>102.37341061682167</v>
      </c>
      <c r="AB148">
        <f>Table1373[[#This Row],[Days post-exp. GS 46]]-Table1373[[#This Row],[Days post-exp.]]</f>
        <v>2</v>
      </c>
    </row>
    <row r="149" spans="1:29">
      <c r="A149" t="s">
        <v>323</v>
      </c>
      <c r="B149" t="s">
        <v>35</v>
      </c>
      <c r="C149" s="3">
        <v>44002</v>
      </c>
      <c r="D149" s="18">
        <v>44019</v>
      </c>
      <c r="E149" s="4" t="s">
        <v>328</v>
      </c>
      <c r="F149">
        <f>Table1373[[#This Row],[Date Measured]]-Table1373[[#This Row],[Exp. Start]]</f>
        <v>17</v>
      </c>
      <c r="G149" s="4">
        <v>12.02</v>
      </c>
      <c r="H149" s="4">
        <v>43</v>
      </c>
      <c r="I149" s="4">
        <v>0.27900000000000003</v>
      </c>
      <c r="J149" s="4">
        <f>Table1373[[#This Row],[Mass]]*1000</f>
        <v>279</v>
      </c>
      <c r="K149" s="4">
        <f>LOG(Table1373[[#This Row],[SVL]])</f>
        <v>1.0799044676667207</v>
      </c>
      <c r="L149" s="4">
        <f>LOG(Table1373[[#This Row],[Mass (mg)]])</f>
        <v>2.4456042032735974</v>
      </c>
      <c r="M149">
        <f>Table1373[[#This Row],[Mass (mg)]]*($M$4/Table1373[[#This Row],[SVL]])^$M$3</f>
        <v>497.44803762208448</v>
      </c>
      <c r="N149" s="13">
        <v>44022</v>
      </c>
      <c r="O149" t="s">
        <v>329</v>
      </c>
      <c r="P149">
        <f>Table1373[[#This Row],[Date Measured GS 46]]-Table1373[[#This Row],[Exp. Start]]</f>
        <v>20</v>
      </c>
      <c r="Q149">
        <v>11.97</v>
      </c>
      <c r="R149">
        <v>46</v>
      </c>
      <c r="S149">
        <v>0.217</v>
      </c>
      <c r="T149">
        <f>Table1373[[#This Row],[Mass GS 46]]*1000</f>
        <v>217</v>
      </c>
      <c r="U149">
        <f>LOG(Table1373[[#This Row],[SVL GS 46]])</f>
        <v>1.0780941504064108</v>
      </c>
      <c r="V149">
        <f>LOG(Table1373[[#This Row],[Mass (mg) GS 46]])</f>
        <v>2.3364597338485296</v>
      </c>
      <c r="W149">
        <f>Table1373[[#This Row],[Mass (mg) GS 46]]*($W$4/Table1373[[#This Row],[SVL GS 46]])^$W$3</f>
        <v>415.7852752706126</v>
      </c>
      <c r="X149" s="12">
        <f>Table1373[[#This Row],[GS 46]]-Table1373[[#This Row],[GS]]</f>
        <v>3</v>
      </c>
      <c r="Y149">
        <f>Table1373[[#This Row],[SVL GS 46]]-Table1373[[#This Row],[SVL]]</f>
        <v>-4.9999999999998934E-2</v>
      </c>
      <c r="Z149">
        <f>Table1373[[#This Row],[Mass GS 46]]-Table1373[[#This Row],[Mass]]</f>
        <v>-6.2000000000000027E-2</v>
      </c>
      <c r="AA149">
        <f>Table1373[[#This Row],[SMI.mg GS 46]]-Table1373[[#This Row],[SMI.mg]]</f>
        <v>-81.662762351471883</v>
      </c>
      <c r="AB149">
        <f>Table1373[[#This Row],[Days post-exp. GS 46]]-Table1373[[#This Row],[Days post-exp.]]</f>
        <v>3</v>
      </c>
    </row>
    <row r="150" spans="1:29">
      <c r="A150" t="s">
        <v>323</v>
      </c>
      <c r="B150" t="s">
        <v>35</v>
      </c>
      <c r="C150" s="3">
        <v>44002</v>
      </c>
      <c r="D150" s="18">
        <v>44019</v>
      </c>
      <c r="E150" s="4" t="s">
        <v>330</v>
      </c>
      <c r="F150">
        <f>Table1373[[#This Row],[Date Measured]]-Table1373[[#This Row],[Exp. Start]]</f>
        <v>17</v>
      </c>
      <c r="G150" s="4">
        <v>11.6</v>
      </c>
      <c r="H150" s="4">
        <v>43</v>
      </c>
      <c r="I150" s="4">
        <v>0.25700000000000001</v>
      </c>
      <c r="J150" s="4">
        <f>Table1373[[#This Row],[Mass]]*1000</f>
        <v>257</v>
      </c>
      <c r="K150" s="4">
        <f>LOG(Table1373[[#This Row],[SVL]])</f>
        <v>1.0644579892269184</v>
      </c>
      <c r="L150" s="4">
        <f>LOG(Table1373[[#This Row],[Mass (mg)]])</f>
        <v>2.4099331233312946</v>
      </c>
      <c r="M150">
        <f>Table1373[[#This Row],[Mass (mg)]]*($M$4/Table1373[[#This Row],[SVL]])^$M$3</f>
        <v>505.94647291137574</v>
      </c>
      <c r="N150" s="13">
        <v>44023</v>
      </c>
      <c r="O150" t="s">
        <v>331</v>
      </c>
      <c r="P150">
        <f>Table1373[[#This Row],[Date Measured GS 46]]-Table1373[[#This Row],[Exp. Start]]</f>
        <v>21</v>
      </c>
      <c r="Q150">
        <v>12.54</v>
      </c>
      <c r="R150">
        <v>46</v>
      </c>
      <c r="S150">
        <v>0.182</v>
      </c>
      <c r="T150">
        <f>Table1373[[#This Row],[Mass GS 46]]*1000</f>
        <v>182</v>
      </c>
      <c r="U150">
        <f>LOG(Table1373[[#This Row],[SVL GS 46]])</f>
        <v>1.0982975364946976</v>
      </c>
      <c r="V150">
        <f>LOG(Table1373[[#This Row],[Mass (mg) GS 46]])</f>
        <v>2.2600713879850747</v>
      </c>
      <c r="W150">
        <f>Table1373[[#This Row],[Mass (mg) GS 46]]*($W$4/Table1373[[#This Row],[SVL GS 46]])^$W$3</f>
        <v>303.7172454065801</v>
      </c>
      <c r="X150" s="12">
        <f>Table1373[[#This Row],[GS 46]]-Table1373[[#This Row],[GS]]</f>
        <v>3</v>
      </c>
      <c r="Y150">
        <f>Table1373[[#This Row],[SVL GS 46]]-Table1373[[#This Row],[SVL]]</f>
        <v>0.9399999999999995</v>
      </c>
      <c r="Z150">
        <f>Table1373[[#This Row],[Mass GS 46]]-Table1373[[#This Row],[Mass]]</f>
        <v>-7.5000000000000011E-2</v>
      </c>
      <c r="AA150">
        <f>Table1373[[#This Row],[SMI.mg GS 46]]-Table1373[[#This Row],[SMI.mg]]</f>
        <v>-202.22922750479563</v>
      </c>
      <c r="AB150">
        <f>Table1373[[#This Row],[Days post-exp. GS 46]]-Table1373[[#This Row],[Days post-exp.]]</f>
        <v>4</v>
      </c>
    </row>
    <row r="151" spans="1:29">
      <c r="A151" t="s">
        <v>323</v>
      </c>
      <c r="B151" t="s">
        <v>35</v>
      </c>
      <c r="C151" s="3">
        <v>44002</v>
      </c>
      <c r="D151" s="18">
        <v>44019</v>
      </c>
      <c r="E151" s="4" t="s">
        <v>332</v>
      </c>
      <c r="F151">
        <f>Table1373[[#This Row],[Date Measured]]-Table1373[[#This Row],[Exp. Start]]</f>
        <v>17</v>
      </c>
      <c r="G151" s="4">
        <v>12.92</v>
      </c>
      <c r="H151" s="4">
        <v>43</v>
      </c>
      <c r="I151" s="4">
        <v>0.36299999999999999</v>
      </c>
      <c r="J151" s="4">
        <f>Table1373[[#This Row],[Mass]]*1000</f>
        <v>363</v>
      </c>
      <c r="K151" s="4">
        <f>LOG(Table1373[[#This Row],[SVL]])</f>
        <v>1.1112625136590653</v>
      </c>
      <c r="L151" s="4">
        <f>LOG(Table1373[[#This Row],[Mass (mg)]])</f>
        <v>2.5599066250361124</v>
      </c>
      <c r="M151">
        <f>Table1373[[#This Row],[Mass (mg)]]*($M$4/Table1373[[#This Row],[SVL]])^$M$3</f>
        <v>529.29613601326616</v>
      </c>
      <c r="N151" s="13">
        <v>44022</v>
      </c>
      <c r="O151" t="s">
        <v>333</v>
      </c>
      <c r="P151">
        <f>Table1373[[#This Row],[Date Measured GS 46]]-Table1373[[#This Row],[Exp. Start]]</f>
        <v>20</v>
      </c>
      <c r="Q151">
        <v>15.16</v>
      </c>
      <c r="R151">
        <v>46</v>
      </c>
      <c r="S151">
        <v>0.26</v>
      </c>
      <c r="T151">
        <f>Table1373[[#This Row],[Mass GS 46]]*1000</f>
        <v>260</v>
      </c>
      <c r="U151">
        <f>LOG(Table1373[[#This Row],[SVL GS 46]])</f>
        <v>1.1806992012960347</v>
      </c>
      <c r="V151">
        <f>LOG(Table1373[[#This Row],[Mass (mg) GS 46]])</f>
        <v>2.4149733479708178</v>
      </c>
      <c r="W151">
        <f>Table1373[[#This Row],[Mass (mg) GS 46]]*($W$4/Table1373[[#This Row],[SVL GS 46]])^$W$3</f>
        <v>246.94992428368082</v>
      </c>
      <c r="X151" s="12">
        <f>Table1373[[#This Row],[GS 46]]-Table1373[[#This Row],[GS]]</f>
        <v>3</v>
      </c>
      <c r="Y151">
        <f>Table1373[[#This Row],[SVL GS 46]]-Table1373[[#This Row],[SVL]]</f>
        <v>2.2400000000000002</v>
      </c>
      <c r="Z151">
        <f>Table1373[[#This Row],[Mass GS 46]]-Table1373[[#This Row],[Mass]]</f>
        <v>-0.10299999999999998</v>
      </c>
      <c r="AA151">
        <f>Table1373[[#This Row],[SMI.mg GS 46]]-Table1373[[#This Row],[SMI.mg]]</f>
        <v>-282.34621172958532</v>
      </c>
      <c r="AB151">
        <f>Table1373[[#This Row],[Days post-exp. GS 46]]-Table1373[[#This Row],[Days post-exp.]]</f>
        <v>3</v>
      </c>
    </row>
    <row r="152" spans="1:29">
      <c r="A152" t="s">
        <v>323</v>
      </c>
      <c r="B152" t="s">
        <v>35</v>
      </c>
      <c r="C152" s="3">
        <v>44002</v>
      </c>
      <c r="D152" s="18">
        <v>44019</v>
      </c>
      <c r="E152" s="4" t="s">
        <v>334</v>
      </c>
      <c r="F152">
        <f>Table1373[[#This Row],[Date Measured]]-Table1373[[#This Row],[Exp. Start]]</f>
        <v>17</v>
      </c>
      <c r="G152" s="4">
        <v>10.84</v>
      </c>
      <c r="H152" s="4">
        <v>44</v>
      </c>
      <c r="I152" s="4">
        <v>0.22700000000000001</v>
      </c>
      <c r="J152" s="4">
        <f>Table1373[[#This Row],[Mass]]*1000</f>
        <v>227</v>
      </c>
      <c r="K152" s="4">
        <f>LOG(Table1373[[#This Row],[SVL]])</f>
        <v>1.0350292822023681</v>
      </c>
      <c r="L152" s="4">
        <f>LOG(Table1373[[#This Row],[Mass (mg)]])</f>
        <v>2.3560258571931225</v>
      </c>
      <c r="M152">
        <f>Table1373[[#This Row],[Mass (mg)]]*($M$4/Table1373[[#This Row],[SVL]])^$M$3</f>
        <v>539.72723394328625</v>
      </c>
      <c r="N152" s="13">
        <v>44022</v>
      </c>
      <c r="O152" t="s">
        <v>335</v>
      </c>
      <c r="P152">
        <f>Table1373[[#This Row],[Date Measured GS 46]]-Table1373[[#This Row],[Exp. Start]]</f>
        <v>20</v>
      </c>
      <c r="Q152">
        <v>13.76</v>
      </c>
      <c r="R152">
        <v>46</v>
      </c>
      <c r="S152">
        <v>0.218</v>
      </c>
      <c r="T152">
        <f>Table1373[[#This Row],[Mass GS 46]]*1000</f>
        <v>218</v>
      </c>
      <c r="U152">
        <f>LOG(Table1373[[#This Row],[SVL GS 46]])</f>
        <v>1.1386184338994925</v>
      </c>
      <c r="V152">
        <f>LOG(Table1373[[#This Row],[Mass (mg) GS 46]])</f>
        <v>2.3384564936046046</v>
      </c>
      <c r="W152">
        <f>Table1373[[#This Row],[Mass (mg) GS 46]]*($W$4/Table1373[[#This Row],[SVL GS 46]])^$W$3</f>
        <v>276.11310714807871</v>
      </c>
      <c r="X152" s="12">
        <f>Table1373[[#This Row],[GS 46]]-Table1373[[#This Row],[GS]]</f>
        <v>2</v>
      </c>
      <c r="Y152">
        <f>Table1373[[#This Row],[SVL GS 46]]-Table1373[[#This Row],[SVL]]</f>
        <v>2.92</v>
      </c>
      <c r="Z152">
        <f>Table1373[[#This Row],[Mass GS 46]]-Table1373[[#This Row],[Mass]]</f>
        <v>-9.000000000000008E-3</v>
      </c>
      <c r="AA152">
        <f>Table1373[[#This Row],[SMI.mg GS 46]]-Table1373[[#This Row],[SMI.mg]]</f>
        <v>-263.61412679520754</v>
      </c>
      <c r="AB152">
        <f>Table1373[[#This Row],[Days post-exp. GS 46]]-Table1373[[#This Row],[Days post-exp.]]</f>
        <v>3</v>
      </c>
    </row>
    <row r="153" spans="1:29">
      <c r="A153" t="s">
        <v>323</v>
      </c>
      <c r="B153" t="s">
        <v>35</v>
      </c>
      <c r="C153" s="3">
        <v>44002</v>
      </c>
      <c r="D153" s="13">
        <v>44020</v>
      </c>
      <c r="E153" s="3" t="s">
        <v>336</v>
      </c>
      <c r="F153">
        <f>Table1373[[#This Row],[Date Measured]]-Table1373[[#This Row],[Exp. Start]]</f>
        <v>18</v>
      </c>
      <c r="G153">
        <v>13.97</v>
      </c>
      <c r="H153">
        <v>42</v>
      </c>
      <c r="I153">
        <v>0.29599999999999999</v>
      </c>
      <c r="J153">
        <f>Table1373[[#This Row],[Mass]]*1000</f>
        <v>296</v>
      </c>
      <c r="K153">
        <f>LOG(Table1373[[#This Row],[SVL]])</f>
        <v>1.1451964061141819</v>
      </c>
      <c r="L153">
        <f>LOG(Table1373[[#This Row],[Mass (mg)]])</f>
        <v>2.4712917110589387</v>
      </c>
      <c r="M153">
        <f>Table1373[[#This Row],[Mass (mg)]]*($M$4/Table1373[[#This Row],[SVL]])^$M$3</f>
        <v>347.18189935431121</v>
      </c>
      <c r="N153" s="13">
        <v>44025</v>
      </c>
      <c r="O153" t="s">
        <v>337</v>
      </c>
      <c r="P153">
        <f>Table1373[[#This Row],[Date Measured GS 46]]-Table1373[[#This Row],[Exp. Start]]</f>
        <v>23</v>
      </c>
      <c r="Q153">
        <v>13.79</v>
      </c>
      <c r="R153">
        <v>46</v>
      </c>
      <c r="S153">
        <v>0.21099999999999999</v>
      </c>
      <c r="T153">
        <f>Table1373[[#This Row],[Mass GS 46]]*1000</f>
        <v>211</v>
      </c>
      <c r="U153">
        <f>LOG(Table1373[[#This Row],[SVL GS 46]])</f>
        <v>1.1395642661758498</v>
      </c>
      <c r="V153">
        <f>LOG(Table1373[[#This Row],[Mass (mg) GS 46]])</f>
        <v>2.3242824552976926</v>
      </c>
      <c r="W153">
        <f>Table1373[[#This Row],[Mass (mg) GS 46]]*($W$4/Table1373[[#This Row],[SVL GS 46]])^$W$3</f>
        <v>265.52384207223156</v>
      </c>
      <c r="X153" s="12">
        <f>Table1373[[#This Row],[GS 46]]-Table1373[[#This Row],[GS]]</f>
        <v>4</v>
      </c>
      <c r="Y153">
        <f>Table1373[[#This Row],[SVL GS 46]]-Table1373[[#This Row],[SVL]]</f>
        <v>-0.18000000000000149</v>
      </c>
      <c r="Z153">
        <f>Table1373[[#This Row],[Mass GS 46]]-Table1373[[#This Row],[Mass]]</f>
        <v>-8.4999999999999992E-2</v>
      </c>
      <c r="AA153">
        <f>Table1373[[#This Row],[SMI.mg GS 46]]-Table1373[[#This Row],[SMI.mg]]</f>
        <v>-81.658057282079653</v>
      </c>
      <c r="AB153">
        <f>Table1373[[#This Row],[Days post-exp. GS 46]]-Table1373[[#This Row],[Days post-exp.]]</f>
        <v>5</v>
      </c>
    </row>
    <row r="154" spans="1:29">
      <c r="A154" t="s">
        <v>323</v>
      </c>
      <c r="B154" t="s">
        <v>35</v>
      </c>
      <c r="C154" s="3">
        <v>44002</v>
      </c>
      <c r="D154" s="13">
        <v>44020</v>
      </c>
      <c r="E154" t="s">
        <v>338</v>
      </c>
      <c r="F154">
        <f>Table1373[[#This Row],[Date Measured]]-Table1373[[#This Row],[Exp. Start]]</f>
        <v>18</v>
      </c>
      <c r="G154">
        <v>13.35</v>
      </c>
      <c r="H154">
        <v>42</v>
      </c>
      <c r="I154">
        <v>0.37</v>
      </c>
      <c r="J154">
        <f>Table1373[[#This Row],[Mass]]*1000</f>
        <v>370</v>
      </c>
      <c r="K154">
        <f>LOG(Table1373[[#This Row],[SVL]])</f>
        <v>1.1254812657005939</v>
      </c>
      <c r="L154">
        <f>LOG(Table1373[[#This Row],[Mass (mg)]])</f>
        <v>2.568201724066995</v>
      </c>
      <c r="M154">
        <f>Table1373[[#This Row],[Mass (mg)]]*($M$4/Table1373[[#This Row],[SVL]])^$M$3</f>
        <v>492.47689965129609</v>
      </c>
      <c r="N154" s="13">
        <v>44025</v>
      </c>
      <c r="O154" t="s">
        <v>339</v>
      </c>
      <c r="P154">
        <f>Table1373[[#This Row],[Date Measured GS 46]]-Table1373[[#This Row],[Exp. Start]]</f>
        <v>23</v>
      </c>
      <c r="Q154">
        <v>14.49</v>
      </c>
      <c r="R154">
        <v>46</v>
      </c>
      <c r="S154">
        <v>0.22500000000000001</v>
      </c>
      <c r="T154">
        <f>Table1373[[#This Row],[Mass GS 46]]*1000</f>
        <v>225</v>
      </c>
      <c r="U154">
        <f>LOG(Table1373[[#This Row],[SVL GS 46]])</f>
        <v>1.1610683854711745</v>
      </c>
      <c r="V154">
        <f>LOG(Table1373[[#This Row],[Mass (mg) GS 46]])</f>
        <v>2.3521825181113627</v>
      </c>
      <c r="W154">
        <f>Table1373[[#This Row],[Mass (mg) GS 46]]*($W$4/Table1373[[#This Row],[SVL GS 46]])^$W$3</f>
        <v>244.41543879196925</v>
      </c>
      <c r="X154" s="12">
        <f>Table1373[[#This Row],[GS 46]]-Table1373[[#This Row],[GS]]</f>
        <v>4</v>
      </c>
      <c r="Y154">
        <f>Table1373[[#This Row],[SVL GS 46]]-Table1373[[#This Row],[SVL]]</f>
        <v>1.1400000000000006</v>
      </c>
      <c r="Z154">
        <f>Table1373[[#This Row],[Mass GS 46]]-Table1373[[#This Row],[Mass]]</f>
        <v>-0.14499999999999999</v>
      </c>
      <c r="AA154">
        <f>Table1373[[#This Row],[SMI.mg GS 46]]-Table1373[[#This Row],[SMI.mg]]</f>
        <v>-248.06146085932684</v>
      </c>
      <c r="AB154">
        <f>Table1373[[#This Row],[Days post-exp. GS 46]]-Table1373[[#This Row],[Days post-exp.]]</f>
        <v>5</v>
      </c>
    </row>
    <row r="155" spans="1:29">
      <c r="A155" t="s">
        <v>323</v>
      </c>
      <c r="B155" t="s">
        <v>35</v>
      </c>
      <c r="C155" s="3">
        <v>44002</v>
      </c>
      <c r="D155" s="18">
        <v>44020</v>
      </c>
      <c r="E155" s="4" t="s">
        <v>340</v>
      </c>
      <c r="F155">
        <f>Table1373[[#This Row],[Date Measured]]-Table1373[[#This Row],[Exp. Start]]</f>
        <v>18</v>
      </c>
      <c r="G155" s="4">
        <v>12.7</v>
      </c>
      <c r="H155" s="4">
        <v>43</v>
      </c>
      <c r="I155" s="4">
        <v>0.33</v>
      </c>
      <c r="J155" s="4">
        <f>Table1373[[#This Row],[Mass]]*1000</f>
        <v>330</v>
      </c>
      <c r="K155" s="4">
        <f>LOG(Table1373[[#This Row],[SVL]])</f>
        <v>1.1038037209559568</v>
      </c>
      <c r="L155" s="4">
        <f>LOG(Table1373[[#This Row],[Mass (mg)]])</f>
        <v>2.5185139398778875</v>
      </c>
      <c r="M155">
        <f>Table1373[[#This Row],[Mass (mg)]]*($M$4/Table1373[[#This Row],[SVL]])^$M$3</f>
        <v>504.75817067484894</v>
      </c>
      <c r="N155" s="13">
        <v>44023</v>
      </c>
      <c r="O155" t="s">
        <v>341</v>
      </c>
      <c r="P155">
        <f>Table1373[[#This Row],[Date Measured GS 46]]-Table1373[[#This Row],[Exp. Start]]</f>
        <v>21</v>
      </c>
      <c r="Q155">
        <v>15.8</v>
      </c>
      <c r="R155">
        <v>46</v>
      </c>
      <c r="S155">
        <v>0.252</v>
      </c>
      <c r="T155">
        <f>Table1373[[#This Row],[Mass GS 46]]*1000</f>
        <v>252</v>
      </c>
      <c r="U155">
        <f>LOG(Table1373[[#This Row],[SVL GS 46]])</f>
        <v>1.1986570869544226</v>
      </c>
      <c r="V155">
        <f>LOG(Table1373[[#This Row],[Mass (mg) GS 46]])</f>
        <v>2.4014005407815442</v>
      </c>
      <c r="W155">
        <f>Table1373[[#This Row],[Mass (mg) GS 46]]*($W$4/Table1373[[#This Row],[SVL GS 46]])^$W$3</f>
        <v>211.68726185141279</v>
      </c>
      <c r="X155" s="12">
        <f>Table1373[[#This Row],[GS 46]]-Table1373[[#This Row],[GS]]</f>
        <v>3</v>
      </c>
      <c r="Y155">
        <f>Table1373[[#This Row],[SVL GS 46]]-Table1373[[#This Row],[SVL]]</f>
        <v>3.1000000000000014</v>
      </c>
      <c r="Z155">
        <f>Table1373[[#This Row],[Mass GS 46]]-Table1373[[#This Row],[Mass]]</f>
        <v>-7.8000000000000014E-2</v>
      </c>
      <c r="AA155">
        <f>Table1373[[#This Row],[SMI.mg GS 46]]-Table1373[[#This Row],[SMI.mg]]</f>
        <v>-293.07090882343618</v>
      </c>
      <c r="AB155">
        <f>Table1373[[#This Row],[Days post-exp. GS 46]]-Table1373[[#This Row],[Days post-exp.]]</f>
        <v>3</v>
      </c>
    </row>
    <row r="156" spans="1:29">
      <c r="A156" t="s">
        <v>323</v>
      </c>
      <c r="B156" t="s">
        <v>35</v>
      </c>
      <c r="C156" s="3">
        <v>44002</v>
      </c>
      <c r="D156" s="13">
        <v>44022</v>
      </c>
      <c r="E156" t="s">
        <v>342</v>
      </c>
      <c r="F156">
        <f>Table1373[[#This Row],[Date Measured]]-Table1373[[#This Row],[Exp. Start]]</f>
        <v>20</v>
      </c>
      <c r="G156">
        <v>14.28</v>
      </c>
      <c r="H156">
        <v>42</v>
      </c>
      <c r="I156">
        <v>0.33400000000000002</v>
      </c>
      <c r="J156">
        <f>Table1373[[#This Row],[Mass]]*1000</f>
        <v>334</v>
      </c>
      <c r="K156">
        <f>LOG(Table1373[[#This Row],[SVL]])</f>
        <v>1.1547282074401555</v>
      </c>
      <c r="L156">
        <f>LOG(Table1373[[#This Row],[Mass (mg)]])</f>
        <v>2.5237464668115646</v>
      </c>
      <c r="M156">
        <f>Table1373[[#This Row],[Mass (mg)]]*($M$4/Table1373[[#This Row],[SVL]])^$M$3</f>
        <v>368.51902102398049</v>
      </c>
      <c r="N156" s="13">
        <v>44026</v>
      </c>
      <c r="O156" t="s">
        <v>343</v>
      </c>
      <c r="P156">
        <f>Table1373[[#This Row],[Date Measured GS 46]]-Table1373[[#This Row],[Exp. Start]]</f>
        <v>24</v>
      </c>
      <c r="Q156">
        <v>14.24</v>
      </c>
      <c r="R156">
        <v>46</v>
      </c>
      <c r="S156">
        <v>0.23300000000000001</v>
      </c>
      <c r="T156">
        <f>Table1373[[#This Row],[Mass GS 46]]*1000</f>
        <v>233</v>
      </c>
      <c r="U156">
        <f>LOG(Table1373[[#This Row],[SVL GS 46]])</f>
        <v>1.1535099893008376</v>
      </c>
      <c r="V156">
        <f>LOG(Table1373[[#This Row],[Mass (mg) GS 46]])</f>
        <v>2.3673559210260189</v>
      </c>
      <c r="W156">
        <f>Table1373[[#This Row],[Mass (mg) GS 46]]*($W$4/Table1373[[#This Row],[SVL GS 46]])^$W$3</f>
        <v>266.53434987733539</v>
      </c>
      <c r="X156" s="12">
        <f>Table1373[[#This Row],[GS 46]]-Table1373[[#This Row],[GS]]</f>
        <v>4</v>
      </c>
      <c r="Y156">
        <f>Table1373[[#This Row],[SVL GS 46]]-Table1373[[#This Row],[SVL]]</f>
        <v>-3.9999999999999147E-2</v>
      </c>
      <c r="Z156">
        <f>Table1373[[#This Row],[Mass GS 46]]-Table1373[[#This Row],[Mass]]</f>
        <v>-0.10100000000000001</v>
      </c>
      <c r="AA156">
        <f>Table1373[[#This Row],[SMI.mg GS 46]]-Table1373[[#This Row],[SMI.mg]]</f>
        <v>-101.9846711466451</v>
      </c>
      <c r="AB156">
        <f>Table1373[[#This Row],[Days post-exp. GS 46]]-Table1373[[#This Row],[Days post-exp.]]</f>
        <v>4</v>
      </c>
    </row>
    <row r="157" spans="1:29">
      <c r="A157" t="s">
        <v>323</v>
      </c>
      <c r="B157" t="s">
        <v>35</v>
      </c>
      <c r="C157" s="3">
        <v>44002</v>
      </c>
      <c r="D157" s="13">
        <v>44022</v>
      </c>
      <c r="E157" s="3" t="s">
        <v>344</v>
      </c>
      <c r="F157">
        <f>Table1373[[#This Row],[Date Measured]]-Table1373[[#This Row],[Exp. Start]]</f>
        <v>20</v>
      </c>
      <c r="G157">
        <v>13.17</v>
      </c>
      <c r="H157">
        <v>42</v>
      </c>
      <c r="I157">
        <v>0.27100000000000002</v>
      </c>
      <c r="J157">
        <f>Table1373[[#This Row],[Mass]]*1000</f>
        <v>271</v>
      </c>
      <c r="K157">
        <f>LOG(Table1373[[#This Row],[SVL]])</f>
        <v>1.1195857749617839</v>
      </c>
      <c r="L157">
        <f>LOG(Table1373[[#This Row],[Mass (mg)]])</f>
        <v>2.4329692908744058</v>
      </c>
      <c r="M157">
        <f>Table1373[[#This Row],[Mass (mg)]]*($M$4/Table1373[[#This Row],[SVL]])^$M$3</f>
        <v>374.60709103505911</v>
      </c>
      <c r="N157" s="13">
        <v>44027</v>
      </c>
      <c r="O157" t="s">
        <v>345</v>
      </c>
      <c r="P157">
        <f>Table1373[[#This Row],[Date Measured GS 46]]-Table1373[[#This Row],[Exp. Start]]</f>
        <v>25</v>
      </c>
      <c r="Q157">
        <v>12.06</v>
      </c>
      <c r="R157">
        <v>46</v>
      </c>
      <c r="S157">
        <v>0.17199999999999999</v>
      </c>
      <c r="T157">
        <f>Table1373[[#This Row],[Mass GS 46]]*1000</f>
        <v>172</v>
      </c>
      <c r="U157">
        <f>LOG(Table1373[[#This Row],[SVL GS 46]])</f>
        <v>1.0813473078041325</v>
      </c>
      <c r="V157">
        <f>LOG(Table1373[[#This Row],[Mass (mg) GS 46]])</f>
        <v>2.2355284469075487</v>
      </c>
      <c r="W157">
        <f>Table1373[[#This Row],[Mass (mg) GS 46]]*($W$4/Table1373[[#This Row],[SVL GS 46]])^$W$3</f>
        <v>322.31073699500439</v>
      </c>
      <c r="X157" s="12">
        <f>Table1373[[#This Row],[GS 46]]-Table1373[[#This Row],[GS]]</f>
        <v>4</v>
      </c>
      <c r="Y157">
        <f>Table1373[[#This Row],[SVL GS 46]]-Table1373[[#This Row],[SVL]]</f>
        <v>-1.1099999999999994</v>
      </c>
      <c r="Z157">
        <f>Table1373[[#This Row],[Mass GS 46]]-Table1373[[#This Row],[Mass]]</f>
        <v>-9.9000000000000032E-2</v>
      </c>
      <c r="AA157">
        <f>Table1373[[#This Row],[SMI.mg GS 46]]-Table1373[[#This Row],[SMI.mg]]</f>
        <v>-52.296354040054723</v>
      </c>
      <c r="AB157">
        <f>Table1373[[#This Row],[Days post-exp. GS 46]]-Table1373[[#This Row],[Days post-exp.]]</f>
        <v>5</v>
      </c>
    </row>
    <row r="158" spans="1:29">
      <c r="A158" t="s">
        <v>323</v>
      </c>
      <c r="B158" t="s">
        <v>35</v>
      </c>
      <c r="C158" s="3">
        <v>44002</v>
      </c>
      <c r="D158" s="13">
        <v>44022</v>
      </c>
      <c r="E158" s="3" t="s">
        <v>346</v>
      </c>
      <c r="F158">
        <f>Table1373[[#This Row],[Date Measured]]-Table1373[[#This Row],[Exp. Start]]</f>
        <v>20</v>
      </c>
      <c r="G158">
        <v>10.06</v>
      </c>
      <c r="H158">
        <v>42</v>
      </c>
      <c r="I158">
        <v>0.193</v>
      </c>
      <c r="J158">
        <f>Table1373[[#This Row],[Mass]]*1000</f>
        <v>193</v>
      </c>
      <c r="K158">
        <f>LOG(Table1373[[#This Row],[SVL]])</f>
        <v>1.0025979807199086</v>
      </c>
      <c r="L158">
        <f>LOG(Table1373[[#This Row],[Mass (mg)]])</f>
        <v>2.2855573090077739</v>
      </c>
      <c r="M158">
        <f>Table1373[[#This Row],[Mass (mg)]]*($M$4/Table1373[[#This Row],[SVL]])^$M$3</f>
        <v>564.99796078588076</v>
      </c>
      <c r="N158" s="13">
        <v>44027</v>
      </c>
      <c r="O158" t="s">
        <v>347</v>
      </c>
      <c r="P158">
        <f>Table1373[[#This Row],[Date Measured GS 46]]-Table1373[[#This Row],[Exp. Start]]</f>
        <v>25</v>
      </c>
      <c r="Q158">
        <v>12.98</v>
      </c>
      <c r="R158">
        <v>46</v>
      </c>
      <c r="S158">
        <v>0.16900000000000001</v>
      </c>
      <c r="T158">
        <f>Table1373[[#This Row],[Mass GS 46]]*1000</f>
        <v>169</v>
      </c>
      <c r="U158">
        <f>LOG(Table1373[[#This Row],[SVL GS 46]])</f>
        <v>1.1132746924643504</v>
      </c>
      <c r="V158">
        <f>LOG(Table1373[[#This Row],[Mass (mg) GS 46]])</f>
        <v>2.2278867046136734</v>
      </c>
      <c r="W158">
        <f>Table1373[[#This Row],[Mass (mg) GS 46]]*($W$4/Table1373[[#This Row],[SVL GS 46]])^$W$3</f>
        <v>254.56414922384269</v>
      </c>
      <c r="X158" s="12">
        <f>Table1373[[#This Row],[GS 46]]-Table1373[[#This Row],[GS]]</f>
        <v>4</v>
      </c>
      <c r="Y158">
        <f>Table1373[[#This Row],[SVL GS 46]]-Table1373[[#This Row],[SVL]]</f>
        <v>2.92</v>
      </c>
      <c r="Z158">
        <f>Table1373[[#This Row],[Mass GS 46]]-Table1373[[#This Row],[Mass]]</f>
        <v>-2.3999999999999994E-2</v>
      </c>
      <c r="AA158">
        <f>Table1373[[#This Row],[SMI.mg GS 46]]-Table1373[[#This Row],[SMI.mg]]</f>
        <v>-310.43381156203804</v>
      </c>
      <c r="AB158">
        <f>Table1373[[#This Row],[Days post-exp. GS 46]]-Table1373[[#This Row],[Days post-exp.]]</f>
        <v>5</v>
      </c>
    </row>
    <row r="159" spans="1:29">
      <c r="A159" t="s">
        <v>323</v>
      </c>
      <c r="B159" t="s">
        <v>35</v>
      </c>
      <c r="C159" s="3">
        <v>44002</v>
      </c>
      <c r="D159" s="18">
        <v>44022</v>
      </c>
      <c r="E159" s="4" t="s">
        <v>348</v>
      </c>
      <c r="F159">
        <f>Table1373[[#This Row],[Date Measured]]-Table1373[[#This Row],[Exp. Start]]</f>
        <v>20</v>
      </c>
      <c r="G159" s="4">
        <v>12.57</v>
      </c>
      <c r="H159" s="4">
        <v>45</v>
      </c>
      <c r="I159" s="4">
        <v>0.19800000000000001</v>
      </c>
      <c r="J159" s="4">
        <f>Table1373[[#This Row],[Mass]]*1000</f>
        <v>198</v>
      </c>
      <c r="K159" s="4">
        <f>LOG(Table1373[[#This Row],[SVL]])</f>
        <v>1.0993352776859577</v>
      </c>
      <c r="L159" s="4">
        <f>LOG(Table1373[[#This Row],[Mass (mg)]])</f>
        <v>2.2966651902615309</v>
      </c>
      <c r="M159">
        <f>Table1373[[#This Row],[Mass (mg)]]*($M$4/Table1373[[#This Row],[SVL]])^$M$3</f>
        <v>311.66064664252303</v>
      </c>
      <c r="N159" s="13">
        <v>44025</v>
      </c>
      <c r="O159" t="s">
        <v>349</v>
      </c>
      <c r="P159">
        <f>Table1373[[#This Row],[Date Measured GS 46]]-Table1373[[#This Row],[Exp. Start]]</f>
        <v>23</v>
      </c>
      <c r="Q159">
        <v>13.31</v>
      </c>
      <c r="R159">
        <v>46</v>
      </c>
      <c r="S159">
        <v>0.17399999999999999</v>
      </c>
      <c r="T159">
        <f>Table1373[[#This Row],[Mass GS 46]]*1000</f>
        <v>174</v>
      </c>
      <c r="U159">
        <f>LOG(Table1373[[#This Row],[SVL GS 46]])</f>
        <v>1.1241780554746752</v>
      </c>
      <c r="V159">
        <f>LOG(Table1373[[#This Row],[Mass (mg) GS 46]])</f>
        <v>2.2405492482825999</v>
      </c>
      <c r="W159">
        <f>Table1373[[#This Row],[Mass (mg) GS 46]]*($W$4/Table1373[[#This Row],[SVL GS 46]])^$W$3</f>
        <v>243.26122187803017</v>
      </c>
      <c r="X159" s="12">
        <f>Table1373[[#This Row],[GS 46]]-Table1373[[#This Row],[GS]]</f>
        <v>1</v>
      </c>
      <c r="Y159">
        <f>Table1373[[#This Row],[SVL GS 46]]-Table1373[[#This Row],[SVL]]</f>
        <v>0.74000000000000021</v>
      </c>
      <c r="Z159">
        <f>Table1373[[#This Row],[Mass GS 46]]-Table1373[[#This Row],[Mass]]</f>
        <v>-2.4000000000000021E-2</v>
      </c>
      <c r="AA159">
        <f>Table1373[[#This Row],[SMI.mg GS 46]]-Table1373[[#This Row],[SMI.mg]]</f>
        <v>-68.399424764492863</v>
      </c>
      <c r="AB159">
        <f>Table1373[[#This Row],[Days post-exp. GS 46]]-Table1373[[#This Row],[Days post-exp.]]</f>
        <v>3</v>
      </c>
    </row>
    <row r="160" spans="1:29">
      <c r="A160" t="s">
        <v>323</v>
      </c>
      <c r="B160" t="s">
        <v>35</v>
      </c>
      <c r="C160" s="3">
        <v>44002</v>
      </c>
      <c r="D160" s="13">
        <v>44023</v>
      </c>
      <c r="E160" s="3" t="s">
        <v>350</v>
      </c>
      <c r="F160">
        <f>Table1373[[#This Row],[Date Measured]]-Table1373[[#This Row],[Exp. Start]]</f>
        <v>21</v>
      </c>
      <c r="G160">
        <v>13.93</v>
      </c>
      <c r="H160">
        <v>42</v>
      </c>
      <c r="I160">
        <v>0.29499999999999998</v>
      </c>
      <c r="J160">
        <f>Table1373[[#This Row],[Mass]]*1000</f>
        <v>295</v>
      </c>
      <c r="K160">
        <f>LOG(Table1373[[#This Row],[SVL]])</f>
        <v>1.1439511164239635</v>
      </c>
      <c r="L160">
        <f>LOG(Table1373[[#This Row],[Mass (mg)]])</f>
        <v>2.469822015978163</v>
      </c>
      <c r="M160">
        <f>Table1373[[#This Row],[Mass (mg)]]*($M$4/Table1373[[#This Row],[SVL]])^$M$3</f>
        <v>348.78377702462024</v>
      </c>
      <c r="N160" s="13">
        <v>44029</v>
      </c>
      <c r="O160" t="s">
        <v>351</v>
      </c>
      <c r="P160">
        <f>Table1373[[#This Row],[Date Measured GS 46]]-Table1373[[#This Row],[Exp. Start]]</f>
        <v>27</v>
      </c>
      <c r="Q160">
        <v>13.34</v>
      </c>
      <c r="R160">
        <v>46</v>
      </c>
      <c r="S160">
        <v>0.17699999999999999</v>
      </c>
      <c r="T160">
        <f>Table1373[[#This Row],[Mass GS 46]]*1000</f>
        <v>177</v>
      </c>
      <c r="U160">
        <f>LOG(Table1373[[#This Row],[SVL GS 46]])</f>
        <v>1.1251558295805302</v>
      </c>
      <c r="V160">
        <f>LOG(Table1373[[#This Row],[Mass (mg) GS 46]])</f>
        <v>2.2479732663618068</v>
      </c>
      <c r="W160">
        <f>Table1373[[#This Row],[Mass (mg) GS 46]]*($W$4/Table1373[[#This Row],[SVL GS 46]])^$W$3</f>
        <v>245.80604660679737</v>
      </c>
      <c r="X160" s="12">
        <f>Table1373[[#This Row],[GS 46]]-Table1373[[#This Row],[GS]]</f>
        <v>4</v>
      </c>
      <c r="Y160">
        <f>Table1373[[#This Row],[SVL GS 46]]-Table1373[[#This Row],[SVL]]</f>
        <v>-0.58999999999999986</v>
      </c>
      <c r="Z160">
        <f>Table1373[[#This Row],[Mass GS 46]]-Table1373[[#This Row],[Mass]]</f>
        <v>-0.11799999999999999</v>
      </c>
      <c r="AA160">
        <f>Table1373[[#This Row],[SMI.mg GS 46]]-Table1373[[#This Row],[SMI.mg]]</f>
        <v>-102.97773041782287</v>
      </c>
      <c r="AB160">
        <f>Table1373[[#This Row],[Days post-exp. GS 46]]-Table1373[[#This Row],[Days post-exp.]]</f>
        <v>6</v>
      </c>
    </row>
    <row r="161" spans="1:28">
      <c r="A161" t="s">
        <v>323</v>
      </c>
      <c r="B161" t="s">
        <v>35</v>
      </c>
      <c r="C161" s="3">
        <v>44002</v>
      </c>
      <c r="D161" s="13">
        <v>44023</v>
      </c>
      <c r="E161" s="3" t="s">
        <v>352</v>
      </c>
      <c r="F161">
        <f>Table1373[[#This Row],[Date Measured]]-Table1373[[#This Row],[Exp. Start]]</f>
        <v>21</v>
      </c>
      <c r="G161">
        <v>13.84</v>
      </c>
      <c r="H161">
        <v>42</v>
      </c>
      <c r="I161">
        <v>0.313</v>
      </c>
      <c r="J161">
        <f>Table1373[[#This Row],[Mass]]*1000</f>
        <v>313</v>
      </c>
      <c r="K161">
        <f>LOG(Table1373[[#This Row],[SVL]])</f>
        <v>1.141136090120739</v>
      </c>
      <c r="L161">
        <f>LOG(Table1373[[#This Row],[Mass (mg)]])</f>
        <v>2.4955443375464483</v>
      </c>
      <c r="M161">
        <f>Table1373[[#This Row],[Mass (mg)]]*($M$4/Table1373[[#This Row],[SVL]])^$M$3</f>
        <v>376.80805264185159</v>
      </c>
      <c r="N161" s="13">
        <v>44027</v>
      </c>
      <c r="O161" t="s">
        <v>353</v>
      </c>
      <c r="P161">
        <f>Table1373[[#This Row],[Date Measured GS 46]]-Table1373[[#This Row],[Exp. Start]]</f>
        <v>25</v>
      </c>
      <c r="Q161">
        <v>13.27</v>
      </c>
      <c r="R161">
        <v>46</v>
      </c>
      <c r="S161">
        <v>0.214</v>
      </c>
      <c r="T161">
        <f>Table1373[[#This Row],[Mass GS 46]]*1000</f>
        <v>214</v>
      </c>
      <c r="U161">
        <f>LOG(Table1373[[#This Row],[SVL GS 46]])</f>
        <v>1.1228709228644356</v>
      </c>
      <c r="V161">
        <f>LOG(Table1373[[#This Row],[Mass (mg) GS 46]])</f>
        <v>2.330413773349191</v>
      </c>
      <c r="W161">
        <f>Table1373[[#This Row],[Mass (mg) GS 46]]*($W$4/Table1373[[#This Row],[SVL GS 46]])^$W$3</f>
        <v>301.87007442481507</v>
      </c>
      <c r="X161" s="12">
        <f>Table1373[[#This Row],[GS 46]]-Table1373[[#This Row],[GS]]</f>
        <v>4</v>
      </c>
      <c r="Y161">
        <f>Table1373[[#This Row],[SVL GS 46]]-Table1373[[#This Row],[SVL]]</f>
        <v>-0.57000000000000028</v>
      </c>
      <c r="Z161">
        <f>Table1373[[#This Row],[Mass GS 46]]-Table1373[[#This Row],[Mass]]</f>
        <v>-9.9000000000000005E-2</v>
      </c>
      <c r="AA161">
        <f>Table1373[[#This Row],[SMI.mg GS 46]]-Table1373[[#This Row],[SMI.mg]]</f>
        <v>-74.937978217036516</v>
      </c>
      <c r="AB161">
        <f>Table1373[[#This Row],[Days post-exp. GS 46]]-Table1373[[#This Row],[Days post-exp.]]</f>
        <v>4</v>
      </c>
    </row>
    <row r="162" spans="1:28">
      <c r="A162" t="s">
        <v>323</v>
      </c>
      <c r="B162" t="s">
        <v>35</v>
      </c>
      <c r="C162" s="3">
        <v>44002</v>
      </c>
      <c r="D162" s="13">
        <v>44023</v>
      </c>
      <c r="E162" s="3" t="s">
        <v>354</v>
      </c>
      <c r="F162">
        <f>Table1373[[#This Row],[Date Measured]]-Table1373[[#This Row],[Exp. Start]]</f>
        <v>21</v>
      </c>
      <c r="G162">
        <v>13.72</v>
      </c>
      <c r="H162">
        <v>42</v>
      </c>
      <c r="I162">
        <v>0.318</v>
      </c>
      <c r="J162">
        <f>Table1373[[#This Row],[Mass]]*1000</f>
        <v>318</v>
      </c>
      <c r="K162">
        <f>LOG(Table1373[[#This Row],[SVL]])</f>
        <v>1.1373541113707328</v>
      </c>
      <c r="L162">
        <f>LOG(Table1373[[#This Row],[Mass (mg)]])</f>
        <v>2.5024271199844326</v>
      </c>
      <c r="M162">
        <f>Table1373[[#This Row],[Mass (mg)]]*($M$4/Table1373[[#This Row],[SVL]])^$M$3</f>
        <v>392.2275469238038</v>
      </c>
      <c r="N162" s="13">
        <v>44028</v>
      </c>
      <c r="O162" t="s">
        <v>355</v>
      </c>
      <c r="P162">
        <f>Table1373[[#This Row],[Date Measured GS 46]]-Table1373[[#This Row],[Exp. Start]]</f>
        <v>26</v>
      </c>
      <c r="Q162">
        <v>14.16</v>
      </c>
      <c r="R162">
        <v>46</v>
      </c>
      <c r="S162">
        <v>0.219</v>
      </c>
      <c r="T162">
        <f>Table1373[[#This Row],[Mass GS 46]]*1000</f>
        <v>219</v>
      </c>
      <c r="U162">
        <f>LOG(Table1373[[#This Row],[SVL GS 46]])</f>
        <v>1.1510632533537501</v>
      </c>
      <c r="V162">
        <f>LOG(Table1373[[#This Row],[Mass (mg) GS 46]])</f>
        <v>2.3404441148401185</v>
      </c>
      <c r="W162">
        <f>Table1373[[#This Row],[Mass (mg) GS 46]]*($W$4/Table1373[[#This Row],[SVL GS 46]])^$W$3</f>
        <v>254.74699203472932</v>
      </c>
      <c r="X162" s="12">
        <f>Table1373[[#This Row],[GS 46]]-Table1373[[#This Row],[GS]]</f>
        <v>4</v>
      </c>
      <c r="Y162">
        <f>Table1373[[#This Row],[SVL GS 46]]-Table1373[[#This Row],[SVL]]</f>
        <v>0.4399999999999995</v>
      </c>
      <c r="Z162">
        <f>Table1373[[#This Row],[Mass GS 46]]-Table1373[[#This Row],[Mass]]</f>
        <v>-9.9000000000000005E-2</v>
      </c>
      <c r="AA162">
        <f>Table1373[[#This Row],[SMI.mg GS 46]]-Table1373[[#This Row],[SMI.mg]]</f>
        <v>-137.48055488907448</v>
      </c>
      <c r="AB162">
        <f>Table1373[[#This Row],[Days post-exp. GS 46]]-Table1373[[#This Row],[Days post-exp.]]</f>
        <v>5</v>
      </c>
    </row>
    <row r="163" spans="1:28">
      <c r="A163" t="s">
        <v>323</v>
      </c>
      <c r="B163" t="s">
        <v>35</v>
      </c>
      <c r="C163" s="3">
        <v>44002</v>
      </c>
      <c r="D163" s="18">
        <v>44023</v>
      </c>
      <c r="E163" s="4" t="s">
        <v>356</v>
      </c>
      <c r="F163">
        <f>Table1373[[#This Row],[Date Measured]]-Table1373[[#This Row],[Exp. Start]]</f>
        <v>21</v>
      </c>
      <c r="G163" s="4">
        <v>12.76</v>
      </c>
      <c r="H163" s="4">
        <v>44</v>
      </c>
      <c r="I163" s="4">
        <v>0.20899999999999999</v>
      </c>
      <c r="J163" s="4">
        <f>Table1373[[#This Row],[Mass]]*1000</f>
        <v>209</v>
      </c>
      <c r="K163" s="4">
        <f>LOG(Table1373[[#This Row],[SVL]])</f>
        <v>1.1058506743851435</v>
      </c>
      <c r="L163" s="4">
        <f>LOG(Table1373[[#This Row],[Mass (mg)]])</f>
        <v>2.3201462861110542</v>
      </c>
      <c r="M163">
        <f>Table1373[[#This Row],[Mass (mg)]]*($M$4/Table1373[[#This Row],[SVL]])^$M$3</f>
        <v>315.51040149907254</v>
      </c>
      <c r="N163" s="13">
        <v>44026</v>
      </c>
      <c r="O163" t="s">
        <v>357</v>
      </c>
      <c r="P163">
        <f>Table1373[[#This Row],[Date Measured GS 46]]-Table1373[[#This Row],[Exp. Start]]</f>
        <v>24</v>
      </c>
      <c r="Q163">
        <v>12.75</v>
      </c>
      <c r="R163">
        <v>46</v>
      </c>
      <c r="S163">
        <v>0.19400000000000001</v>
      </c>
      <c r="T163">
        <f>Table1373[[#This Row],[Mass GS 46]]*1000</f>
        <v>194</v>
      </c>
      <c r="U163">
        <f>LOG(Table1373[[#This Row],[SVL GS 46]])</f>
        <v>1.105510184769974</v>
      </c>
      <c r="V163">
        <f>LOG(Table1373[[#This Row],[Mass (mg) GS 46]])</f>
        <v>2.287801729930226</v>
      </c>
      <c r="W163">
        <f>Table1373[[#This Row],[Mass (mg) GS 46]]*($W$4/Table1373[[#This Row],[SVL GS 46]])^$W$3</f>
        <v>308.15955662934982</v>
      </c>
      <c r="X163" s="12">
        <f>Table1373[[#This Row],[GS 46]]-Table1373[[#This Row],[GS]]</f>
        <v>2</v>
      </c>
      <c r="Y163">
        <f>Table1373[[#This Row],[SVL GS 46]]-Table1373[[#This Row],[SVL]]</f>
        <v>-9.9999999999997868E-3</v>
      </c>
      <c r="Z163">
        <f>Table1373[[#This Row],[Mass GS 46]]-Table1373[[#This Row],[Mass]]</f>
        <v>-1.4999999999999986E-2</v>
      </c>
      <c r="AA163">
        <f>Table1373[[#This Row],[SMI.mg GS 46]]-Table1373[[#This Row],[SMI.mg]]</f>
        <v>-7.3508448697227209</v>
      </c>
      <c r="AB163">
        <f>Table1373[[#This Row],[Days post-exp. GS 46]]-Table1373[[#This Row],[Days post-exp.]]</f>
        <v>3</v>
      </c>
    </row>
    <row r="164" spans="1:28">
      <c r="A164" t="s">
        <v>323</v>
      </c>
      <c r="B164" t="s">
        <v>35</v>
      </c>
      <c r="C164" s="3">
        <v>44002</v>
      </c>
      <c r="D164" s="18">
        <v>44023</v>
      </c>
      <c r="E164" s="4" t="s">
        <v>358</v>
      </c>
      <c r="F164">
        <f>Table1373[[#This Row],[Date Measured]]-Table1373[[#This Row],[Exp. Start]]</f>
        <v>21</v>
      </c>
      <c r="G164" s="4">
        <v>13.47</v>
      </c>
      <c r="H164" s="4">
        <v>45</v>
      </c>
      <c r="I164" s="4">
        <v>0.249</v>
      </c>
      <c r="J164" s="4">
        <f>Table1373[[#This Row],[Mass]]*1000</f>
        <v>249</v>
      </c>
      <c r="K164" s="4">
        <f>LOG(Table1373[[#This Row],[SVL]])</f>
        <v>1.1293675957229856</v>
      </c>
      <c r="L164" s="4">
        <f>LOG(Table1373[[#This Row],[Mass (mg)]])</f>
        <v>2.3961993470957363</v>
      </c>
      <c r="M164">
        <f>Table1373[[#This Row],[Mass (mg)]]*($M$4/Table1373[[#This Row],[SVL]])^$M$3</f>
        <v>323.26424435730451</v>
      </c>
      <c r="N164" s="13">
        <v>44027</v>
      </c>
      <c r="O164" t="s">
        <v>359</v>
      </c>
      <c r="P164">
        <f>Table1373[[#This Row],[Date Measured GS 46]]-Table1373[[#This Row],[Exp. Start]]</f>
        <v>25</v>
      </c>
      <c r="Q164">
        <v>14.23</v>
      </c>
      <c r="R164">
        <v>46</v>
      </c>
      <c r="S164">
        <v>0.191</v>
      </c>
      <c r="T164">
        <f>Table1373[[#This Row],[Mass GS 46]]*1000</f>
        <v>191</v>
      </c>
      <c r="U164">
        <f>LOG(Table1373[[#This Row],[SVL GS 46]])</f>
        <v>1.1532049000842843</v>
      </c>
      <c r="V164">
        <f>LOG(Table1373[[#This Row],[Mass (mg) GS 46]])</f>
        <v>2.2810333672477277</v>
      </c>
      <c r="W164">
        <f>Table1373[[#This Row],[Mass (mg) GS 46]]*($W$4/Table1373[[#This Row],[SVL GS 46]])^$W$3</f>
        <v>218.94592057407672</v>
      </c>
      <c r="X164" s="12">
        <f>Table1373[[#This Row],[GS 46]]-Table1373[[#This Row],[GS]]</f>
        <v>1</v>
      </c>
      <c r="Y164">
        <f>Table1373[[#This Row],[SVL GS 46]]-Table1373[[#This Row],[SVL]]</f>
        <v>0.75999999999999979</v>
      </c>
      <c r="Z164">
        <f>Table1373[[#This Row],[Mass GS 46]]-Table1373[[#This Row],[Mass]]</f>
        <v>-5.7999999999999996E-2</v>
      </c>
      <c r="AA164">
        <f>Table1373[[#This Row],[SMI.mg GS 46]]-Table1373[[#This Row],[SMI.mg]]</f>
        <v>-104.31832378322778</v>
      </c>
      <c r="AB164">
        <f>Table1373[[#This Row],[Days post-exp. GS 46]]-Table1373[[#This Row],[Days post-exp.]]</f>
        <v>4</v>
      </c>
    </row>
    <row r="165" spans="1:28">
      <c r="A165" t="s">
        <v>323</v>
      </c>
      <c r="B165" t="s">
        <v>35</v>
      </c>
      <c r="C165" s="3">
        <v>44002</v>
      </c>
      <c r="D165" s="13">
        <v>44024</v>
      </c>
      <c r="E165" s="3" t="s">
        <v>360</v>
      </c>
      <c r="F165">
        <f>Table1373[[#This Row],[Date Measured]]-Table1373[[#This Row],[Exp. Start]]</f>
        <v>22</v>
      </c>
      <c r="G165">
        <v>13.45</v>
      </c>
      <c r="H165">
        <v>42</v>
      </c>
      <c r="I165">
        <v>0.34599999999999997</v>
      </c>
      <c r="J165">
        <f>Table1373[[#This Row],[Mass]]*1000</f>
        <v>346</v>
      </c>
      <c r="K165">
        <f>LOG(Table1373[[#This Row],[SVL]])</f>
        <v>1.1287222843384268</v>
      </c>
      <c r="L165">
        <f>LOG(Table1373[[#This Row],[Mass (mg)]])</f>
        <v>2.5390760987927767</v>
      </c>
      <c r="M165">
        <f>Table1373[[#This Row],[Mass (mg)]]*($M$4/Table1373[[#This Row],[SVL]])^$M$3</f>
        <v>451.05760654807051</v>
      </c>
      <c r="N165" s="13">
        <v>44028</v>
      </c>
      <c r="O165" t="s">
        <v>361</v>
      </c>
      <c r="P165">
        <f>Table1373[[#This Row],[Date Measured GS 46]]-Table1373[[#This Row],[Exp. Start]]</f>
        <v>26</v>
      </c>
      <c r="Q165">
        <v>13.86</v>
      </c>
      <c r="R165">
        <v>46</v>
      </c>
      <c r="S165">
        <v>0.20100000000000001</v>
      </c>
      <c r="T165">
        <f>Table1373[[#This Row],[Mass GS 46]]*1000</f>
        <v>201</v>
      </c>
      <c r="U165">
        <f>LOG(Table1373[[#This Row],[SVL GS 46]])</f>
        <v>1.1417632302757879</v>
      </c>
      <c r="V165">
        <f>LOG(Table1373[[#This Row],[Mass (mg) GS 46]])</f>
        <v>2.3031960574204891</v>
      </c>
      <c r="W165">
        <f>Table1373[[#This Row],[Mass (mg) GS 46]]*($W$4/Table1373[[#This Row],[SVL GS 46]])^$W$3</f>
        <v>249.16406823705253</v>
      </c>
      <c r="X165" s="12">
        <f>Table1373[[#This Row],[GS 46]]-Table1373[[#This Row],[GS]]</f>
        <v>4</v>
      </c>
      <c r="Y165">
        <f>Table1373[[#This Row],[SVL GS 46]]-Table1373[[#This Row],[SVL]]</f>
        <v>0.41000000000000014</v>
      </c>
      <c r="Z165">
        <f>Table1373[[#This Row],[Mass GS 46]]-Table1373[[#This Row],[Mass]]</f>
        <v>-0.14499999999999996</v>
      </c>
      <c r="AA165">
        <f>Table1373[[#This Row],[SMI.mg GS 46]]-Table1373[[#This Row],[SMI.mg]]</f>
        <v>-201.89353831101798</v>
      </c>
      <c r="AB165">
        <f>Table1373[[#This Row],[Days post-exp. GS 46]]-Table1373[[#This Row],[Days post-exp.]]</f>
        <v>4</v>
      </c>
    </row>
    <row r="166" spans="1:28">
      <c r="A166" t="s">
        <v>323</v>
      </c>
      <c r="B166" t="s">
        <v>35</v>
      </c>
      <c r="C166" s="3">
        <v>44002</v>
      </c>
      <c r="D166" s="18">
        <v>44024</v>
      </c>
      <c r="E166" s="4" t="s">
        <v>362</v>
      </c>
      <c r="F166">
        <f>Table1373[[#This Row],[Date Measured]]-Table1373[[#This Row],[Exp. Start]]</f>
        <v>22</v>
      </c>
      <c r="G166" s="4">
        <v>12.01</v>
      </c>
      <c r="H166" s="4">
        <v>44</v>
      </c>
      <c r="I166" s="4">
        <v>0.23599999999999999</v>
      </c>
      <c r="J166" s="4">
        <f>Table1373[[#This Row],[Mass]]*1000</f>
        <v>236</v>
      </c>
      <c r="K166" s="4">
        <f>LOG(Table1373[[#This Row],[SVL]])</f>
        <v>1.079543007402906</v>
      </c>
      <c r="L166" s="4">
        <f>LOG(Table1373[[#This Row],[Mass (mg)]])</f>
        <v>2.3729120029701067</v>
      </c>
      <c r="M166">
        <f>Table1373[[#This Row],[Mass (mg)]]*($M$4/Table1373[[#This Row],[SVL]])^$M$3</f>
        <v>421.75710790755085</v>
      </c>
      <c r="N166" s="13">
        <v>44028</v>
      </c>
      <c r="O166" t="s">
        <v>363</v>
      </c>
      <c r="P166">
        <f>Table1373[[#This Row],[Date Measured GS 46]]-Table1373[[#This Row],[Exp. Start]]</f>
        <v>26</v>
      </c>
      <c r="Q166">
        <v>13.4</v>
      </c>
      <c r="R166">
        <v>46</v>
      </c>
      <c r="S166">
        <v>0.185</v>
      </c>
      <c r="T166">
        <f>Table1373[[#This Row],[Mass GS 46]]*1000</f>
        <v>185</v>
      </c>
      <c r="U166">
        <f>LOG(Table1373[[#This Row],[SVL GS 46]])</f>
        <v>1.1271047983648077</v>
      </c>
      <c r="V166">
        <f>LOG(Table1373[[#This Row],[Mass (mg) GS 46]])</f>
        <v>2.2671717284030137</v>
      </c>
      <c r="W166">
        <f>Table1373[[#This Row],[Mass (mg) GS 46]]*($W$4/Table1373[[#This Row],[SVL GS 46]])^$W$3</f>
        <v>253.51396472460351</v>
      </c>
      <c r="X166" s="12">
        <f>Table1373[[#This Row],[GS 46]]-Table1373[[#This Row],[GS]]</f>
        <v>2</v>
      </c>
      <c r="Y166">
        <f>Table1373[[#This Row],[SVL GS 46]]-Table1373[[#This Row],[SVL]]</f>
        <v>1.3900000000000006</v>
      </c>
      <c r="Z166">
        <f>Table1373[[#This Row],[Mass GS 46]]-Table1373[[#This Row],[Mass]]</f>
        <v>-5.099999999999999E-2</v>
      </c>
      <c r="AA166">
        <f>Table1373[[#This Row],[SMI.mg GS 46]]-Table1373[[#This Row],[SMI.mg]]</f>
        <v>-168.24314318294734</v>
      </c>
      <c r="AB166">
        <f>Table1373[[#This Row],[Days post-exp. GS 46]]-Table1373[[#This Row],[Days post-exp.]]</f>
        <v>4</v>
      </c>
    </row>
    <row r="167" spans="1:28">
      <c r="A167" t="s">
        <v>323</v>
      </c>
      <c r="B167" t="s">
        <v>35</v>
      </c>
      <c r="C167" s="3">
        <v>44002</v>
      </c>
      <c r="D167" s="13">
        <v>44025</v>
      </c>
      <c r="E167" s="3" t="s">
        <v>364</v>
      </c>
      <c r="F167">
        <f>Table1373[[#This Row],[Date Measured]]-Table1373[[#This Row],[Exp. Start]]</f>
        <v>23</v>
      </c>
      <c r="G167">
        <v>13.55</v>
      </c>
      <c r="H167">
        <v>42</v>
      </c>
      <c r="I167">
        <v>0.248</v>
      </c>
      <c r="J167">
        <f>Table1373[[#This Row],[Mass]]*1000</f>
        <v>248</v>
      </c>
      <c r="K167">
        <f>LOG(Table1373[[#This Row],[SVL]])</f>
        <v>1.1319392952104246</v>
      </c>
      <c r="L167">
        <f>LOG(Table1373[[#This Row],[Mass (mg)]])</f>
        <v>2.3944516808262164</v>
      </c>
      <c r="M167">
        <f>Table1373[[#This Row],[Mass (mg)]]*($M$4/Table1373[[#This Row],[SVL]])^$M$3</f>
        <v>316.69867161684328</v>
      </c>
      <c r="N167" s="13">
        <v>44029</v>
      </c>
      <c r="O167" t="s">
        <v>365</v>
      </c>
      <c r="P167">
        <f>Table1373[[#This Row],[Date Measured GS 46]]-Table1373[[#This Row],[Exp. Start]]</f>
        <v>27</v>
      </c>
      <c r="Q167">
        <v>12.5</v>
      </c>
      <c r="R167">
        <v>46</v>
      </c>
      <c r="S167">
        <v>0.16300000000000001</v>
      </c>
      <c r="T167">
        <f>Table1373[[#This Row],[Mass GS 46]]*1000</f>
        <v>163</v>
      </c>
      <c r="U167">
        <f>LOG(Table1373[[#This Row],[SVL GS 46]])</f>
        <v>1.0969100130080565</v>
      </c>
      <c r="V167">
        <f>LOG(Table1373[[#This Row],[Mass (mg) GS 46]])</f>
        <v>2.2121876044039577</v>
      </c>
      <c r="W167">
        <f>Table1373[[#This Row],[Mass (mg) GS 46]]*($W$4/Table1373[[#This Row],[SVL GS 46]])^$W$3</f>
        <v>274.60415957898152</v>
      </c>
      <c r="X167" s="12">
        <f>Table1373[[#This Row],[GS 46]]-Table1373[[#This Row],[GS]]</f>
        <v>4</v>
      </c>
      <c r="Y167">
        <f>Table1373[[#This Row],[SVL GS 46]]-Table1373[[#This Row],[SVL]]</f>
        <v>-1.0500000000000007</v>
      </c>
      <c r="Z167">
        <f>Table1373[[#This Row],[Mass GS 46]]-Table1373[[#This Row],[Mass]]</f>
        <v>-8.4999999999999992E-2</v>
      </c>
      <c r="AA167">
        <f>Table1373[[#This Row],[SMI.mg GS 46]]-Table1373[[#This Row],[SMI.mg]]</f>
        <v>-42.094512037861762</v>
      </c>
      <c r="AB167">
        <f>Table1373[[#This Row],[Days post-exp. GS 46]]-Table1373[[#This Row],[Days post-exp.]]</f>
        <v>4</v>
      </c>
    </row>
    <row r="168" spans="1:28">
      <c r="A168" t="s">
        <v>323</v>
      </c>
      <c r="B168" t="s">
        <v>35</v>
      </c>
      <c r="C168" s="3">
        <v>44002</v>
      </c>
      <c r="D168" s="13">
        <v>44026</v>
      </c>
      <c r="E168" s="3" t="s">
        <v>366</v>
      </c>
      <c r="F168">
        <f>Table1373[[#This Row],[Date Measured]]-Table1373[[#This Row],[Exp. Start]]</f>
        <v>24</v>
      </c>
      <c r="G168">
        <v>13.09</v>
      </c>
      <c r="H168">
        <v>42</v>
      </c>
      <c r="I168">
        <v>0.25</v>
      </c>
      <c r="J168">
        <f>Table1373[[#This Row],[Mass]]*1000</f>
        <v>250</v>
      </c>
      <c r="K168">
        <f>LOG(Table1373[[#This Row],[SVL]])</f>
        <v>1.1169396465507557</v>
      </c>
      <c r="L168">
        <f>LOG(Table1373[[#This Row],[Mass (mg)]])</f>
        <v>2.3979400086720375</v>
      </c>
      <c r="M168">
        <f>Table1373[[#This Row],[Mass (mg)]]*($M$4/Table1373[[#This Row],[SVL]])^$M$3</f>
        <v>351.4939100134763</v>
      </c>
      <c r="N168" s="13">
        <v>44030</v>
      </c>
      <c r="O168" t="s">
        <v>367</v>
      </c>
      <c r="P168">
        <f>Table1373[[#This Row],[Date Measured GS 46]]-Table1373[[#This Row],[Exp. Start]]</f>
        <v>28</v>
      </c>
      <c r="Q168">
        <v>12.76</v>
      </c>
      <c r="R168">
        <v>46</v>
      </c>
      <c r="S168">
        <v>0.17499999999999999</v>
      </c>
      <c r="T168">
        <f>Table1373[[#This Row],[Mass GS 46]]*1000</f>
        <v>175</v>
      </c>
      <c r="U168">
        <f>LOG(Table1373[[#This Row],[SVL GS 46]])</f>
        <v>1.1058506743851435</v>
      </c>
      <c r="V168">
        <f>LOG(Table1373[[#This Row],[Mass (mg) GS 46]])</f>
        <v>2.2430380486862944</v>
      </c>
      <c r="W168">
        <f>Table1373[[#This Row],[Mass (mg) GS 46]]*($W$4/Table1373[[#This Row],[SVL GS 46]])^$W$3</f>
        <v>277.33238276209039</v>
      </c>
      <c r="X168" s="12">
        <f>Table1373[[#This Row],[GS 46]]-Table1373[[#This Row],[GS]]</f>
        <v>4</v>
      </c>
      <c r="Y168">
        <f>Table1373[[#This Row],[SVL GS 46]]-Table1373[[#This Row],[SVL]]</f>
        <v>-0.33000000000000007</v>
      </c>
      <c r="Z168">
        <f>Table1373[[#This Row],[Mass GS 46]]-Table1373[[#This Row],[Mass]]</f>
        <v>-7.5000000000000011E-2</v>
      </c>
      <c r="AA168">
        <f>Table1373[[#This Row],[SMI.mg GS 46]]-Table1373[[#This Row],[SMI.mg]]</f>
        <v>-74.161527251385905</v>
      </c>
      <c r="AB168">
        <f>Table1373[[#This Row],[Days post-exp. GS 46]]-Table1373[[#This Row],[Days post-exp.]]</f>
        <v>4</v>
      </c>
    </row>
    <row r="169" spans="1:28">
      <c r="A169" t="s">
        <v>323</v>
      </c>
      <c r="B169" t="s">
        <v>35</v>
      </c>
      <c r="C169" s="3">
        <v>44002</v>
      </c>
      <c r="D169" s="13">
        <v>44028</v>
      </c>
      <c r="E169" s="3" t="s">
        <v>368</v>
      </c>
      <c r="F169">
        <f>Table1373[[#This Row],[Date Measured]]-Table1373[[#This Row],[Exp. Start]]</f>
        <v>26</v>
      </c>
      <c r="G169">
        <v>13.98</v>
      </c>
      <c r="H169">
        <v>42</v>
      </c>
      <c r="I169">
        <v>0.28999999999999998</v>
      </c>
      <c r="J169">
        <f>Table1373[[#This Row],[Mass]]*1000</f>
        <v>290</v>
      </c>
      <c r="K169">
        <f>LOG(Table1373[[#This Row],[SVL]])</f>
        <v>1.1455071714096625</v>
      </c>
      <c r="L169">
        <f>LOG(Table1373[[#This Row],[Mass (mg)]])</f>
        <v>2.4623979978989561</v>
      </c>
      <c r="M169">
        <f>Table1373[[#This Row],[Mass (mg)]]*($M$4/Table1373[[#This Row],[SVL]])^$M$3</f>
        <v>339.46709925555353</v>
      </c>
      <c r="N169" s="13">
        <v>44032</v>
      </c>
      <c r="O169" t="s">
        <v>369</v>
      </c>
      <c r="P169">
        <f>Table1373[[#This Row],[Date Measured GS 46]]-Table1373[[#This Row],[Exp. Start]]</f>
        <v>30</v>
      </c>
      <c r="Q169">
        <v>13.25</v>
      </c>
      <c r="R169">
        <v>46</v>
      </c>
      <c r="S169">
        <v>0.22900000000000001</v>
      </c>
      <c r="T169">
        <f>Table1373[[#This Row],[Mass GS 46]]*1000</f>
        <v>229</v>
      </c>
      <c r="U169">
        <f>LOG(Table1373[[#This Row],[SVL GS 46]])</f>
        <v>1.1222158782728267</v>
      </c>
      <c r="V169">
        <f>LOG(Table1373[[#This Row],[Mass (mg) GS 46]])</f>
        <v>2.3598354823398879</v>
      </c>
      <c r="W169">
        <f>Table1373[[#This Row],[Mass (mg) GS 46]]*($W$4/Table1373[[#This Row],[SVL GS 46]])^$W$3</f>
        <v>324.47966752536917</v>
      </c>
      <c r="X169" s="12">
        <f>Table1373[[#This Row],[GS 46]]-Table1373[[#This Row],[GS]]</f>
        <v>4</v>
      </c>
      <c r="Y169">
        <f>Table1373[[#This Row],[SVL GS 46]]-Table1373[[#This Row],[SVL]]</f>
        <v>-0.73000000000000043</v>
      </c>
      <c r="Z169">
        <f>Table1373[[#This Row],[Mass GS 46]]-Table1373[[#This Row],[Mass]]</f>
        <v>-6.0999999999999971E-2</v>
      </c>
      <c r="AA169">
        <f>Table1373[[#This Row],[SMI.mg GS 46]]-Table1373[[#This Row],[SMI.mg]]</f>
        <v>-14.987431730184369</v>
      </c>
      <c r="AB169">
        <f>Table1373[[#This Row],[Days post-exp. GS 46]]-Table1373[[#This Row],[Days post-exp.]]</f>
        <v>4</v>
      </c>
    </row>
    <row r="170" spans="1:28">
      <c r="A170" t="s">
        <v>323</v>
      </c>
      <c r="B170" t="s">
        <v>35</v>
      </c>
      <c r="C170" s="3">
        <v>44002</v>
      </c>
      <c r="D170" s="13">
        <v>44030</v>
      </c>
      <c r="E170" s="3" t="s">
        <v>370</v>
      </c>
      <c r="F170">
        <f>Table1373[[#This Row],[Date Measured]]-Table1373[[#This Row],[Exp. Start]]</f>
        <v>28</v>
      </c>
      <c r="G170">
        <v>13.02</v>
      </c>
      <c r="H170">
        <v>42</v>
      </c>
      <c r="I170">
        <v>0.27600000000000002</v>
      </c>
      <c r="J170">
        <f>Table1373[[#This Row],[Mass]]*1000</f>
        <v>276</v>
      </c>
      <c r="K170">
        <f>LOG(Table1373[[#This Row],[SVL]])</f>
        <v>1.1146109842321732</v>
      </c>
      <c r="L170">
        <f>LOG(Table1373[[#This Row],[Mass (mg)]])</f>
        <v>2.4409090820652177</v>
      </c>
      <c r="M170">
        <f>Table1373[[#This Row],[Mass (mg)]]*($M$4/Table1373[[#This Row],[SVL]])^$M$3</f>
        <v>393.888801015654</v>
      </c>
      <c r="N170" s="13">
        <v>44034</v>
      </c>
      <c r="O170" t="s">
        <v>371</v>
      </c>
      <c r="P170">
        <f>Table1373[[#This Row],[Date Measured GS 46]]-Table1373[[#This Row],[Exp. Start]]</f>
        <v>32</v>
      </c>
      <c r="Q170">
        <v>13.54</v>
      </c>
      <c r="R170">
        <v>46</v>
      </c>
      <c r="S170">
        <v>0.23799999999999999</v>
      </c>
      <c r="T170">
        <f>Table1373[[#This Row],[Mass GS 46]]*1000</f>
        <v>238</v>
      </c>
      <c r="U170">
        <f>LOG(Table1373[[#This Row],[SVL GS 46]])</f>
        <v>1.1316186643491255</v>
      </c>
      <c r="V170">
        <f>LOG(Table1373[[#This Row],[Mass (mg) GS 46]])</f>
        <v>2.3765769570565118</v>
      </c>
      <c r="W170">
        <f>Table1373[[#This Row],[Mass (mg) GS 46]]*($W$4/Table1373[[#This Row],[SVL GS 46]])^$W$3</f>
        <v>316.22726660193382</v>
      </c>
      <c r="X170" s="12">
        <f>Table1373[[#This Row],[GS 46]]-Table1373[[#This Row],[GS]]</f>
        <v>4</v>
      </c>
      <c r="Y170">
        <f>Table1373[[#This Row],[SVL GS 46]]-Table1373[[#This Row],[SVL]]</f>
        <v>0.51999999999999957</v>
      </c>
      <c r="Z170">
        <f>Table1373[[#This Row],[Mass GS 46]]-Table1373[[#This Row],[Mass]]</f>
        <v>-3.8000000000000034E-2</v>
      </c>
      <c r="AA170">
        <f>Table1373[[#This Row],[SMI.mg GS 46]]-Table1373[[#This Row],[SMI.mg]]</f>
        <v>-77.661534413720176</v>
      </c>
      <c r="AB170">
        <f>Table1373[[#This Row],[Days post-exp. GS 46]]-Table1373[[#This Row],[Days post-exp.]]</f>
        <v>4</v>
      </c>
    </row>
    <row r="171" spans="1:28">
      <c r="A171" t="s">
        <v>323</v>
      </c>
      <c r="B171" t="s">
        <v>35</v>
      </c>
      <c r="C171" s="3">
        <v>44002</v>
      </c>
      <c r="D171" s="13">
        <v>44030</v>
      </c>
      <c r="E171" s="3" t="s">
        <v>372</v>
      </c>
      <c r="F171">
        <f>Table1373[[#This Row],[Date Measured]]-Table1373[[#This Row],[Exp. Start]]</f>
        <v>28</v>
      </c>
      <c r="G171">
        <v>12.73</v>
      </c>
      <c r="H171">
        <v>42</v>
      </c>
      <c r="I171">
        <v>0.25700000000000001</v>
      </c>
      <c r="J171">
        <f>Table1373[[#This Row],[Mass]]*1000</f>
        <v>257</v>
      </c>
      <c r="K171">
        <f>LOG(Table1373[[#This Row],[SVL]])</f>
        <v>1.1048284036536553</v>
      </c>
      <c r="L171">
        <f>LOG(Table1373[[#This Row],[Mass (mg)]])</f>
        <v>2.4099331233312946</v>
      </c>
      <c r="M171">
        <f>Table1373[[#This Row],[Mass (mg)]]*($M$4/Table1373[[#This Row],[SVL]])^$M$3</f>
        <v>390.52439696619348</v>
      </c>
      <c r="N171" s="13">
        <v>44036</v>
      </c>
      <c r="O171" t="s">
        <v>373</v>
      </c>
      <c r="P171">
        <f>Table1373[[#This Row],[Date Measured GS 46]]-Table1373[[#This Row],[Exp. Start]]</f>
        <v>34</v>
      </c>
      <c r="Q171">
        <v>12.44</v>
      </c>
      <c r="R171">
        <v>46</v>
      </c>
      <c r="S171">
        <v>0.19600000000000001</v>
      </c>
      <c r="T171">
        <f>Table1373[[#This Row],[Mass GS 46]]*1000</f>
        <v>196</v>
      </c>
      <c r="U171">
        <f>LOG(Table1373[[#This Row],[SVL GS 46]])</f>
        <v>1.0948203803547998</v>
      </c>
      <c r="V171">
        <f>LOG(Table1373[[#This Row],[Mass (mg) GS 46]])</f>
        <v>2.2922560713564759</v>
      </c>
      <c r="W171">
        <f>Table1373[[#This Row],[Mass (mg) GS 46]]*($W$4/Table1373[[#This Row],[SVL GS 46]])^$W$3</f>
        <v>334.9519706550073</v>
      </c>
      <c r="X171" s="12">
        <f>Table1373[[#This Row],[GS 46]]-Table1373[[#This Row],[GS]]</f>
        <v>4</v>
      </c>
      <c r="Y171">
        <f>Table1373[[#This Row],[SVL GS 46]]-Table1373[[#This Row],[SVL]]</f>
        <v>-0.29000000000000092</v>
      </c>
      <c r="Z171">
        <f>Table1373[[#This Row],[Mass GS 46]]-Table1373[[#This Row],[Mass]]</f>
        <v>-6.0999999999999999E-2</v>
      </c>
      <c r="AA171">
        <f>Table1373[[#This Row],[SMI.mg GS 46]]-Table1373[[#This Row],[SMI.mg]]</f>
        <v>-55.572426311186177</v>
      </c>
      <c r="AB171">
        <f>Table1373[[#This Row],[Days post-exp. GS 46]]-Table1373[[#This Row],[Days post-exp.]]</f>
        <v>6</v>
      </c>
    </row>
    <row r="172" spans="1:28">
      <c r="A172" t="s">
        <v>323</v>
      </c>
      <c r="B172" t="s">
        <v>35</v>
      </c>
      <c r="C172" s="3">
        <v>44002</v>
      </c>
      <c r="D172" s="13">
        <v>44032</v>
      </c>
      <c r="E172" s="3" t="s">
        <v>374</v>
      </c>
      <c r="F172">
        <f>Table1373[[#This Row],[Date Measured]]-Table1373[[#This Row],[Exp. Start]]</f>
        <v>30</v>
      </c>
      <c r="G172">
        <v>14.54</v>
      </c>
      <c r="H172">
        <v>42</v>
      </c>
      <c r="I172">
        <v>0.377</v>
      </c>
      <c r="J172">
        <f>Table1373[[#This Row],[Mass]]*1000</f>
        <v>377</v>
      </c>
      <c r="K172">
        <f>LOG(Table1373[[#This Row],[SVL]])</f>
        <v>1.162564406523019</v>
      </c>
      <c r="L172">
        <f>LOG(Table1373[[#This Row],[Mass (mg)]])</f>
        <v>2.576341350205793</v>
      </c>
      <c r="M172">
        <f>Table1373[[#This Row],[Mass (mg)]]*($M$4/Table1373[[#This Row],[SVL]])^$M$3</f>
        <v>395.57256576524196</v>
      </c>
      <c r="N172" s="13">
        <v>44036</v>
      </c>
      <c r="O172" t="s">
        <v>375</v>
      </c>
      <c r="P172">
        <f>Table1373[[#This Row],[Date Measured GS 46]]-Table1373[[#This Row],[Exp. Start]]</f>
        <v>34</v>
      </c>
      <c r="Q172">
        <v>13.91</v>
      </c>
      <c r="R172">
        <v>46</v>
      </c>
      <c r="S172">
        <v>0.27400000000000002</v>
      </c>
      <c r="T172">
        <f>Table1373[[#This Row],[Mass GS 46]]*1000</f>
        <v>274</v>
      </c>
      <c r="U172">
        <f>LOG(Table1373[[#This Row],[SVL GS 46]])</f>
        <v>1.1433271299920464</v>
      </c>
      <c r="V172">
        <f>LOG(Table1373[[#This Row],[Mass (mg) GS 46]])</f>
        <v>2.4377505628203879</v>
      </c>
      <c r="W172">
        <f>Table1373[[#This Row],[Mass (mg) GS 46]]*($W$4/Table1373[[#This Row],[SVL GS 46]])^$W$3</f>
        <v>336.04278493815679</v>
      </c>
      <c r="X172" s="12">
        <f>Table1373[[#This Row],[GS 46]]-Table1373[[#This Row],[GS]]</f>
        <v>4</v>
      </c>
      <c r="Y172">
        <f>Table1373[[#This Row],[SVL GS 46]]-Table1373[[#This Row],[SVL]]</f>
        <v>-0.62999999999999901</v>
      </c>
      <c r="Z172">
        <f>Table1373[[#This Row],[Mass GS 46]]-Table1373[[#This Row],[Mass]]</f>
        <v>-0.10299999999999998</v>
      </c>
      <c r="AA172">
        <f>Table1373[[#This Row],[SMI.mg GS 46]]-Table1373[[#This Row],[SMI.mg]]</f>
        <v>-59.529780827085176</v>
      </c>
      <c r="AB172">
        <f>Table1373[[#This Row],[Days post-exp. GS 46]]-Table1373[[#This Row],[Days post-exp.]]</f>
        <v>4</v>
      </c>
    </row>
    <row r="173" spans="1:28">
      <c r="A173" t="s">
        <v>323</v>
      </c>
      <c r="B173" t="s">
        <v>35</v>
      </c>
      <c r="C173" s="3">
        <v>44002</v>
      </c>
      <c r="D173" s="13">
        <v>44036</v>
      </c>
      <c r="E173" s="3" t="s">
        <v>376</v>
      </c>
      <c r="F173">
        <f>Table1373[[#This Row],[Date Measured]]-Table1373[[#This Row],[Exp. Start]]</f>
        <v>34</v>
      </c>
      <c r="G173">
        <v>18.39</v>
      </c>
      <c r="H173">
        <v>42</v>
      </c>
      <c r="I173">
        <v>0.65700000000000003</v>
      </c>
      <c r="J173">
        <f>Table1373[[#This Row],[Mass]]*1000</f>
        <v>657</v>
      </c>
      <c r="K173">
        <f>LOG(Table1373[[#This Row],[SVL]])</f>
        <v>1.2645817292380774</v>
      </c>
      <c r="L173">
        <f>LOG(Table1373[[#This Row],[Mass (mg)]])</f>
        <v>2.8175653695597807</v>
      </c>
      <c r="M173">
        <f>Table1373[[#This Row],[Mass (mg)]]*($M$4/Table1373[[#This Row],[SVL]])^$M$3</f>
        <v>358.31853547174768</v>
      </c>
      <c r="N173" s="13">
        <v>44041</v>
      </c>
      <c r="O173" t="s">
        <v>377</v>
      </c>
      <c r="P173">
        <f>Table1373[[#This Row],[Date Measured GS 46]]-Table1373[[#This Row],[Exp. Start]]</f>
        <v>39</v>
      </c>
      <c r="Q173">
        <v>17.14</v>
      </c>
      <c r="R173">
        <v>46</v>
      </c>
      <c r="S173">
        <v>0.51</v>
      </c>
      <c r="T173">
        <f>Table1373[[#This Row],[Mass GS 46]]*1000</f>
        <v>510</v>
      </c>
      <c r="U173">
        <f>LOG(Table1373[[#This Row],[SVL GS 46]])</f>
        <v>1.2340108175871793</v>
      </c>
      <c r="V173">
        <f>LOG(Table1373[[#This Row],[Mass (mg) GS 46]])</f>
        <v>2.7075701760979363</v>
      </c>
      <c r="W173">
        <f>Table1373[[#This Row],[Mass (mg) GS 46]]*($W$4/Table1373[[#This Row],[SVL GS 46]])^$W$3</f>
        <v>336.39620967044431</v>
      </c>
      <c r="X173" s="12">
        <f>Table1373[[#This Row],[GS 46]]-Table1373[[#This Row],[GS]]</f>
        <v>4</v>
      </c>
      <c r="Y173">
        <f>Table1373[[#This Row],[SVL GS 46]]-Table1373[[#This Row],[SVL]]</f>
        <v>-1.25</v>
      </c>
      <c r="Z173">
        <f>Table1373[[#This Row],[Mass GS 46]]-Table1373[[#This Row],[Mass]]</f>
        <v>-0.14700000000000002</v>
      </c>
      <c r="AA173">
        <f>Table1373[[#This Row],[SMI.mg GS 46]]-Table1373[[#This Row],[SMI.mg]]</f>
        <v>-21.922325801303373</v>
      </c>
      <c r="AB173">
        <f>Table1373[[#This Row],[Days post-exp. GS 46]]-Table1373[[#This Row],[Days post-exp.]]</f>
        <v>5</v>
      </c>
    </row>
    <row r="174" spans="1:28">
      <c r="A174" t="s">
        <v>323</v>
      </c>
      <c r="B174" t="s">
        <v>35</v>
      </c>
      <c r="C174" s="3">
        <v>44002</v>
      </c>
      <c r="D174" s="13">
        <v>44036</v>
      </c>
      <c r="E174" s="3" t="s">
        <v>378</v>
      </c>
      <c r="F174">
        <f>Table1373[[#This Row],[Date Measured]]-Table1373[[#This Row],[Exp. Start]]</f>
        <v>34</v>
      </c>
      <c r="G174">
        <v>15.52</v>
      </c>
      <c r="H174">
        <v>42</v>
      </c>
      <c r="I174">
        <v>0.55100000000000005</v>
      </c>
      <c r="J174">
        <f>Table1373[[#This Row],[Mass]]*1000</f>
        <v>551</v>
      </c>
      <c r="K174">
        <f>LOG(Table1373[[#This Row],[SVL]])</f>
        <v>1.1908917169221696</v>
      </c>
      <c r="L174">
        <f>LOG(Table1373[[#This Row],[Mass (mg)]])</f>
        <v>2.7411515988517849</v>
      </c>
      <c r="M174">
        <f>Table1373[[#This Row],[Mass (mg)]]*($M$4/Table1373[[#This Row],[SVL]])^$M$3</f>
        <v>482.08925628033842</v>
      </c>
      <c r="N174" s="13">
        <v>44041</v>
      </c>
      <c r="O174" t="s">
        <v>379</v>
      </c>
      <c r="P174">
        <f>Table1373[[#This Row],[Date Measured GS 46]]-Table1373[[#This Row],[Exp. Start]]</f>
        <v>39</v>
      </c>
      <c r="Q174">
        <v>16.07</v>
      </c>
      <c r="R174">
        <v>46</v>
      </c>
      <c r="S174">
        <v>0.41299999999999998</v>
      </c>
      <c r="T174">
        <f>Table1373[[#This Row],[Mass GS 46]]*1000</f>
        <v>413</v>
      </c>
      <c r="U174">
        <f>LOG(Table1373[[#This Row],[SVL GS 46]])</f>
        <v>1.2060158767633447</v>
      </c>
      <c r="V174">
        <f>LOG(Table1373[[#This Row],[Mass (mg) GS 46]])</f>
        <v>2.6159500516564012</v>
      </c>
      <c r="W174">
        <f>Table1373[[#This Row],[Mass (mg) GS 46]]*($W$4/Table1373[[#This Row],[SVL GS 46]])^$W$3</f>
        <v>329.90279104838885</v>
      </c>
      <c r="X174" s="12">
        <f>Table1373[[#This Row],[GS 46]]-Table1373[[#This Row],[GS]]</f>
        <v>4</v>
      </c>
      <c r="Y174">
        <f>Table1373[[#This Row],[SVL GS 46]]-Table1373[[#This Row],[SVL]]</f>
        <v>0.55000000000000071</v>
      </c>
      <c r="Z174">
        <f>Table1373[[#This Row],[Mass GS 46]]-Table1373[[#This Row],[Mass]]</f>
        <v>-0.13800000000000007</v>
      </c>
      <c r="AA174">
        <f>Table1373[[#This Row],[SMI.mg GS 46]]-Table1373[[#This Row],[SMI.mg]]</f>
        <v>-152.18646523194957</v>
      </c>
      <c r="AB174">
        <f>Table1373[[#This Row],[Days post-exp. GS 46]]-Table1373[[#This Row],[Days post-exp.]]</f>
        <v>5</v>
      </c>
    </row>
    <row r="175" spans="1:28">
      <c r="A175" t="s">
        <v>323</v>
      </c>
      <c r="B175" t="s">
        <v>35</v>
      </c>
      <c r="C175" s="3">
        <v>44002</v>
      </c>
      <c r="D175" s="13">
        <v>44037</v>
      </c>
      <c r="E175" s="3" t="s">
        <v>380</v>
      </c>
      <c r="F175">
        <f>Table1373[[#This Row],[Date Measured]]-Table1373[[#This Row],[Exp. Start]]</f>
        <v>35</v>
      </c>
      <c r="G175">
        <v>17.309999999999999</v>
      </c>
      <c r="H175">
        <v>42</v>
      </c>
      <c r="I175">
        <v>0.61299999999999999</v>
      </c>
      <c r="J175">
        <f>Table1373[[#This Row],[Mass]]*1000</f>
        <v>613</v>
      </c>
      <c r="K175">
        <f>LOG(Table1373[[#This Row],[SVL]])</f>
        <v>1.2382970678753937</v>
      </c>
      <c r="L175">
        <f>LOG(Table1373[[#This Row],[Mass (mg)]])</f>
        <v>2.7874604745184151</v>
      </c>
      <c r="M175">
        <f>Table1373[[#This Row],[Mass (mg)]]*($M$4/Table1373[[#This Row],[SVL]])^$M$3</f>
        <v>395.71572342448684</v>
      </c>
      <c r="N175" s="13">
        <v>44041</v>
      </c>
      <c r="O175" t="s">
        <v>381</v>
      </c>
      <c r="P175">
        <f>Table1373[[#This Row],[Date Measured GS 46]]-Table1373[[#This Row],[Exp. Start]]</f>
        <v>39</v>
      </c>
      <c r="Q175">
        <v>15.91</v>
      </c>
      <c r="R175">
        <v>46</v>
      </c>
      <c r="S175">
        <v>0.44700000000000001</v>
      </c>
      <c r="T175">
        <f>Table1373[[#This Row],[Mass GS 46]]*1000</f>
        <v>447</v>
      </c>
      <c r="U175">
        <f>LOG(Table1373[[#This Row],[SVL GS 46]])</f>
        <v>1.2016701796465816</v>
      </c>
      <c r="V175">
        <f>LOG(Table1373[[#This Row],[Mass (mg) GS 46]])</f>
        <v>2.6503075231319366</v>
      </c>
      <c r="W175">
        <f>Table1373[[#This Row],[Mass (mg) GS 46]]*($W$4/Table1373[[#This Row],[SVL GS 46]])^$W$3</f>
        <v>367.83389098546098</v>
      </c>
      <c r="X175" s="12">
        <f>Table1373[[#This Row],[GS 46]]-Table1373[[#This Row],[GS]]</f>
        <v>4</v>
      </c>
      <c r="Y175">
        <f>Table1373[[#This Row],[SVL GS 46]]-Table1373[[#This Row],[SVL]]</f>
        <v>-1.3999999999999986</v>
      </c>
      <c r="Z175">
        <f>Table1373[[#This Row],[Mass GS 46]]-Table1373[[#This Row],[Mass]]</f>
        <v>-0.16599999999999998</v>
      </c>
      <c r="AA175">
        <f>Table1373[[#This Row],[SMI.mg GS 46]]-Table1373[[#This Row],[SMI.mg]]</f>
        <v>-27.881832439025857</v>
      </c>
      <c r="AB175">
        <f>Table1373[[#This Row],[Days post-exp. GS 46]]-Table1373[[#This Row],[Days post-exp.]]</f>
        <v>4</v>
      </c>
    </row>
    <row r="176" spans="1:28">
      <c r="A176" t="s">
        <v>323</v>
      </c>
      <c r="B176" t="s">
        <v>35</v>
      </c>
      <c r="C176" s="3">
        <v>44002</v>
      </c>
      <c r="D176" s="13">
        <v>44037</v>
      </c>
      <c r="E176" s="3" t="s">
        <v>382</v>
      </c>
      <c r="F176">
        <f>Table1373[[#This Row],[Date Measured]]-Table1373[[#This Row],[Exp. Start]]</f>
        <v>35</v>
      </c>
      <c r="G176">
        <v>17.02</v>
      </c>
      <c r="H176">
        <v>42</v>
      </c>
      <c r="I176">
        <v>0.68799999999999994</v>
      </c>
      <c r="J176">
        <f>Table1373[[#This Row],[Mass]]*1000</f>
        <v>688</v>
      </c>
      <c r="K176">
        <f>LOG(Table1373[[#This Row],[SVL]])</f>
        <v>1.2309595557485691</v>
      </c>
      <c r="L176">
        <f>LOG(Table1373[[#This Row],[Mass (mg)]])</f>
        <v>2.8375884382355112</v>
      </c>
      <c r="M176">
        <f>Table1373[[#This Row],[Mass (mg)]]*($M$4/Table1373[[#This Row],[SVL]])^$M$3</f>
        <v>465.53329698806391</v>
      </c>
      <c r="N176" s="27">
        <v>44041</v>
      </c>
      <c r="O176" s="31" t="s">
        <v>383</v>
      </c>
      <c r="P176">
        <f>Table1373[[#This Row],[Date Measured GS 46]]-Table1373[[#This Row],[Exp. Start]]</f>
        <v>39</v>
      </c>
      <c r="Q176" s="31">
        <v>16.93</v>
      </c>
      <c r="R176" s="31">
        <v>46</v>
      </c>
      <c r="S176" s="31">
        <v>0.54400000000000004</v>
      </c>
      <c r="T176">
        <f>Table1373[[#This Row],[Mass GS 46]]*1000</f>
        <v>544</v>
      </c>
      <c r="U176">
        <f>LOG(Table1373[[#This Row],[SVL GS 46]])</f>
        <v>1.2286569581089353</v>
      </c>
      <c r="V176">
        <f>LOG(Table1373[[#This Row],[Mass (mg) GS 46]])</f>
        <v>2.7355988996981799</v>
      </c>
      <c r="W176">
        <f>Table1373[[#This Row],[Mass (mg) GS 46]]*($W$4/Table1373[[#This Row],[SVL GS 46]])^$W$3</f>
        <v>372.20542712640218</v>
      </c>
      <c r="X176" s="12">
        <f>Table1373[[#This Row],[GS 46]]-Table1373[[#This Row],[GS]]</f>
        <v>4</v>
      </c>
      <c r="Y176">
        <f>Table1373[[#This Row],[SVL GS 46]]-Table1373[[#This Row],[SVL]]</f>
        <v>-8.9999999999999858E-2</v>
      </c>
      <c r="Z176">
        <f>Table1373[[#This Row],[Mass GS 46]]-Table1373[[#This Row],[Mass]]</f>
        <v>-0.14399999999999991</v>
      </c>
      <c r="AA176">
        <f>Table1373[[#This Row],[SMI.mg GS 46]]-Table1373[[#This Row],[SMI.mg]]</f>
        <v>-93.327869861661725</v>
      </c>
      <c r="AB176">
        <f>Table1373[[#This Row],[Days post-exp. GS 46]]-Table1373[[#This Row],[Days post-exp.]]</f>
        <v>4</v>
      </c>
    </row>
    <row r="177" spans="1:29">
      <c r="A177" t="s">
        <v>323</v>
      </c>
      <c r="B177" t="s">
        <v>35</v>
      </c>
      <c r="C177" s="3">
        <v>44002</v>
      </c>
      <c r="D177" s="18">
        <v>44037</v>
      </c>
      <c r="E177" s="4" t="s">
        <v>384</v>
      </c>
      <c r="F177">
        <f>Table1373[[#This Row],[Date Measured]]-Table1373[[#This Row],[Exp. Start]]</f>
        <v>35</v>
      </c>
      <c r="G177" s="4">
        <v>15.13</v>
      </c>
      <c r="H177" s="4">
        <v>45</v>
      </c>
      <c r="I177" s="4">
        <v>0.39100000000000001</v>
      </c>
      <c r="J177" s="4">
        <f>Table1373[[#This Row],[Mass]]*1000</f>
        <v>391</v>
      </c>
      <c r="K177" s="4">
        <f>LOG(Table1373[[#This Row],[SVL]])</f>
        <v>1.1798389280231867</v>
      </c>
      <c r="L177" s="4">
        <f>LOG(Table1373[[#This Row],[Mass (mg)]])</f>
        <v>2.5921767573958667</v>
      </c>
      <c r="M177">
        <f>Table1373[[#This Row],[Mass (mg)]]*($M$4/Table1373[[#This Row],[SVL]])^$M$3</f>
        <v>367.23276108080455</v>
      </c>
      <c r="N177" s="13">
        <v>44041</v>
      </c>
      <c r="O177" t="s">
        <v>385</v>
      </c>
      <c r="P177">
        <f>Table1373[[#This Row],[Date Measured GS 46]]-Table1373[[#This Row],[Exp. Start]]</f>
        <v>39</v>
      </c>
      <c r="Q177">
        <v>15.23</v>
      </c>
      <c r="R177">
        <v>46</v>
      </c>
      <c r="S177">
        <v>0.38600000000000001</v>
      </c>
      <c r="T177">
        <f>Table1373[[#This Row],[Mass GS 46]]*1000</f>
        <v>386</v>
      </c>
      <c r="U177">
        <f>LOG(Table1373[[#This Row],[SVL GS 46]])</f>
        <v>1.1826999033360426</v>
      </c>
      <c r="V177">
        <f>LOG(Table1373[[#This Row],[Mass (mg) GS 46]])</f>
        <v>2.5865873046717551</v>
      </c>
      <c r="W177">
        <f>Table1373[[#This Row],[Mass (mg) GS 46]]*($W$4/Table1373[[#This Row],[SVL GS 46]])^$W$3</f>
        <v>361.64298979830801</v>
      </c>
      <c r="X177" s="12">
        <f>Table1373[[#This Row],[GS 46]]-Table1373[[#This Row],[GS]]</f>
        <v>1</v>
      </c>
      <c r="Y177">
        <f>Table1373[[#This Row],[SVL GS 46]]-Table1373[[#This Row],[SVL]]</f>
        <v>9.9999999999999645E-2</v>
      </c>
      <c r="Z177">
        <f>Table1373[[#This Row],[Mass GS 46]]-Table1373[[#This Row],[Mass]]</f>
        <v>-5.0000000000000044E-3</v>
      </c>
      <c r="AA177">
        <f>Table1373[[#This Row],[SMI.mg GS 46]]-Table1373[[#This Row],[SMI.mg]]</f>
        <v>-5.5897712824965424</v>
      </c>
      <c r="AB177">
        <f>Table1373[[#This Row],[Days post-exp. GS 46]]-Table1373[[#This Row],[Days post-exp.]]</f>
        <v>4</v>
      </c>
    </row>
    <row r="178" spans="1:29">
      <c r="A178" t="s">
        <v>323</v>
      </c>
      <c r="B178" t="s">
        <v>35</v>
      </c>
      <c r="C178" s="3">
        <v>44002</v>
      </c>
      <c r="D178" s="13">
        <v>44039</v>
      </c>
      <c r="E178" s="3" t="s">
        <v>386</v>
      </c>
      <c r="F178">
        <f>Table1373[[#This Row],[Date Measured]]-Table1373[[#This Row],[Exp. Start]]</f>
        <v>37</v>
      </c>
      <c r="G178">
        <v>19.809999999999999</v>
      </c>
      <c r="H178">
        <v>42</v>
      </c>
      <c r="I178">
        <v>0.89800000000000002</v>
      </c>
      <c r="J178">
        <f>Table1373[[#This Row],[Mass]]*1000</f>
        <v>898</v>
      </c>
      <c r="K178">
        <f>LOG(Table1373[[#This Row],[SVL]])</f>
        <v>1.2968844755385471</v>
      </c>
      <c r="L178">
        <f>LOG(Table1373[[#This Row],[Mass (mg)]])</f>
        <v>2.9532763366673045</v>
      </c>
      <c r="M178">
        <f>Table1373[[#This Row],[Mass (mg)]]*($M$4/Table1373[[#This Row],[SVL]])^$M$3</f>
        <v>398.10465031166422</v>
      </c>
      <c r="N178" s="13">
        <v>44050</v>
      </c>
      <c r="O178" t="s">
        <v>387</v>
      </c>
      <c r="P178">
        <f>Table1373[[#This Row],[Date Measured GS 46]]-Table1373[[#This Row],[Exp. Start]]</f>
        <v>48</v>
      </c>
      <c r="Q178">
        <v>18.71</v>
      </c>
      <c r="R178">
        <v>46</v>
      </c>
      <c r="S178">
        <v>0.53200000000000003</v>
      </c>
      <c r="T178">
        <f>Table1373[[#This Row],[Mass GS 46]]*1000</f>
        <v>532</v>
      </c>
      <c r="U178">
        <f>LOG(Table1373[[#This Row],[SVL GS 46]])</f>
        <v>1.2720737875000099</v>
      </c>
      <c r="V178">
        <f>LOG(Table1373[[#This Row],[Mass (mg) GS 46]])</f>
        <v>2.7259116322950483</v>
      </c>
      <c r="W178">
        <f>Table1373[[#This Row],[Mass (mg) GS 46]]*($W$4/Table1373[[#This Row],[SVL GS 46]])^$W$3</f>
        <v>270.47795244238404</v>
      </c>
      <c r="X178" s="12">
        <f>Table1373[[#This Row],[GS 46]]-Table1373[[#This Row],[GS]]</f>
        <v>4</v>
      </c>
      <c r="Y178">
        <f>Table1373[[#This Row],[SVL GS 46]]-Table1373[[#This Row],[SVL]]</f>
        <v>-1.0999999999999979</v>
      </c>
      <c r="Z178">
        <f>Table1373[[#This Row],[Mass GS 46]]-Table1373[[#This Row],[Mass]]</f>
        <v>-0.36599999999999999</v>
      </c>
      <c r="AA178">
        <f>Table1373[[#This Row],[SMI.mg GS 46]]-Table1373[[#This Row],[SMI.mg]]</f>
        <v>-127.62669786928018</v>
      </c>
      <c r="AB178">
        <f>Table1373[[#This Row],[Days post-exp. GS 46]]-Table1373[[#This Row],[Days post-exp.]]</f>
        <v>11</v>
      </c>
    </row>
    <row r="179" spans="1:29">
      <c r="A179" t="s">
        <v>323</v>
      </c>
      <c r="B179" t="s">
        <v>35</v>
      </c>
      <c r="C179" s="3">
        <v>44002</v>
      </c>
      <c r="D179" s="18">
        <v>44039</v>
      </c>
      <c r="E179" s="4" t="s">
        <v>388</v>
      </c>
      <c r="F179">
        <f>Table1373[[#This Row],[Date Measured]]-Table1373[[#This Row],[Exp. Start]]</f>
        <v>37</v>
      </c>
      <c r="G179" s="4">
        <v>18.899999999999999</v>
      </c>
      <c r="H179" s="4">
        <v>43</v>
      </c>
      <c r="I179" s="4">
        <v>0.68200000000000005</v>
      </c>
      <c r="J179" s="4">
        <f>Table1373[[#This Row],[Mass]]*1000</f>
        <v>682</v>
      </c>
      <c r="K179" s="4">
        <f>LOG(Table1373[[#This Row],[SVL]])</f>
        <v>1.2764618041732441</v>
      </c>
      <c r="L179" s="4">
        <f>LOG(Table1373[[#This Row],[Mass (mg)]])</f>
        <v>2.8337843746564788</v>
      </c>
      <c r="M179">
        <f>Table1373[[#This Row],[Mass (mg)]]*($M$4/Table1373[[#This Row],[SVL]])^$M$3</f>
        <v>344.66324557235049</v>
      </c>
      <c r="O179" s="6" t="s">
        <v>389</v>
      </c>
      <c r="AC179" s="12" t="s">
        <v>115</v>
      </c>
    </row>
    <row r="180" spans="1:29">
      <c r="A180" t="s">
        <v>323</v>
      </c>
      <c r="B180" t="s">
        <v>35</v>
      </c>
      <c r="C180" s="3">
        <v>44002</v>
      </c>
      <c r="D180" s="18">
        <v>44039</v>
      </c>
      <c r="E180" s="4" t="s">
        <v>390</v>
      </c>
      <c r="F180">
        <f>Table1373[[#This Row],[Date Measured]]-Table1373[[#This Row],[Exp. Start]]</f>
        <v>37</v>
      </c>
      <c r="G180" s="4">
        <v>16.14</v>
      </c>
      <c r="H180" s="4">
        <v>45</v>
      </c>
      <c r="I180" s="4">
        <v>0.52700000000000002</v>
      </c>
      <c r="J180" s="4">
        <f>Table1373[[#This Row],[Mass]]*1000</f>
        <v>527</v>
      </c>
      <c r="K180" s="4">
        <f>LOG(Table1373[[#This Row],[SVL]])</f>
        <v>1.2079035303860517</v>
      </c>
      <c r="L180" s="4">
        <f>LOG(Table1373[[#This Row],[Mass (mg)]])</f>
        <v>2.7218106152125467</v>
      </c>
      <c r="M180">
        <f>Table1373[[#This Row],[Mass (mg)]]*($M$4/Table1373[[#This Row],[SVL]])^$M$3</f>
        <v>413.42631757091146</v>
      </c>
      <c r="N180" s="13">
        <v>44041</v>
      </c>
      <c r="O180" t="s">
        <v>391</v>
      </c>
      <c r="P180">
        <f>Table1373[[#This Row],[Date Measured GS 46]]-Table1373[[#This Row],[Exp. Start]]</f>
        <v>39</v>
      </c>
      <c r="Q180">
        <v>15.89</v>
      </c>
      <c r="R180">
        <v>46</v>
      </c>
      <c r="S180">
        <v>0.50800000000000001</v>
      </c>
      <c r="T180">
        <f>Table1373[[#This Row],[Mass GS 46]]*1000</f>
        <v>508</v>
      </c>
      <c r="U180">
        <f>LOG(Table1373[[#This Row],[SVL GS 46]])</f>
        <v>1.2011238972073797</v>
      </c>
      <c r="V180">
        <f>LOG(Table1373[[#This Row],[Mass (mg) GS 46]])</f>
        <v>2.7058637122839193</v>
      </c>
      <c r="W180">
        <f>Table1373[[#This Row],[Mass (mg) GS 46]]*($W$4/Table1373[[#This Row],[SVL GS 46]])^$W$3</f>
        <v>419.59527132743528</v>
      </c>
      <c r="X180" s="12">
        <f>Table1373[[#This Row],[GS 46]]-Table1373[[#This Row],[GS]]</f>
        <v>1</v>
      </c>
      <c r="Y180">
        <f>Table1373[[#This Row],[SVL GS 46]]-Table1373[[#This Row],[SVL]]</f>
        <v>-0.25</v>
      </c>
      <c r="Z180">
        <f>Table1373[[#This Row],[Mass GS 46]]-Table1373[[#This Row],[Mass]]</f>
        <v>-1.9000000000000017E-2</v>
      </c>
      <c r="AA180">
        <f>Table1373[[#This Row],[SMI.mg GS 46]]-Table1373[[#This Row],[SMI.mg]]</f>
        <v>6.1689537565238197</v>
      </c>
      <c r="AB180">
        <f>Table1373[[#This Row],[Days post-exp. GS 46]]-Table1373[[#This Row],[Days post-exp.]]</f>
        <v>2</v>
      </c>
    </row>
    <row r="181" spans="1:29">
      <c r="A181" t="s">
        <v>323</v>
      </c>
      <c r="B181" t="s">
        <v>35</v>
      </c>
      <c r="C181" s="3">
        <v>44002</v>
      </c>
      <c r="D181" s="18">
        <v>44040</v>
      </c>
      <c r="E181" s="4" t="s">
        <v>392</v>
      </c>
      <c r="F181">
        <f>Table1373[[#This Row],[Date Measured]]-Table1373[[#This Row],[Exp. Start]]</f>
        <v>38</v>
      </c>
      <c r="G181" s="4">
        <v>17.53</v>
      </c>
      <c r="H181" s="4">
        <v>45</v>
      </c>
      <c r="I181" s="4">
        <v>0.54200000000000004</v>
      </c>
      <c r="J181" s="4">
        <f>Table1373[[#This Row],[Mass]]*1000</f>
        <v>542</v>
      </c>
      <c r="K181" s="4">
        <f>LOG(Table1373[[#This Row],[SVL]])</f>
        <v>1.2437819160937951</v>
      </c>
      <c r="L181" s="4">
        <f>LOG(Table1373[[#This Row],[Mass (mg)]])</f>
        <v>2.7339992865383871</v>
      </c>
      <c r="M181">
        <f>Table1373[[#This Row],[Mass (mg)]]*($M$4/Table1373[[#This Row],[SVL]])^$M$3</f>
        <v>337.78740143782665</v>
      </c>
      <c r="N181" s="13">
        <v>44050</v>
      </c>
      <c r="O181" t="s">
        <v>393</v>
      </c>
      <c r="P181">
        <f>Table1373[[#This Row],[Date Measured GS 46]]-Table1373[[#This Row],[Exp. Start]]</f>
        <v>48</v>
      </c>
      <c r="Q181">
        <v>17.47</v>
      </c>
      <c r="R181">
        <v>46</v>
      </c>
      <c r="S181">
        <v>0.497</v>
      </c>
      <c r="T181">
        <f>Table1373[[#This Row],[Mass GS 46]]*1000</f>
        <v>497</v>
      </c>
      <c r="U181">
        <f>LOG(Table1373[[#This Row],[SVL GS 46]])</f>
        <v>1.242292904982931</v>
      </c>
      <c r="V181">
        <f>LOG(Table1373[[#This Row],[Mass (mg) GS 46]])</f>
        <v>2.6963563887333319</v>
      </c>
      <c r="W181">
        <f>Table1373[[#This Row],[Mass (mg) GS 46]]*($W$4/Table1373[[#This Row],[SVL GS 46]])^$W$3</f>
        <v>309.76798785013</v>
      </c>
      <c r="X181" s="12">
        <f>Table1373[[#This Row],[GS 46]]-Table1373[[#This Row],[GS]]</f>
        <v>1</v>
      </c>
      <c r="Y181">
        <f>Table1373[[#This Row],[SVL GS 46]]-Table1373[[#This Row],[SVL]]</f>
        <v>-6.0000000000002274E-2</v>
      </c>
      <c r="Z181">
        <f>Table1373[[#This Row],[Mass GS 46]]-Table1373[[#This Row],[Mass]]</f>
        <v>-4.500000000000004E-2</v>
      </c>
      <c r="AA181">
        <f>Table1373[[#This Row],[SMI.mg GS 46]]-Table1373[[#This Row],[SMI.mg]]</f>
        <v>-28.019413587696647</v>
      </c>
      <c r="AB181">
        <f>Table1373[[#This Row],[Days post-exp. GS 46]]-Table1373[[#This Row],[Days post-exp.]]</f>
        <v>10</v>
      </c>
    </row>
    <row r="182" spans="1:29" ht="14.65" thickBot="1">
      <c r="A182" s="1" t="s">
        <v>323</v>
      </c>
      <c r="B182" s="1" t="s">
        <v>35</v>
      </c>
      <c r="C182" s="2">
        <v>44002</v>
      </c>
      <c r="D182" s="17">
        <v>44041</v>
      </c>
      <c r="E182" s="7" t="s">
        <v>394</v>
      </c>
      <c r="F182" s="1">
        <f>Table1373[[#This Row],[Date Measured]]-Table1373[[#This Row],[Exp. Start]]</f>
        <v>39</v>
      </c>
      <c r="G182" s="7">
        <v>17.87</v>
      </c>
      <c r="H182" s="7">
        <v>45</v>
      </c>
      <c r="I182" s="7">
        <v>0.58899999999999997</v>
      </c>
      <c r="J182" s="7">
        <f>Table1373[[#This Row],[Mass]]*1000</f>
        <v>589</v>
      </c>
      <c r="K182" s="7">
        <f>LOG(Table1373[[#This Row],[SVL]])</f>
        <v>1.2521245525056444</v>
      </c>
      <c r="L182" s="7">
        <f>LOG(Table1373[[#This Row],[Mass (mg)]])</f>
        <v>2.7701152947871015</v>
      </c>
      <c r="M182" s="36">
        <f>Table1373[[#This Row],[Mass (mg)]]*($M$4/Table1373[[#This Row],[SVL]])^$M$3</f>
        <v>347.95260222395723</v>
      </c>
      <c r="N182" s="42">
        <v>44044</v>
      </c>
      <c r="O182" s="45" t="s">
        <v>395</v>
      </c>
      <c r="P182" s="1">
        <f>Table1373[[#This Row],[Date Measured GS 46]]-Table1373[[#This Row],[Exp. Start]]</f>
        <v>42</v>
      </c>
      <c r="Q182" s="46">
        <v>19.739999999999998</v>
      </c>
      <c r="R182" s="46">
        <v>46</v>
      </c>
      <c r="S182" s="46">
        <v>0.54020000000000001</v>
      </c>
      <c r="T182" s="46">
        <f>Table1373[[#This Row],[Mass GS 46]]*1000</f>
        <v>540.20000000000005</v>
      </c>
      <c r="U182" s="46">
        <f>LOG(Table1373[[#This Row],[SVL GS 46]])</f>
        <v>1.2953471483336179</v>
      </c>
      <c r="V182" s="46">
        <f>LOG(Table1373[[#This Row],[Mass (mg) GS 46]])</f>
        <v>2.7325545798514321</v>
      </c>
      <c r="W182" s="36">
        <f>Table1373[[#This Row],[Mass (mg) GS 46]]*($W$4/Table1373[[#This Row],[SVL GS 46]])^$W$3</f>
        <v>234.2311141225934</v>
      </c>
      <c r="X182" s="15">
        <f>Table1373[[#This Row],[GS 46]]-Table1373[[#This Row],[GS]]</f>
        <v>1</v>
      </c>
      <c r="Y182" s="1">
        <f>Table1373[[#This Row],[SVL GS 46]]-Table1373[[#This Row],[SVL]]</f>
        <v>1.8699999999999974</v>
      </c>
      <c r="Z182" s="1">
        <f>Table1373[[#This Row],[Mass GS 46]]-Table1373[[#This Row],[Mass]]</f>
        <v>-4.8799999999999955E-2</v>
      </c>
      <c r="AA182" s="1">
        <f>Table1373[[#This Row],[SMI.mg GS 46]]-Table1373[[#This Row],[SMI.mg]]</f>
        <v>-113.72148810136383</v>
      </c>
      <c r="AB182" s="1">
        <f>Table1373[[#This Row],[Days post-exp. GS 46]]-Table1373[[#This Row],[Days post-exp.]]</f>
        <v>3</v>
      </c>
      <c r="AC182" s="15"/>
    </row>
    <row r="183" spans="1:29">
      <c r="A183" t="s">
        <v>396</v>
      </c>
      <c r="B183" t="s">
        <v>35</v>
      </c>
      <c r="C183" s="3">
        <v>44002</v>
      </c>
      <c r="D183" s="13">
        <v>44018</v>
      </c>
      <c r="E183" t="s">
        <v>397</v>
      </c>
      <c r="F183">
        <f>Table1373[[#This Row],[Date Measured]]-Table1373[[#This Row],[Exp. Start]]</f>
        <v>16</v>
      </c>
      <c r="G183">
        <v>14.29</v>
      </c>
      <c r="H183">
        <v>42</v>
      </c>
      <c r="I183">
        <v>0.4</v>
      </c>
      <c r="J183">
        <f>Table1373[[#This Row],[Mass]]*1000</f>
        <v>400</v>
      </c>
      <c r="K183">
        <f>LOG(Table1373[[#This Row],[SVL]])</f>
        <v>1.1550322287909702</v>
      </c>
      <c r="L183">
        <f>LOG(Table1373[[#This Row],[Mass (mg)]])</f>
        <v>2.6020599913279625</v>
      </c>
      <c r="M183">
        <f>Table1373[[#This Row],[Mass (mg)]]*($M$4/Table1373[[#This Row],[SVL]])^$M$3</f>
        <v>440.48035806721327</v>
      </c>
      <c r="N183" s="13">
        <v>44022</v>
      </c>
      <c r="O183" t="s">
        <v>398</v>
      </c>
      <c r="P183">
        <f>Table1373[[#This Row],[Date Measured GS 46]]-Table1373[[#This Row],[Exp. Start]]</f>
        <v>20</v>
      </c>
      <c r="Q183">
        <v>15.33</v>
      </c>
      <c r="R183">
        <v>46</v>
      </c>
      <c r="S183">
        <v>0.27500000000000002</v>
      </c>
      <c r="T183">
        <f>Table1373[[#This Row],[Mass GS 46]]*1000</f>
        <v>275</v>
      </c>
      <c r="U183">
        <f>LOG(Table1373[[#This Row],[SVL GS 46]])</f>
        <v>1.1855421548543752</v>
      </c>
      <c r="V183">
        <f>LOG(Table1373[[#This Row],[Mass (mg) GS 46]])</f>
        <v>2.4393326938302629</v>
      </c>
      <c r="W183">
        <f>Table1373[[#This Row],[Mass (mg) GS 46]]*($W$4/Table1373[[#This Row],[SVL GS 46]])^$W$3</f>
        <v>252.68701970714761</v>
      </c>
      <c r="X183" s="12">
        <f>Table1373[[#This Row],[GS 46]]-Table1373[[#This Row],[GS]]</f>
        <v>4</v>
      </c>
      <c r="Y183">
        <f>Table1373[[#This Row],[SVL GS 46]]-Table1373[[#This Row],[SVL]]</f>
        <v>1.0400000000000009</v>
      </c>
      <c r="Z183">
        <f>Table1373[[#This Row],[Mass GS 46]]-Table1373[[#This Row],[Mass]]</f>
        <v>-0.125</v>
      </c>
      <c r="AA183">
        <f>Table1373[[#This Row],[SMI.mg GS 46]]-Table1373[[#This Row],[SMI.mg]]</f>
        <v>-187.79333836006566</v>
      </c>
      <c r="AB183">
        <f>Table1373[[#This Row],[Days post-exp. GS 46]]-Table1373[[#This Row],[Days post-exp.]]</f>
        <v>4</v>
      </c>
    </row>
    <row r="184" spans="1:29">
      <c r="A184" t="s">
        <v>396</v>
      </c>
      <c r="B184" t="s">
        <v>35</v>
      </c>
      <c r="C184" s="3">
        <v>44002</v>
      </c>
      <c r="D184" s="18">
        <v>44021</v>
      </c>
      <c r="E184" s="4" t="s">
        <v>399</v>
      </c>
      <c r="F184">
        <f>Table1373[[#This Row],[Date Measured]]-Table1373[[#This Row],[Exp. Start]]</f>
        <v>19</v>
      </c>
      <c r="G184" s="4">
        <v>14.19</v>
      </c>
      <c r="H184" s="4">
        <v>43</v>
      </c>
      <c r="I184" s="4">
        <v>0.34300000000000003</v>
      </c>
      <c r="J184" s="4">
        <f>Table1373[[#This Row],[Mass]]*1000</f>
        <v>343</v>
      </c>
      <c r="K184" s="4">
        <f>LOG(Table1373[[#This Row],[SVL]])</f>
        <v>1.1519823954574739</v>
      </c>
      <c r="L184" s="4">
        <f>LOG(Table1373[[#This Row],[Mass (mg)]])</f>
        <v>2.5352941200427703</v>
      </c>
      <c r="M184">
        <f>Table1373[[#This Row],[Mass (mg)]]*($M$4/Table1373[[#This Row],[SVL]])^$M$3</f>
        <v>385.17344242941476</v>
      </c>
      <c r="N184" s="13">
        <v>44025</v>
      </c>
      <c r="O184" t="s">
        <v>400</v>
      </c>
      <c r="P184">
        <f>Table1373[[#This Row],[Date Measured GS 46]]-Table1373[[#This Row],[Exp. Start]]</f>
        <v>23</v>
      </c>
      <c r="Q184">
        <v>15.19</v>
      </c>
      <c r="R184">
        <v>46</v>
      </c>
      <c r="S184">
        <v>0.27700000000000002</v>
      </c>
      <c r="T184">
        <f>Table1373[[#This Row],[Mass GS 46]]*1000</f>
        <v>277</v>
      </c>
      <c r="U184">
        <f>LOG(Table1373[[#This Row],[SVL GS 46]])</f>
        <v>1.1815577738627863</v>
      </c>
      <c r="V184">
        <f>LOG(Table1373[[#This Row],[Mass (mg) GS 46]])</f>
        <v>2.4424797690644486</v>
      </c>
      <c r="W184">
        <f>Table1373[[#This Row],[Mass (mg) GS 46]]*($W$4/Table1373[[#This Row],[SVL GS 46]])^$W$3</f>
        <v>261.55621847932372</v>
      </c>
      <c r="X184" s="12">
        <f>Table1373[[#This Row],[GS 46]]-Table1373[[#This Row],[GS]]</f>
        <v>3</v>
      </c>
      <c r="Y184">
        <f>Table1373[[#This Row],[SVL GS 46]]-Table1373[[#This Row],[SVL]]</f>
        <v>1</v>
      </c>
      <c r="Z184">
        <f>Table1373[[#This Row],[Mass GS 46]]-Table1373[[#This Row],[Mass]]</f>
        <v>-6.6000000000000003E-2</v>
      </c>
      <c r="AA184">
        <f>Table1373[[#This Row],[SMI.mg GS 46]]-Table1373[[#This Row],[SMI.mg]]</f>
        <v>-123.61722395009105</v>
      </c>
      <c r="AB184">
        <f>Table1373[[#This Row],[Days post-exp. GS 46]]-Table1373[[#This Row],[Days post-exp.]]</f>
        <v>4</v>
      </c>
    </row>
    <row r="185" spans="1:29">
      <c r="A185" t="s">
        <v>396</v>
      </c>
      <c r="B185" t="s">
        <v>35</v>
      </c>
      <c r="C185" s="3">
        <v>44002</v>
      </c>
      <c r="D185" s="13">
        <v>44022</v>
      </c>
      <c r="E185" s="3" t="s">
        <v>401</v>
      </c>
      <c r="F185">
        <f>Table1373[[#This Row],[Date Measured]]-Table1373[[#This Row],[Exp. Start]]</f>
        <v>20</v>
      </c>
      <c r="G185">
        <v>12.54</v>
      </c>
      <c r="H185">
        <v>42</v>
      </c>
      <c r="I185">
        <v>0.314</v>
      </c>
      <c r="J185">
        <f>Table1373[[#This Row],[Mass]]*1000</f>
        <v>314</v>
      </c>
      <c r="K185">
        <f>LOG(Table1373[[#This Row],[SVL]])</f>
        <v>1.0982975364946976</v>
      </c>
      <c r="L185">
        <f>LOG(Table1373[[#This Row],[Mass (mg)]])</f>
        <v>2.4969296480732148</v>
      </c>
      <c r="M185">
        <f>Table1373[[#This Row],[Mass (mg)]]*($M$4/Table1373[[#This Row],[SVL]])^$M$3</f>
        <v>497.5505055987482</v>
      </c>
      <c r="N185" s="13">
        <v>44028</v>
      </c>
      <c r="O185" t="s">
        <v>402</v>
      </c>
      <c r="P185">
        <f>Table1373[[#This Row],[Date Measured GS 46]]-Table1373[[#This Row],[Exp. Start]]</f>
        <v>26</v>
      </c>
      <c r="Q185">
        <v>14.16</v>
      </c>
      <c r="R185">
        <v>46</v>
      </c>
      <c r="S185">
        <v>0.245</v>
      </c>
      <c r="T185">
        <f>Table1373[[#This Row],[Mass GS 46]]*1000</f>
        <v>245</v>
      </c>
      <c r="U185">
        <f>LOG(Table1373[[#This Row],[SVL GS 46]])</f>
        <v>1.1510632533537501</v>
      </c>
      <c r="V185">
        <f>LOG(Table1373[[#This Row],[Mass (mg) GS 46]])</f>
        <v>2.3891660843645326</v>
      </c>
      <c r="W185">
        <f>Table1373[[#This Row],[Mass (mg) GS 46]]*($W$4/Table1373[[#This Row],[SVL GS 46]])^$W$3</f>
        <v>284.99092716214011</v>
      </c>
      <c r="X185" s="12">
        <f>Table1373[[#This Row],[GS 46]]-Table1373[[#This Row],[GS]]</f>
        <v>4</v>
      </c>
      <c r="Y185">
        <f>Table1373[[#This Row],[SVL GS 46]]-Table1373[[#This Row],[SVL]]</f>
        <v>1.620000000000001</v>
      </c>
      <c r="Z185">
        <f>Table1373[[#This Row],[Mass GS 46]]-Table1373[[#This Row],[Mass]]</f>
        <v>-6.9000000000000006E-2</v>
      </c>
      <c r="AA185">
        <f>Table1373[[#This Row],[SMI.mg GS 46]]-Table1373[[#This Row],[SMI.mg]]</f>
        <v>-212.55957843660809</v>
      </c>
      <c r="AB185">
        <f>Table1373[[#This Row],[Days post-exp. GS 46]]-Table1373[[#This Row],[Days post-exp.]]</f>
        <v>6</v>
      </c>
    </row>
    <row r="186" spans="1:29">
      <c r="A186" t="s">
        <v>396</v>
      </c>
      <c r="B186" t="s">
        <v>35</v>
      </c>
      <c r="C186" s="3">
        <v>44002</v>
      </c>
      <c r="D186" s="13">
        <v>44022</v>
      </c>
      <c r="E186" s="3" t="s">
        <v>403</v>
      </c>
      <c r="F186">
        <f>Table1373[[#This Row],[Date Measured]]-Table1373[[#This Row],[Exp. Start]]</f>
        <v>20</v>
      </c>
      <c r="G186">
        <v>12.36</v>
      </c>
      <c r="H186">
        <v>42</v>
      </c>
      <c r="I186">
        <v>0.26600000000000001</v>
      </c>
      <c r="J186">
        <f>Table1373[[#This Row],[Mass]]*1000</f>
        <v>266</v>
      </c>
      <c r="K186">
        <f>LOG(Table1373[[#This Row],[SVL]])</f>
        <v>1.0920184707527971</v>
      </c>
      <c r="L186">
        <f>LOG(Table1373[[#This Row],[Mass (mg)]])</f>
        <v>2.424881636631067</v>
      </c>
      <c r="M186">
        <f>Table1373[[#This Row],[Mass (mg)]]*($M$4/Table1373[[#This Row],[SVL]])^$M$3</f>
        <v>438.8137379095632</v>
      </c>
      <c r="N186" s="13">
        <v>44029</v>
      </c>
      <c r="O186" t="s">
        <v>404</v>
      </c>
      <c r="P186">
        <f>Table1373[[#This Row],[Date Measured GS 46]]-Table1373[[#This Row],[Exp. Start]]</f>
        <v>27</v>
      </c>
      <c r="Q186">
        <v>13.57</v>
      </c>
      <c r="R186">
        <v>46</v>
      </c>
      <c r="S186">
        <v>0.17699999999999999</v>
      </c>
      <c r="T186">
        <f>Table1373[[#This Row],[Mass GS 46]]*1000</f>
        <v>177</v>
      </c>
      <c r="U186">
        <f>LOG(Table1373[[#This Row],[SVL GS 46]])</f>
        <v>1.1325798476597371</v>
      </c>
      <c r="V186">
        <f>LOG(Table1373[[#This Row],[Mass (mg) GS 46]])</f>
        <v>2.2479732663618068</v>
      </c>
      <c r="W186">
        <f>Table1373[[#This Row],[Mass (mg) GS 46]]*($W$4/Table1373[[#This Row],[SVL GS 46]])^$W$3</f>
        <v>233.63643136332345</v>
      </c>
      <c r="X186" s="12">
        <f>Table1373[[#This Row],[GS 46]]-Table1373[[#This Row],[GS]]</f>
        <v>4</v>
      </c>
      <c r="Y186">
        <f>Table1373[[#This Row],[SVL GS 46]]-Table1373[[#This Row],[SVL]]</f>
        <v>1.2100000000000009</v>
      </c>
      <c r="Z186">
        <f>Table1373[[#This Row],[Mass GS 46]]-Table1373[[#This Row],[Mass]]</f>
        <v>-8.9000000000000024E-2</v>
      </c>
      <c r="AA186">
        <f>Table1373[[#This Row],[SMI.mg GS 46]]-Table1373[[#This Row],[SMI.mg]]</f>
        <v>-205.17730654623975</v>
      </c>
      <c r="AB186">
        <f>Table1373[[#This Row],[Days post-exp. GS 46]]-Table1373[[#This Row],[Days post-exp.]]</f>
        <v>7</v>
      </c>
    </row>
    <row r="187" spans="1:29">
      <c r="A187" t="s">
        <v>396</v>
      </c>
      <c r="B187" t="s">
        <v>35</v>
      </c>
      <c r="C187" s="3">
        <v>44002</v>
      </c>
      <c r="D187" s="18">
        <v>44022</v>
      </c>
      <c r="E187" s="4" t="s">
        <v>405</v>
      </c>
      <c r="F187">
        <f>Table1373[[#This Row],[Date Measured]]-Table1373[[#This Row],[Exp. Start]]</f>
        <v>20</v>
      </c>
      <c r="G187" s="4">
        <v>12.96</v>
      </c>
      <c r="H187" s="4">
        <v>44</v>
      </c>
      <c r="I187" s="4">
        <v>0.245</v>
      </c>
      <c r="J187" s="4">
        <f>Table1373[[#This Row],[Mass]]*1000</f>
        <v>245</v>
      </c>
      <c r="K187" s="4">
        <f>LOG(Table1373[[#This Row],[SVL]])</f>
        <v>1.1126050015345745</v>
      </c>
      <c r="L187" s="4">
        <f>LOG(Table1373[[#This Row],[Mass (mg)]])</f>
        <v>2.3891660843645326</v>
      </c>
      <c r="M187">
        <f>Table1373[[#This Row],[Mass (mg)]]*($M$4/Table1373[[#This Row],[SVL]])^$M$3</f>
        <v>354.17551127236715</v>
      </c>
      <c r="N187" s="13">
        <v>44025</v>
      </c>
      <c r="O187" t="s">
        <v>406</v>
      </c>
      <c r="P187">
        <f>Table1373[[#This Row],[Date Measured GS 46]]-Table1373[[#This Row],[Exp. Start]]</f>
        <v>23</v>
      </c>
      <c r="Q187">
        <v>13.47</v>
      </c>
      <c r="R187">
        <v>46</v>
      </c>
      <c r="S187">
        <v>0.249</v>
      </c>
      <c r="T187">
        <f>Table1373[[#This Row],[Mass GS 46]]*1000</f>
        <v>249</v>
      </c>
      <c r="U187">
        <f>LOG(Table1373[[#This Row],[SVL GS 46]])</f>
        <v>1.1293675957229856</v>
      </c>
      <c r="V187">
        <f>LOG(Table1373[[#This Row],[Mass (mg) GS 46]])</f>
        <v>2.3961993470957363</v>
      </c>
      <c r="W187">
        <f>Table1373[[#This Row],[Mass (mg) GS 46]]*($W$4/Table1373[[#This Row],[SVL GS 46]])^$W$3</f>
        <v>335.97594627216483</v>
      </c>
      <c r="X187" s="12">
        <f>Table1373[[#This Row],[GS 46]]-Table1373[[#This Row],[GS]]</f>
        <v>2</v>
      </c>
      <c r="Y187">
        <f>Table1373[[#This Row],[SVL GS 46]]-Table1373[[#This Row],[SVL]]</f>
        <v>0.50999999999999979</v>
      </c>
      <c r="Z187">
        <f>Table1373[[#This Row],[Mass GS 46]]-Table1373[[#This Row],[Mass]]</f>
        <v>4.0000000000000036E-3</v>
      </c>
      <c r="AA187">
        <f>Table1373[[#This Row],[SMI.mg GS 46]]-Table1373[[#This Row],[SMI.mg]]</f>
        <v>-18.199565000202313</v>
      </c>
      <c r="AB187">
        <f>Table1373[[#This Row],[Days post-exp. GS 46]]-Table1373[[#This Row],[Days post-exp.]]</f>
        <v>3</v>
      </c>
    </row>
    <row r="188" spans="1:29">
      <c r="A188" t="s">
        <v>396</v>
      </c>
      <c r="B188" t="s">
        <v>35</v>
      </c>
      <c r="C188" s="3">
        <v>44002</v>
      </c>
      <c r="D188" s="13">
        <v>44023</v>
      </c>
      <c r="E188" s="3" t="s">
        <v>407</v>
      </c>
      <c r="F188">
        <f>Table1373[[#This Row],[Date Measured]]-Table1373[[#This Row],[Exp. Start]]</f>
        <v>21</v>
      </c>
      <c r="G188">
        <v>14.24</v>
      </c>
      <c r="H188">
        <v>42</v>
      </c>
      <c r="I188">
        <v>0.317</v>
      </c>
      <c r="J188">
        <f>Table1373[[#This Row],[Mass]]*1000</f>
        <v>317</v>
      </c>
      <c r="K188">
        <f>LOG(Table1373[[#This Row],[SVL]])</f>
        <v>1.1535099893008376</v>
      </c>
      <c r="L188">
        <f>LOG(Table1373[[#This Row],[Mass (mg)]])</f>
        <v>2.5010592622177517</v>
      </c>
      <c r="M188">
        <f>Table1373[[#This Row],[Mass (mg)]]*($M$4/Table1373[[#This Row],[SVL]])^$M$3</f>
        <v>352.50573742495573</v>
      </c>
      <c r="N188" s="13">
        <v>44026</v>
      </c>
      <c r="O188" t="s">
        <v>408</v>
      </c>
      <c r="P188">
        <f>Table1373[[#This Row],[Date Measured GS 46]]-Table1373[[#This Row],[Exp. Start]]</f>
        <v>24</v>
      </c>
      <c r="Q188">
        <v>15.42</v>
      </c>
      <c r="R188">
        <v>46</v>
      </c>
      <c r="S188">
        <v>0.23599999999999999</v>
      </c>
      <c r="T188">
        <f>Table1373[[#This Row],[Mass GS 46]]*1000</f>
        <v>236</v>
      </c>
      <c r="U188">
        <f>LOG(Table1373[[#This Row],[SVL GS 46]])</f>
        <v>1.1880843737149382</v>
      </c>
      <c r="V188">
        <f>LOG(Table1373[[#This Row],[Mass (mg) GS 46]])</f>
        <v>2.3729120029701067</v>
      </c>
      <c r="W188">
        <f>Table1373[[#This Row],[Mass (mg) GS 46]]*($W$4/Table1373[[#This Row],[SVL GS 46]])^$W$3</f>
        <v>213.11348939643014</v>
      </c>
      <c r="X188" s="12">
        <f>Table1373[[#This Row],[GS 46]]-Table1373[[#This Row],[GS]]</f>
        <v>4</v>
      </c>
      <c r="Y188">
        <f>Table1373[[#This Row],[SVL GS 46]]-Table1373[[#This Row],[SVL]]</f>
        <v>1.1799999999999997</v>
      </c>
      <c r="Z188">
        <f>Table1373[[#This Row],[Mass GS 46]]-Table1373[[#This Row],[Mass]]</f>
        <v>-8.1000000000000016E-2</v>
      </c>
      <c r="AA188">
        <f>Table1373[[#This Row],[SMI.mg GS 46]]-Table1373[[#This Row],[SMI.mg]]</f>
        <v>-139.39224802852559</v>
      </c>
      <c r="AB188">
        <f>Table1373[[#This Row],[Days post-exp. GS 46]]-Table1373[[#This Row],[Days post-exp.]]</f>
        <v>3</v>
      </c>
    </row>
    <row r="189" spans="1:29">
      <c r="A189" t="s">
        <v>396</v>
      </c>
      <c r="B189" t="s">
        <v>35</v>
      </c>
      <c r="C189" s="3">
        <v>44002</v>
      </c>
      <c r="D189" s="13">
        <v>44023</v>
      </c>
      <c r="E189" s="3" t="s">
        <v>409</v>
      </c>
      <c r="F189">
        <f>Table1373[[#This Row],[Date Measured]]-Table1373[[#This Row],[Exp. Start]]</f>
        <v>21</v>
      </c>
      <c r="G189">
        <v>12.36</v>
      </c>
      <c r="H189">
        <v>42</v>
      </c>
      <c r="I189">
        <v>0.27400000000000002</v>
      </c>
      <c r="J189">
        <f>Table1373[[#This Row],[Mass]]*1000</f>
        <v>274</v>
      </c>
      <c r="K189">
        <f>LOG(Table1373[[#This Row],[SVL]])</f>
        <v>1.0920184707527971</v>
      </c>
      <c r="L189">
        <f>LOG(Table1373[[#This Row],[Mass (mg)]])</f>
        <v>2.4377505628203879</v>
      </c>
      <c r="M189">
        <f>Table1373[[#This Row],[Mass (mg)]]*($M$4/Table1373[[#This Row],[SVL]])^$M$3</f>
        <v>452.01114356097867</v>
      </c>
      <c r="N189" s="13">
        <v>44029</v>
      </c>
      <c r="O189" t="s">
        <v>410</v>
      </c>
      <c r="P189">
        <f>Table1373[[#This Row],[Date Measured GS 46]]-Table1373[[#This Row],[Exp. Start]]</f>
        <v>27</v>
      </c>
      <c r="Q189">
        <v>12.64</v>
      </c>
      <c r="R189">
        <v>46</v>
      </c>
      <c r="S189">
        <v>0.16400000000000001</v>
      </c>
      <c r="T189">
        <f>Table1373[[#This Row],[Mass GS 46]]*1000</f>
        <v>164</v>
      </c>
      <c r="U189">
        <f>LOG(Table1373[[#This Row],[SVL GS 46]])</f>
        <v>1.1017470739463662</v>
      </c>
      <c r="V189">
        <f>LOG(Table1373[[#This Row],[Mass (mg) GS 46]])</f>
        <v>2.214843848047698</v>
      </c>
      <c r="W189">
        <f>Table1373[[#This Row],[Mass (mg) GS 46]]*($W$4/Table1373[[#This Row],[SVL GS 46]])^$W$3</f>
        <v>267.2979009264605</v>
      </c>
      <c r="X189" s="12">
        <f>Table1373[[#This Row],[GS 46]]-Table1373[[#This Row],[GS]]</f>
        <v>4</v>
      </c>
      <c r="Y189">
        <f>Table1373[[#This Row],[SVL GS 46]]-Table1373[[#This Row],[SVL]]</f>
        <v>0.28000000000000114</v>
      </c>
      <c r="Z189">
        <f>Table1373[[#This Row],[Mass GS 46]]-Table1373[[#This Row],[Mass]]</f>
        <v>-0.11000000000000001</v>
      </c>
      <c r="AA189">
        <f>Table1373[[#This Row],[SMI.mg GS 46]]-Table1373[[#This Row],[SMI.mg]]</f>
        <v>-184.71324263451817</v>
      </c>
      <c r="AB189">
        <f>Table1373[[#This Row],[Days post-exp. GS 46]]-Table1373[[#This Row],[Days post-exp.]]</f>
        <v>6</v>
      </c>
    </row>
    <row r="190" spans="1:29">
      <c r="A190" t="s">
        <v>396</v>
      </c>
      <c r="B190" t="s">
        <v>35</v>
      </c>
      <c r="C190" s="3">
        <v>44002</v>
      </c>
      <c r="D190" s="13">
        <v>44023</v>
      </c>
      <c r="E190" t="s">
        <v>411</v>
      </c>
      <c r="F190">
        <f>Table1373[[#This Row],[Date Measured]]-Table1373[[#This Row],[Exp. Start]]</f>
        <v>21</v>
      </c>
      <c r="G190">
        <v>13.5</v>
      </c>
      <c r="H190">
        <v>42</v>
      </c>
      <c r="I190">
        <v>0.3</v>
      </c>
      <c r="J190">
        <f>Table1373[[#This Row],[Mass]]*1000</f>
        <v>300</v>
      </c>
      <c r="K190">
        <f>LOG(Table1373[[#This Row],[SVL]])</f>
        <v>1.1303337684950061</v>
      </c>
      <c r="L190">
        <f>LOG(Table1373[[#This Row],[Mass (mg)]])</f>
        <v>2.4771212547196626</v>
      </c>
      <c r="M190">
        <f>Table1373[[#This Row],[Mass (mg)]]*($M$4/Table1373[[#This Row],[SVL]])^$M$3</f>
        <v>387.06882467640162</v>
      </c>
      <c r="N190" s="13">
        <v>44029</v>
      </c>
      <c r="O190" t="s">
        <v>412</v>
      </c>
      <c r="P190">
        <f>Table1373[[#This Row],[Date Measured GS 46]]-Table1373[[#This Row],[Exp. Start]]</f>
        <v>27</v>
      </c>
      <c r="Q190">
        <v>13.35</v>
      </c>
      <c r="R190">
        <v>46</v>
      </c>
      <c r="S190">
        <v>0.17499999999999999</v>
      </c>
      <c r="T190">
        <f>Table1373[[#This Row],[Mass GS 46]]*1000</f>
        <v>175</v>
      </c>
      <c r="U190">
        <f>LOG(Table1373[[#This Row],[SVL GS 46]])</f>
        <v>1.1254812657005939</v>
      </c>
      <c r="V190">
        <f>LOG(Table1373[[#This Row],[Mass (mg) GS 46]])</f>
        <v>2.2430380486862944</v>
      </c>
      <c r="W190">
        <f>Table1373[[#This Row],[Mass (mg) GS 46]]*($W$4/Table1373[[#This Row],[SVL GS 46]])^$W$3</f>
        <v>242.4882404536589</v>
      </c>
      <c r="X190" s="12">
        <f>Table1373[[#This Row],[GS 46]]-Table1373[[#This Row],[GS]]</f>
        <v>4</v>
      </c>
      <c r="Y190">
        <f>Table1373[[#This Row],[SVL GS 46]]-Table1373[[#This Row],[SVL]]</f>
        <v>-0.15000000000000036</v>
      </c>
      <c r="Z190">
        <f>Table1373[[#This Row],[Mass GS 46]]-Table1373[[#This Row],[Mass]]</f>
        <v>-0.125</v>
      </c>
      <c r="AA190">
        <f>Table1373[[#This Row],[SMI.mg GS 46]]-Table1373[[#This Row],[SMI.mg]]</f>
        <v>-144.58058422274271</v>
      </c>
      <c r="AB190">
        <f>Table1373[[#This Row],[Days post-exp. GS 46]]-Table1373[[#This Row],[Days post-exp.]]</f>
        <v>6</v>
      </c>
    </row>
    <row r="191" spans="1:29">
      <c r="A191" t="s">
        <v>396</v>
      </c>
      <c r="B191" t="s">
        <v>35</v>
      </c>
      <c r="C191" s="3">
        <v>44002</v>
      </c>
      <c r="D191" s="18">
        <v>44023</v>
      </c>
      <c r="E191" s="4" t="s">
        <v>413</v>
      </c>
      <c r="F191">
        <f>Table1373[[#This Row],[Date Measured]]-Table1373[[#This Row],[Exp. Start]]</f>
        <v>21</v>
      </c>
      <c r="G191" s="4">
        <v>12.69</v>
      </c>
      <c r="H191" s="4">
        <v>44</v>
      </c>
      <c r="I191" s="4">
        <v>0.185</v>
      </c>
      <c r="J191" s="4">
        <f>Table1373[[#This Row],[Mass]]*1000</f>
        <v>185</v>
      </c>
      <c r="K191" s="4">
        <f>LOG(Table1373[[#This Row],[SVL]])</f>
        <v>1.1034616220947047</v>
      </c>
      <c r="L191" s="4">
        <f>LOG(Table1373[[#This Row],[Mass (mg)]])</f>
        <v>2.2671717284030137</v>
      </c>
      <c r="M191">
        <f>Table1373[[#This Row],[Mass (mg)]]*($M$4/Table1373[[#This Row],[SVL]])^$M$3</f>
        <v>283.59208246438618</v>
      </c>
      <c r="N191" s="13">
        <v>44026</v>
      </c>
      <c r="O191" t="s">
        <v>414</v>
      </c>
      <c r="P191">
        <f>Table1373[[#This Row],[Date Measured GS 46]]-Table1373[[#This Row],[Exp. Start]]</f>
        <v>24</v>
      </c>
      <c r="Q191">
        <v>12.92</v>
      </c>
      <c r="R191">
        <v>46</v>
      </c>
      <c r="S191">
        <v>0.17299999999999999</v>
      </c>
      <c r="T191">
        <f>Table1373[[#This Row],[Mass GS 46]]*1000</f>
        <v>173</v>
      </c>
      <c r="U191">
        <f>LOG(Table1373[[#This Row],[SVL GS 46]])</f>
        <v>1.1112625136590653</v>
      </c>
      <c r="V191">
        <f>LOG(Table1373[[#This Row],[Mass (mg) GS 46]])</f>
        <v>2.2380461031287955</v>
      </c>
      <c r="W191">
        <f>Table1373[[#This Row],[Mass (mg) GS 46]]*($W$4/Table1373[[#This Row],[SVL GS 46]])^$W$3</f>
        <v>264.20043766835596</v>
      </c>
      <c r="X191" s="12">
        <f>Table1373[[#This Row],[GS 46]]-Table1373[[#This Row],[GS]]</f>
        <v>2</v>
      </c>
      <c r="Y191">
        <f>Table1373[[#This Row],[SVL GS 46]]-Table1373[[#This Row],[SVL]]</f>
        <v>0.23000000000000043</v>
      </c>
      <c r="Z191">
        <f>Table1373[[#This Row],[Mass GS 46]]-Table1373[[#This Row],[Mass]]</f>
        <v>-1.2000000000000011E-2</v>
      </c>
      <c r="AA191">
        <f>Table1373[[#This Row],[SMI.mg GS 46]]-Table1373[[#This Row],[SMI.mg]]</f>
        <v>-19.391644796030221</v>
      </c>
      <c r="AB191">
        <f>Table1373[[#This Row],[Days post-exp. GS 46]]-Table1373[[#This Row],[Days post-exp.]]</f>
        <v>3</v>
      </c>
    </row>
    <row r="192" spans="1:29">
      <c r="A192" t="s">
        <v>396</v>
      </c>
      <c r="B192" t="s">
        <v>35</v>
      </c>
      <c r="C192" s="3">
        <v>44002</v>
      </c>
      <c r="D192" s="13">
        <v>44024</v>
      </c>
      <c r="E192" t="s">
        <v>415</v>
      </c>
      <c r="F192">
        <f>Table1373[[#This Row],[Date Measured]]-Table1373[[#This Row],[Exp. Start]]</f>
        <v>22</v>
      </c>
      <c r="G192">
        <v>13.08</v>
      </c>
      <c r="H192">
        <v>42</v>
      </c>
      <c r="I192">
        <v>0.31900000000000001</v>
      </c>
      <c r="J192">
        <f>Table1373[[#This Row],[Mass]]*1000</f>
        <v>319</v>
      </c>
      <c r="K192">
        <f>LOG(Table1373[[#This Row],[SVL]])</f>
        <v>1.1166077439882485</v>
      </c>
      <c r="L192">
        <f>LOG(Table1373[[#This Row],[Mass (mg)]])</f>
        <v>2.503790683057181</v>
      </c>
      <c r="M192">
        <f>Table1373[[#This Row],[Mass (mg)]]*($M$4/Table1373[[#This Row],[SVL]])^$M$3</f>
        <v>449.46205356889988</v>
      </c>
      <c r="N192" s="13">
        <v>44029</v>
      </c>
      <c r="O192" t="s">
        <v>416</v>
      </c>
      <c r="P192">
        <f>Table1373[[#This Row],[Date Measured GS 46]]-Table1373[[#This Row],[Exp. Start]]</f>
        <v>27</v>
      </c>
      <c r="Q192">
        <v>13.52</v>
      </c>
      <c r="R192">
        <v>46</v>
      </c>
      <c r="S192">
        <v>0.18</v>
      </c>
      <c r="T192">
        <f>Table1373[[#This Row],[Mass GS 46]]*1000</f>
        <v>180</v>
      </c>
      <c r="U192">
        <f>LOG(Table1373[[#This Row],[SVL GS 46]])</f>
        <v>1.1309766916056172</v>
      </c>
      <c r="V192">
        <f>LOG(Table1373[[#This Row],[Mass (mg) GS 46]])</f>
        <v>2.255272505103306</v>
      </c>
      <c r="W192">
        <f>Table1373[[#This Row],[Mass (mg) GS 46]]*($W$4/Table1373[[#This Row],[SVL GS 46]])^$W$3</f>
        <v>240.21590078948017</v>
      </c>
      <c r="X192" s="12">
        <f>Table1373[[#This Row],[GS 46]]-Table1373[[#This Row],[GS]]</f>
        <v>4</v>
      </c>
      <c r="Y192">
        <f>Table1373[[#This Row],[SVL GS 46]]-Table1373[[#This Row],[SVL]]</f>
        <v>0.4399999999999995</v>
      </c>
      <c r="Z192">
        <f>Table1373[[#This Row],[Mass GS 46]]-Table1373[[#This Row],[Mass]]</f>
        <v>-0.13900000000000001</v>
      </c>
      <c r="AA192">
        <f>Table1373[[#This Row],[SMI.mg GS 46]]-Table1373[[#This Row],[SMI.mg]]</f>
        <v>-209.2461527794197</v>
      </c>
      <c r="AB192">
        <f>Table1373[[#This Row],[Days post-exp. GS 46]]-Table1373[[#This Row],[Days post-exp.]]</f>
        <v>5</v>
      </c>
    </row>
    <row r="193" spans="1:28">
      <c r="A193" t="s">
        <v>396</v>
      </c>
      <c r="B193" t="s">
        <v>35</v>
      </c>
      <c r="C193" s="3">
        <v>44002</v>
      </c>
      <c r="D193" s="13">
        <v>44025</v>
      </c>
      <c r="E193" t="s">
        <v>417</v>
      </c>
      <c r="F193">
        <f>Table1373[[#This Row],[Date Measured]]-Table1373[[#This Row],[Exp. Start]]</f>
        <v>23</v>
      </c>
      <c r="G193">
        <v>14.65</v>
      </c>
      <c r="H193">
        <v>42</v>
      </c>
      <c r="I193">
        <v>0.27100000000000002</v>
      </c>
      <c r="J193">
        <f>Table1373[[#This Row],[Mass]]*1000</f>
        <v>271</v>
      </c>
      <c r="K193">
        <f>LOG(Table1373[[#This Row],[SVL]])</f>
        <v>1.1658376246901283</v>
      </c>
      <c r="L193">
        <f>LOG(Table1373[[#This Row],[Mass (mg)]])</f>
        <v>2.4329692908744058</v>
      </c>
      <c r="M193">
        <f>Table1373[[#This Row],[Mass (mg)]]*($M$4/Table1373[[#This Row],[SVL]])^$M$3</f>
        <v>278.44292140469787</v>
      </c>
      <c r="N193" s="13">
        <v>44030</v>
      </c>
      <c r="O193" t="s">
        <v>418</v>
      </c>
      <c r="P193">
        <f>Table1373[[#This Row],[Date Measured GS 46]]-Table1373[[#This Row],[Exp. Start]]</f>
        <v>28</v>
      </c>
      <c r="Q193">
        <v>12.79</v>
      </c>
      <c r="R193">
        <v>46</v>
      </c>
      <c r="S193">
        <v>0.17899999999999999</v>
      </c>
      <c r="T193">
        <f>Table1373[[#This Row],[Mass GS 46]]*1000</f>
        <v>179</v>
      </c>
      <c r="U193">
        <f>LOG(Table1373[[#This Row],[SVL GS 46]])</f>
        <v>1.106870544478654</v>
      </c>
      <c r="V193">
        <f>LOG(Table1373[[#This Row],[Mass (mg) GS 46]])</f>
        <v>2.2528530309798933</v>
      </c>
      <c r="W193">
        <f>Table1373[[#This Row],[Mass (mg) GS 46]]*($W$4/Table1373[[#This Row],[SVL GS 46]])^$W$3</f>
        <v>281.699570697615</v>
      </c>
      <c r="X193" s="12">
        <f>Table1373[[#This Row],[GS 46]]-Table1373[[#This Row],[GS]]</f>
        <v>4</v>
      </c>
      <c r="Y193">
        <f>Table1373[[#This Row],[SVL GS 46]]-Table1373[[#This Row],[SVL]]</f>
        <v>-1.8600000000000012</v>
      </c>
      <c r="Z193">
        <f>Table1373[[#This Row],[Mass GS 46]]-Table1373[[#This Row],[Mass]]</f>
        <v>-9.2000000000000026E-2</v>
      </c>
      <c r="AA193">
        <f>Table1373[[#This Row],[SMI.mg GS 46]]-Table1373[[#This Row],[SMI.mg]]</f>
        <v>3.2566492929171318</v>
      </c>
      <c r="AB193">
        <f>Table1373[[#This Row],[Days post-exp. GS 46]]-Table1373[[#This Row],[Days post-exp.]]</f>
        <v>5</v>
      </c>
    </row>
    <row r="194" spans="1:28">
      <c r="A194" t="s">
        <v>396</v>
      </c>
      <c r="B194" t="s">
        <v>35</v>
      </c>
      <c r="C194" s="3">
        <v>44002</v>
      </c>
      <c r="D194" s="13">
        <v>44025</v>
      </c>
      <c r="E194" t="s">
        <v>419</v>
      </c>
      <c r="F194">
        <f>Table1373[[#This Row],[Date Measured]]-Table1373[[#This Row],[Exp. Start]]</f>
        <v>23</v>
      </c>
      <c r="G194">
        <v>13</v>
      </c>
      <c r="H194">
        <v>42</v>
      </c>
      <c r="I194">
        <v>0.25700000000000001</v>
      </c>
      <c r="J194">
        <f>Table1373[[#This Row],[Mass]]*1000</f>
        <v>257</v>
      </c>
      <c r="K194">
        <f>LOG(Table1373[[#This Row],[SVL]])</f>
        <v>1.1139433523068367</v>
      </c>
      <c r="L194">
        <f>LOG(Table1373[[#This Row],[Mass (mg)]])</f>
        <v>2.4099331233312946</v>
      </c>
      <c r="M194">
        <f>Table1373[[#This Row],[Mass (mg)]]*($M$4/Table1373[[#This Row],[SVL]])^$M$3</f>
        <v>368.34725646005552</v>
      </c>
      <c r="N194" s="13">
        <v>44029</v>
      </c>
      <c r="O194" t="s">
        <v>420</v>
      </c>
      <c r="P194">
        <f>Table1373[[#This Row],[Date Measured GS 46]]-Table1373[[#This Row],[Exp. Start]]</f>
        <v>27</v>
      </c>
      <c r="Q194">
        <v>13.48</v>
      </c>
      <c r="R194">
        <v>46</v>
      </c>
      <c r="S194">
        <v>0.17399999999999999</v>
      </c>
      <c r="T194">
        <f>Table1373[[#This Row],[Mass GS 46]]*1000</f>
        <v>174</v>
      </c>
      <c r="U194">
        <f>LOG(Table1373[[#This Row],[SVL GS 46]])</f>
        <v>1.129689892199301</v>
      </c>
      <c r="V194">
        <f>LOG(Table1373[[#This Row],[Mass (mg) GS 46]])</f>
        <v>2.2405492482825999</v>
      </c>
      <c r="W194">
        <f>Table1373[[#This Row],[Mass (mg) GS 46]]*($W$4/Table1373[[#This Row],[SVL GS 46]])^$W$3</f>
        <v>234.26140884035303</v>
      </c>
      <c r="X194" s="12">
        <f>Table1373[[#This Row],[GS 46]]-Table1373[[#This Row],[GS]]</f>
        <v>4</v>
      </c>
      <c r="Y194">
        <f>Table1373[[#This Row],[SVL GS 46]]-Table1373[[#This Row],[SVL]]</f>
        <v>0.48000000000000043</v>
      </c>
      <c r="Z194">
        <f>Table1373[[#This Row],[Mass GS 46]]-Table1373[[#This Row],[Mass]]</f>
        <v>-8.3000000000000018E-2</v>
      </c>
      <c r="AA194">
        <f>Table1373[[#This Row],[SMI.mg GS 46]]-Table1373[[#This Row],[SMI.mg]]</f>
        <v>-134.08584761970249</v>
      </c>
      <c r="AB194">
        <f>Table1373[[#This Row],[Days post-exp. GS 46]]-Table1373[[#This Row],[Days post-exp.]]</f>
        <v>4</v>
      </c>
    </row>
    <row r="195" spans="1:28">
      <c r="A195" t="s">
        <v>396</v>
      </c>
      <c r="B195" t="s">
        <v>35</v>
      </c>
      <c r="C195" s="3">
        <v>44002</v>
      </c>
      <c r="D195" s="13">
        <v>44025</v>
      </c>
      <c r="E195" t="s">
        <v>421</v>
      </c>
      <c r="F195">
        <f>Table1373[[#This Row],[Date Measured]]-Table1373[[#This Row],[Exp. Start]]</f>
        <v>23</v>
      </c>
      <c r="G195">
        <v>13.11</v>
      </c>
      <c r="H195">
        <v>42</v>
      </c>
      <c r="I195">
        <v>0.316</v>
      </c>
      <c r="J195">
        <f>Table1373[[#This Row],[Mass]]*1000</f>
        <v>316</v>
      </c>
      <c r="K195">
        <f>LOG(Table1373[[#This Row],[SVL]])</f>
        <v>1.1176026916900843</v>
      </c>
      <c r="L195">
        <f>LOG(Table1373[[#This Row],[Mass (mg)]])</f>
        <v>2.4996870826184039</v>
      </c>
      <c r="M195">
        <f>Table1373[[#This Row],[Mass (mg)]]*($M$4/Table1373[[#This Row],[SVL]])^$M$3</f>
        <v>442.40282423741394</v>
      </c>
      <c r="N195" s="13">
        <v>44029</v>
      </c>
      <c r="O195" t="s">
        <v>422</v>
      </c>
      <c r="P195">
        <f>Table1373[[#This Row],[Date Measured GS 46]]-Table1373[[#This Row],[Exp. Start]]</f>
        <v>27</v>
      </c>
      <c r="Q195">
        <v>13.3</v>
      </c>
      <c r="R195">
        <v>46</v>
      </c>
      <c r="S195">
        <v>0.188</v>
      </c>
      <c r="T195">
        <f>Table1373[[#This Row],[Mass GS 46]]*1000</f>
        <v>188</v>
      </c>
      <c r="U195">
        <f>LOG(Table1373[[#This Row],[SVL GS 46]])</f>
        <v>1.1238516409670858</v>
      </c>
      <c r="V195">
        <f>LOG(Table1373[[#This Row],[Mass (mg) GS 46]])</f>
        <v>2.27415784926368</v>
      </c>
      <c r="W195">
        <f>Table1373[[#This Row],[Mass (mg) GS 46]]*($W$4/Table1373[[#This Row],[SVL GS 46]])^$W$3</f>
        <v>263.42139968379814</v>
      </c>
      <c r="X195" s="12">
        <f>Table1373[[#This Row],[GS 46]]-Table1373[[#This Row],[GS]]</f>
        <v>4</v>
      </c>
      <c r="Y195">
        <f>Table1373[[#This Row],[SVL GS 46]]-Table1373[[#This Row],[SVL]]</f>
        <v>0.19000000000000128</v>
      </c>
      <c r="Z195">
        <f>Table1373[[#This Row],[Mass GS 46]]-Table1373[[#This Row],[Mass]]</f>
        <v>-0.128</v>
      </c>
      <c r="AA195">
        <f>Table1373[[#This Row],[SMI.mg GS 46]]-Table1373[[#This Row],[SMI.mg]]</f>
        <v>-178.9814245536158</v>
      </c>
      <c r="AB195">
        <f>Table1373[[#This Row],[Days post-exp. GS 46]]-Table1373[[#This Row],[Days post-exp.]]</f>
        <v>4</v>
      </c>
    </row>
    <row r="196" spans="1:28">
      <c r="A196" t="s">
        <v>396</v>
      </c>
      <c r="B196" t="s">
        <v>35</v>
      </c>
      <c r="C196" s="3">
        <v>44002</v>
      </c>
      <c r="D196" s="18">
        <v>44026</v>
      </c>
      <c r="E196" s="4" t="s">
        <v>423</v>
      </c>
      <c r="F196">
        <f>Table1373[[#This Row],[Date Measured]]-Table1373[[#This Row],[Exp. Start]]</f>
        <v>24</v>
      </c>
      <c r="G196" s="4">
        <v>12.88</v>
      </c>
      <c r="H196" s="4">
        <v>43</v>
      </c>
      <c r="I196" s="4">
        <v>0.24399999999999999</v>
      </c>
      <c r="J196" s="4">
        <f>Table1373[[#This Row],[Mass]]*1000</f>
        <v>244</v>
      </c>
      <c r="K196" s="4">
        <f>LOG(Table1373[[#This Row],[SVL]])</f>
        <v>1.1099158630237933</v>
      </c>
      <c r="L196" s="4">
        <f>LOG(Table1373[[#This Row],[Mass (mg)]])</f>
        <v>2.3873898263387292</v>
      </c>
      <c r="M196">
        <f>Table1373[[#This Row],[Mass (mg)]]*($M$4/Table1373[[#This Row],[SVL]])^$M$3</f>
        <v>358.86671071781848</v>
      </c>
      <c r="N196" s="13">
        <v>44031</v>
      </c>
      <c r="O196" t="s">
        <v>424</v>
      </c>
      <c r="P196">
        <f>Table1373[[#This Row],[Date Measured GS 46]]-Table1373[[#This Row],[Exp. Start]]</f>
        <v>29</v>
      </c>
      <c r="Q196">
        <v>12.38</v>
      </c>
      <c r="R196">
        <v>46</v>
      </c>
      <c r="S196">
        <v>0.154</v>
      </c>
      <c r="T196">
        <f>Table1373[[#This Row],[Mass GS 46]]*1000</f>
        <v>154</v>
      </c>
      <c r="U196">
        <f>LOG(Table1373[[#This Row],[SVL GS 46]])</f>
        <v>1.0927206446840991</v>
      </c>
      <c r="V196">
        <f>LOG(Table1373[[#This Row],[Mass (mg) GS 46]])</f>
        <v>2.1875207208364631</v>
      </c>
      <c r="W196">
        <f>Table1373[[#This Row],[Mass (mg) GS 46]]*($W$4/Table1373[[#This Row],[SVL GS 46]])^$W$3</f>
        <v>266.98333590949994</v>
      </c>
      <c r="X196" s="12">
        <f>Table1373[[#This Row],[GS 46]]-Table1373[[#This Row],[GS]]</f>
        <v>3</v>
      </c>
      <c r="Y196">
        <f>Table1373[[#This Row],[SVL GS 46]]-Table1373[[#This Row],[SVL]]</f>
        <v>-0.5</v>
      </c>
      <c r="Z196">
        <f>Table1373[[#This Row],[Mass GS 46]]-Table1373[[#This Row],[Mass]]</f>
        <v>-0.09</v>
      </c>
      <c r="AA196">
        <f>Table1373[[#This Row],[SMI.mg GS 46]]-Table1373[[#This Row],[SMI.mg]]</f>
        <v>-91.883374808318536</v>
      </c>
      <c r="AB196">
        <f>Table1373[[#This Row],[Days post-exp. GS 46]]-Table1373[[#This Row],[Days post-exp.]]</f>
        <v>5</v>
      </c>
    </row>
    <row r="197" spans="1:28">
      <c r="A197" t="s">
        <v>396</v>
      </c>
      <c r="B197" t="s">
        <v>35</v>
      </c>
      <c r="C197" s="3">
        <v>44002</v>
      </c>
      <c r="D197" s="13">
        <v>44028</v>
      </c>
      <c r="E197" s="3" t="s">
        <v>425</v>
      </c>
      <c r="F197">
        <f>Table1373[[#This Row],[Date Measured]]-Table1373[[#This Row],[Exp. Start]]</f>
        <v>26</v>
      </c>
      <c r="G197">
        <v>13.23</v>
      </c>
      <c r="H197">
        <v>42</v>
      </c>
      <c r="I197">
        <v>0.246</v>
      </c>
      <c r="J197">
        <f>Table1373[[#This Row],[Mass]]*1000</f>
        <v>246</v>
      </c>
      <c r="K197">
        <f>LOG(Table1373[[#This Row],[SVL]])</f>
        <v>1.121559844187501</v>
      </c>
      <c r="L197">
        <f>LOG(Table1373[[#This Row],[Mass (mg)]])</f>
        <v>2.3909351071033793</v>
      </c>
      <c r="M197">
        <f>Table1373[[#This Row],[Mass (mg)]]*($M$4/Table1373[[#This Row],[SVL]])^$M$3</f>
        <v>335.77071449501773</v>
      </c>
      <c r="N197" s="13">
        <v>44031</v>
      </c>
      <c r="O197" t="s">
        <v>426</v>
      </c>
      <c r="P197">
        <f>Table1373[[#This Row],[Date Measured GS 46]]-Table1373[[#This Row],[Exp. Start]]</f>
        <v>29</v>
      </c>
      <c r="Q197">
        <v>12.09</v>
      </c>
      <c r="R197">
        <v>46</v>
      </c>
      <c r="S197">
        <v>0.17899999999999999</v>
      </c>
      <c r="T197">
        <f>Table1373[[#This Row],[Mass GS 46]]*1000</f>
        <v>179</v>
      </c>
      <c r="U197">
        <f>LOG(Table1373[[#This Row],[SVL GS 46]])</f>
        <v>1.082426300860772</v>
      </c>
      <c r="V197">
        <f>LOG(Table1373[[#This Row],[Mass (mg) GS 46]])</f>
        <v>2.2528530309798933</v>
      </c>
      <c r="W197">
        <f>Table1373[[#This Row],[Mass (mg) GS 46]]*($W$4/Table1373[[#This Row],[SVL GS 46]])^$W$3</f>
        <v>332.96176168220711</v>
      </c>
      <c r="X197" s="12">
        <f>Table1373[[#This Row],[GS 46]]-Table1373[[#This Row],[GS]]</f>
        <v>4</v>
      </c>
      <c r="Y197">
        <f>Table1373[[#This Row],[SVL GS 46]]-Table1373[[#This Row],[SVL]]</f>
        <v>-1.1400000000000006</v>
      </c>
      <c r="Z197">
        <f>Table1373[[#This Row],[Mass GS 46]]-Table1373[[#This Row],[Mass]]</f>
        <v>-6.7000000000000004E-2</v>
      </c>
      <c r="AA197">
        <f>Table1373[[#This Row],[SMI.mg GS 46]]-Table1373[[#This Row],[SMI.mg]]</f>
        <v>-2.8089528128106167</v>
      </c>
      <c r="AB197">
        <f>Table1373[[#This Row],[Days post-exp. GS 46]]-Table1373[[#This Row],[Days post-exp.]]</f>
        <v>3</v>
      </c>
    </row>
    <row r="198" spans="1:28">
      <c r="A198" t="s">
        <v>396</v>
      </c>
      <c r="B198" t="s">
        <v>35</v>
      </c>
      <c r="C198" s="3">
        <v>44002</v>
      </c>
      <c r="D198" s="18">
        <v>44030</v>
      </c>
      <c r="E198" s="4" t="s">
        <v>427</v>
      </c>
      <c r="F198">
        <f>Table1373[[#This Row],[Date Measured]]-Table1373[[#This Row],[Exp. Start]]</f>
        <v>28</v>
      </c>
      <c r="G198" s="4">
        <v>14.33</v>
      </c>
      <c r="H198" s="4">
        <v>45</v>
      </c>
      <c r="I198" s="4">
        <v>0.245</v>
      </c>
      <c r="J198" s="4">
        <f>Table1373[[#This Row],[Mass]]*1000</f>
        <v>245</v>
      </c>
      <c r="K198" s="4">
        <f>LOG(Table1373[[#This Row],[SVL]])</f>
        <v>1.1562461903973444</v>
      </c>
      <c r="L198" s="4">
        <f>LOG(Table1373[[#This Row],[Mass (mg)]])</f>
        <v>2.3891660843645326</v>
      </c>
      <c r="M198">
        <f>Table1373[[#This Row],[Mass (mg)]]*($M$4/Table1373[[#This Row],[SVL]])^$M$3</f>
        <v>267.70162741258144</v>
      </c>
      <c r="N198" s="13">
        <v>44034</v>
      </c>
      <c r="O198" t="s">
        <v>428</v>
      </c>
      <c r="P198">
        <f>Table1373[[#This Row],[Date Measured GS 46]]-Table1373[[#This Row],[Exp. Start]]</f>
        <v>32</v>
      </c>
      <c r="Q198">
        <v>14.31</v>
      </c>
      <c r="R198">
        <v>46</v>
      </c>
      <c r="S198">
        <v>0.222</v>
      </c>
      <c r="T198">
        <f>Table1373[[#This Row],[Mass GS 46]]*1000</f>
        <v>222</v>
      </c>
      <c r="U198">
        <f>LOG(Table1373[[#This Row],[SVL GS 46]])</f>
        <v>1.1556396337597763</v>
      </c>
      <c r="V198">
        <f>LOG(Table1373[[#This Row],[Mass (mg) GS 46]])</f>
        <v>2.3463529744506388</v>
      </c>
      <c r="W198">
        <f>Table1373[[#This Row],[Mass (mg) GS 46]]*($W$4/Table1373[[#This Row],[SVL GS 46]])^$W$3</f>
        <v>250.27901220148556</v>
      </c>
      <c r="X198" s="12">
        <f>Table1373[[#This Row],[GS 46]]-Table1373[[#This Row],[GS]]</f>
        <v>1</v>
      </c>
      <c r="Y198">
        <f>Table1373[[#This Row],[SVL GS 46]]-Table1373[[#This Row],[SVL]]</f>
        <v>-1.9999999999999574E-2</v>
      </c>
      <c r="Z198">
        <f>Table1373[[#This Row],[Mass GS 46]]-Table1373[[#This Row],[Mass]]</f>
        <v>-2.2999999999999993E-2</v>
      </c>
      <c r="AA198">
        <f>Table1373[[#This Row],[SMI.mg GS 46]]-Table1373[[#This Row],[SMI.mg]]</f>
        <v>-17.422615211095888</v>
      </c>
      <c r="AB198">
        <f>Table1373[[#This Row],[Days post-exp. GS 46]]-Table1373[[#This Row],[Days post-exp.]]</f>
        <v>4</v>
      </c>
    </row>
    <row r="199" spans="1:28">
      <c r="A199" t="s">
        <v>396</v>
      </c>
      <c r="B199" t="s">
        <v>35</v>
      </c>
      <c r="C199" s="3">
        <v>44002</v>
      </c>
      <c r="D199" s="13">
        <v>44031</v>
      </c>
      <c r="E199" s="3" t="s">
        <v>429</v>
      </c>
      <c r="F199">
        <f>Table1373[[#This Row],[Date Measured]]-Table1373[[#This Row],[Exp. Start]]</f>
        <v>29</v>
      </c>
      <c r="G199">
        <v>13.85</v>
      </c>
      <c r="H199">
        <v>42</v>
      </c>
      <c r="I199">
        <v>0.27200000000000002</v>
      </c>
      <c r="J199">
        <f>Table1373[[#This Row],[Mass]]*1000</f>
        <v>272</v>
      </c>
      <c r="K199">
        <f>LOG(Table1373[[#This Row],[SVL]])</f>
        <v>1.1414497734004674</v>
      </c>
      <c r="L199">
        <f>LOG(Table1373[[#This Row],[Mass (mg)]])</f>
        <v>2.4345689040341987</v>
      </c>
      <c r="M199">
        <f>Table1373[[#This Row],[Mass (mg)]]*($M$4/Table1373[[#This Row],[SVL]])^$M$3</f>
        <v>326.79164255525802</v>
      </c>
      <c r="N199" s="13">
        <v>44034</v>
      </c>
      <c r="O199" t="s">
        <v>430</v>
      </c>
      <c r="P199">
        <f>Table1373[[#This Row],[Date Measured GS 46]]-Table1373[[#This Row],[Exp. Start]]</f>
        <v>32</v>
      </c>
      <c r="Q199">
        <v>12.81</v>
      </c>
      <c r="R199">
        <v>46</v>
      </c>
      <c r="S199">
        <v>0.19800000000000001</v>
      </c>
      <c r="T199">
        <f>Table1373[[#This Row],[Mass GS 46]]*1000</f>
        <v>198</v>
      </c>
      <c r="U199">
        <f>LOG(Table1373[[#This Row],[SVL GS 46]])</f>
        <v>1.1075491297446862</v>
      </c>
      <c r="V199">
        <f>LOG(Table1373[[#This Row],[Mass (mg) GS 46]])</f>
        <v>2.2966651902615309</v>
      </c>
      <c r="W199">
        <f>Table1373[[#This Row],[Mass (mg) GS 46]]*($W$4/Table1373[[#This Row],[SVL GS 46]])^$W$3</f>
        <v>310.15779655103648</v>
      </c>
      <c r="X199" s="12">
        <f>Table1373[[#This Row],[GS 46]]-Table1373[[#This Row],[GS]]</f>
        <v>4</v>
      </c>
      <c r="Y199">
        <f>Table1373[[#This Row],[SVL GS 46]]-Table1373[[#This Row],[SVL]]</f>
        <v>-1.0399999999999991</v>
      </c>
      <c r="Z199">
        <f>Table1373[[#This Row],[Mass GS 46]]-Table1373[[#This Row],[Mass]]</f>
        <v>-7.400000000000001E-2</v>
      </c>
      <c r="AA199">
        <f>Table1373[[#This Row],[SMI.mg GS 46]]-Table1373[[#This Row],[SMI.mg]]</f>
        <v>-16.633846004221539</v>
      </c>
      <c r="AB199">
        <f>Table1373[[#This Row],[Days post-exp. GS 46]]-Table1373[[#This Row],[Days post-exp.]]</f>
        <v>3</v>
      </c>
    </row>
    <row r="200" spans="1:28">
      <c r="A200" t="s">
        <v>396</v>
      </c>
      <c r="B200" t="s">
        <v>35</v>
      </c>
      <c r="C200" s="3">
        <v>44002</v>
      </c>
      <c r="D200" s="18">
        <v>44031</v>
      </c>
      <c r="E200" s="4" t="s">
        <v>431</v>
      </c>
      <c r="F200">
        <f>Table1373[[#This Row],[Date Measured]]-Table1373[[#This Row],[Exp. Start]]</f>
        <v>29</v>
      </c>
      <c r="G200" s="4">
        <v>12.55</v>
      </c>
      <c r="H200" s="4">
        <v>45</v>
      </c>
      <c r="I200" s="4">
        <v>0.215</v>
      </c>
      <c r="J200" s="4">
        <f>Table1373[[#This Row],[Mass]]*1000</f>
        <v>215</v>
      </c>
      <c r="K200" s="4">
        <f>LOG(Table1373[[#This Row],[SVL]])</f>
        <v>1.0986437258170569</v>
      </c>
      <c r="L200" s="4">
        <f>LOG(Table1373[[#This Row],[Mass (mg)]])</f>
        <v>2.3324384599156054</v>
      </c>
      <c r="M200">
        <f>Table1373[[#This Row],[Mass (mg)]]*($M$4/Table1373[[#This Row],[SVL]])^$M$3</f>
        <v>339.92384754695462</v>
      </c>
      <c r="N200" s="13">
        <v>44033</v>
      </c>
      <c r="O200" t="s">
        <v>432</v>
      </c>
      <c r="P200">
        <f>Table1373[[#This Row],[Date Measured GS 46]]-Table1373[[#This Row],[Exp. Start]]</f>
        <v>31</v>
      </c>
      <c r="Q200">
        <v>13.06</v>
      </c>
      <c r="R200">
        <v>46</v>
      </c>
      <c r="S200">
        <v>0.218</v>
      </c>
      <c r="T200">
        <f>Table1373[[#This Row],[Mass GS 46]]*1000</f>
        <v>218</v>
      </c>
      <c r="U200">
        <f>LOG(Table1373[[#This Row],[SVL GS 46]])</f>
        <v>1.1159431769390551</v>
      </c>
      <c r="V200">
        <f>LOG(Table1373[[#This Row],[Mass (mg) GS 46]])</f>
        <v>2.3384564936046046</v>
      </c>
      <c r="W200">
        <f>Table1373[[#This Row],[Mass (mg) GS 46]]*($W$4/Table1373[[#This Row],[SVL GS 46]])^$W$3</f>
        <v>322.43388310809098</v>
      </c>
      <c r="X200" s="12">
        <f>Table1373[[#This Row],[GS 46]]-Table1373[[#This Row],[GS]]</f>
        <v>1</v>
      </c>
      <c r="Y200">
        <f>Table1373[[#This Row],[SVL GS 46]]-Table1373[[#This Row],[SVL]]</f>
        <v>0.50999999999999979</v>
      </c>
      <c r="Z200">
        <f>Table1373[[#This Row],[Mass GS 46]]-Table1373[[#This Row],[Mass]]</f>
        <v>3.0000000000000027E-3</v>
      </c>
      <c r="AA200">
        <f>Table1373[[#This Row],[SMI.mg GS 46]]-Table1373[[#This Row],[SMI.mg]]</f>
        <v>-17.489964438863637</v>
      </c>
      <c r="AB200">
        <f>Table1373[[#This Row],[Days post-exp. GS 46]]-Table1373[[#This Row],[Days post-exp.]]</f>
        <v>2</v>
      </c>
    </row>
    <row r="201" spans="1:28">
      <c r="A201" t="s">
        <v>396</v>
      </c>
      <c r="B201" t="s">
        <v>35</v>
      </c>
      <c r="C201" s="3">
        <v>44002</v>
      </c>
      <c r="D201" s="13">
        <v>44033</v>
      </c>
      <c r="E201" s="3" t="s">
        <v>433</v>
      </c>
      <c r="F201">
        <f>Table1373[[#This Row],[Date Measured]]-Table1373[[#This Row],[Exp. Start]]</f>
        <v>31</v>
      </c>
      <c r="G201">
        <v>14.3</v>
      </c>
      <c r="H201">
        <v>42</v>
      </c>
      <c r="I201">
        <v>0.36399999999999999</v>
      </c>
      <c r="J201">
        <f>Table1373[[#This Row],[Mass]]*1000</f>
        <v>364</v>
      </c>
      <c r="K201">
        <f>LOG(Table1373[[#This Row],[SVL]])</f>
        <v>1.1553360374650619</v>
      </c>
      <c r="L201">
        <f>LOG(Table1373[[#This Row],[Mass (mg)]])</f>
        <v>2.5611013836490559</v>
      </c>
      <c r="M201">
        <f>Table1373[[#This Row],[Mass (mg)]]*($M$4/Table1373[[#This Row],[SVL]])^$M$3</f>
        <v>400.05678974486108</v>
      </c>
      <c r="N201" s="13">
        <v>44036</v>
      </c>
      <c r="O201" t="s">
        <v>434</v>
      </c>
      <c r="P201">
        <f>Table1373[[#This Row],[Date Measured GS 46]]-Table1373[[#This Row],[Exp. Start]]</f>
        <v>34</v>
      </c>
      <c r="Q201">
        <v>12.97</v>
      </c>
      <c r="R201">
        <v>46</v>
      </c>
      <c r="S201">
        <v>0.248</v>
      </c>
      <c r="T201">
        <f>Table1373[[#This Row],[Mass GS 46]]*1000</f>
        <v>248</v>
      </c>
      <c r="U201">
        <f>LOG(Table1373[[#This Row],[SVL GS 46]])</f>
        <v>1.1129399760840801</v>
      </c>
      <c r="V201">
        <f>LOG(Table1373[[#This Row],[Mass (mg) GS 46]])</f>
        <v>2.3944516808262164</v>
      </c>
      <c r="W201">
        <f>Table1373[[#This Row],[Mass (mg) GS 46]]*($W$4/Table1373[[#This Row],[SVL GS 46]])^$W$3</f>
        <v>374.41776372348994</v>
      </c>
      <c r="X201" s="12">
        <f>Table1373[[#This Row],[GS 46]]-Table1373[[#This Row],[GS]]</f>
        <v>4</v>
      </c>
      <c r="Y201">
        <f>Table1373[[#This Row],[SVL GS 46]]-Table1373[[#This Row],[SVL]]</f>
        <v>-1.33</v>
      </c>
      <c r="Z201">
        <f>Table1373[[#This Row],[Mass GS 46]]-Table1373[[#This Row],[Mass]]</f>
        <v>-0.11599999999999999</v>
      </c>
      <c r="AA201">
        <f>Table1373[[#This Row],[SMI.mg GS 46]]-Table1373[[#This Row],[SMI.mg]]</f>
        <v>-25.639026021371137</v>
      </c>
      <c r="AB201">
        <f>Table1373[[#This Row],[Days post-exp. GS 46]]-Table1373[[#This Row],[Days post-exp.]]</f>
        <v>3</v>
      </c>
    </row>
    <row r="202" spans="1:28">
      <c r="A202" t="s">
        <v>396</v>
      </c>
      <c r="B202" t="s">
        <v>35</v>
      </c>
      <c r="C202" s="3">
        <v>44002</v>
      </c>
      <c r="D202" s="13">
        <v>44035</v>
      </c>
      <c r="E202" s="3" t="s">
        <v>435</v>
      </c>
      <c r="F202">
        <f>Table1373[[#This Row],[Date Measured]]-Table1373[[#This Row],[Exp. Start]]</f>
        <v>33</v>
      </c>
      <c r="G202">
        <v>15.72</v>
      </c>
      <c r="H202">
        <v>42</v>
      </c>
      <c r="I202">
        <v>0.44600000000000001</v>
      </c>
      <c r="J202">
        <f>Table1373[[#This Row],[Mass]]*1000</f>
        <v>446</v>
      </c>
      <c r="K202">
        <f>LOG(Table1373[[#This Row],[SVL]])</f>
        <v>1.1964525417033891</v>
      </c>
      <c r="L202">
        <f>LOG(Table1373[[#This Row],[Mass (mg)]])</f>
        <v>2.6493348587121419</v>
      </c>
      <c r="M202">
        <f>Table1373[[#This Row],[Mass (mg)]]*($M$4/Table1373[[#This Row],[SVL]])^$M$3</f>
        <v>376.54804753204371</v>
      </c>
      <c r="N202" s="13">
        <v>44039</v>
      </c>
      <c r="O202" t="s">
        <v>436</v>
      </c>
      <c r="P202">
        <f>Table1373[[#This Row],[Date Measured GS 46]]-Table1373[[#This Row],[Exp. Start]]</f>
        <v>37</v>
      </c>
      <c r="Q202">
        <v>16.079999999999998</v>
      </c>
      <c r="R202">
        <v>46</v>
      </c>
      <c r="S202">
        <v>0.34699999999999998</v>
      </c>
      <c r="T202">
        <f>Table1373[[#This Row],[Mass GS 46]]*1000</f>
        <v>347</v>
      </c>
      <c r="U202">
        <f>LOG(Table1373[[#This Row],[SVL GS 46]])</f>
        <v>1.2062860444124324</v>
      </c>
      <c r="V202">
        <f>LOG(Table1373[[#This Row],[Mass (mg) GS 46]])</f>
        <v>2.5403294747908736</v>
      </c>
      <c r="W202">
        <f>Table1373[[#This Row],[Mass (mg) GS 46]]*($W$4/Table1373[[#This Row],[SVL GS 46]])^$W$3</f>
        <v>276.67054019972983</v>
      </c>
      <c r="X202" s="12">
        <f>Table1373[[#This Row],[GS 46]]-Table1373[[#This Row],[GS]]</f>
        <v>4</v>
      </c>
      <c r="Y202">
        <f>Table1373[[#This Row],[SVL GS 46]]-Table1373[[#This Row],[SVL]]</f>
        <v>0.35999999999999766</v>
      </c>
      <c r="Z202">
        <f>Table1373[[#This Row],[Mass GS 46]]-Table1373[[#This Row],[Mass]]</f>
        <v>-9.9000000000000032E-2</v>
      </c>
      <c r="AA202">
        <f>Table1373[[#This Row],[SMI.mg GS 46]]-Table1373[[#This Row],[SMI.mg]]</f>
        <v>-99.877507332313883</v>
      </c>
      <c r="AB202">
        <f>Table1373[[#This Row],[Days post-exp. GS 46]]-Table1373[[#This Row],[Days post-exp.]]</f>
        <v>4</v>
      </c>
    </row>
    <row r="203" spans="1:28">
      <c r="A203" t="s">
        <v>396</v>
      </c>
      <c r="B203" t="s">
        <v>35</v>
      </c>
      <c r="C203" s="3">
        <v>44002</v>
      </c>
      <c r="D203" s="13">
        <v>44035</v>
      </c>
      <c r="E203" s="3" t="s">
        <v>437</v>
      </c>
      <c r="F203">
        <f>Table1373[[#This Row],[Date Measured]]-Table1373[[#This Row],[Exp. Start]]</f>
        <v>33</v>
      </c>
      <c r="G203">
        <v>14.65</v>
      </c>
      <c r="H203">
        <v>42</v>
      </c>
      <c r="I203">
        <v>0.39700000000000002</v>
      </c>
      <c r="J203">
        <f>Table1373[[#This Row],[Mass]]*1000</f>
        <v>397</v>
      </c>
      <c r="K203">
        <f>LOG(Table1373[[#This Row],[SVL]])</f>
        <v>1.1658376246901283</v>
      </c>
      <c r="L203">
        <f>LOG(Table1373[[#This Row],[Mass (mg)]])</f>
        <v>2.5987905067631152</v>
      </c>
      <c r="M203">
        <f>Table1373[[#This Row],[Mass (mg)]]*($M$4/Table1373[[#This Row],[SVL]])^$M$3</f>
        <v>407.90346788806289</v>
      </c>
      <c r="N203" s="13">
        <v>44040</v>
      </c>
      <c r="O203" t="s">
        <v>438</v>
      </c>
      <c r="P203">
        <f>Table1373[[#This Row],[Date Measured GS 46]]-Table1373[[#This Row],[Exp. Start]]</f>
        <v>38</v>
      </c>
      <c r="Q203">
        <v>15.4</v>
      </c>
      <c r="R203">
        <v>46</v>
      </c>
      <c r="S203">
        <v>0.28299999999999997</v>
      </c>
      <c r="T203">
        <f>Table1373[[#This Row],[Mass GS 46]]*1000</f>
        <v>283</v>
      </c>
      <c r="U203">
        <f>LOG(Table1373[[#This Row],[SVL GS 46]])</f>
        <v>1.1875207208364631</v>
      </c>
      <c r="V203">
        <f>LOG(Table1373[[#This Row],[Mass (mg) GS 46]])</f>
        <v>2.4517864355242902</v>
      </c>
      <c r="W203">
        <f>Table1373[[#This Row],[Mass (mg) GS 46]]*($W$4/Table1373[[#This Row],[SVL GS 46]])^$W$3</f>
        <v>256.54267797371472</v>
      </c>
      <c r="X203" s="12">
        <f>Table1373[[#This Row],[GS 46]]-Table1373[[#This Row],[GS]]</f>
        <v>4</v>
      </c>
      <c r="Y203">
        <f>Table1373[[#This Row],[SVL GS 46]]-Table1373[[#This Row],[SVL]]</f>
        <v>0.75</v>
      </c>
      <c r="Z203">
        <f>Table1373[[#This Row],[Mass GS 46]]-Table1373[[#This Row],[Mass]]</f>
        <v>-0.11400000000000005</v>
      </c>
      <c r="AA203">
        <f>Table1373[[#This Row],[SMI.mg GS 46]]-Table1373[[#This Row],[SMI.mg]]</f>
        <v>-151.36078991434817</v>
      </c>
      <c r="AB203">
        <f>Table1373[[#This Row],[Days post-exp. GS 46]]-Table1373[[#This Row],[Days post-exp.]]</f>
        <v>5</v>
      </c>
    </row>
    <row r="204" spans="1:28">
      <c r="A204" t="s">
        <v>396</v>
      </c>
      <c r="B204" t="s">
        <v>35</v>
      </c>
      <c r="C204" s="3">
        <v>44002</v>
      </c>
      <c r="D204" s="13">
        <v>44036</v>
      </c>
      <c r="E204" s="3" t="s">
        <v>439</v>
      </c>
      <c r="F204">
        <f>Table1373[[#This Row],[Date Measured]]-Table1373[[#This Row],[Exp. Start]]</f>
        <v>34</v>
      </c>
      <c r="G204">
        <v>16.170000000000002</v>
      </c>
      <c r="H204">
        <v>42</v>
      </c>
      <c r="I204">
        <v>0.496</v>
      </c>
      <c r="J204">
        <f>Table1373[[#This Row],[Mass]]*1000</f>
        <v>496</v>
      </c>
      <c r="K204">
        <f>LOG(Table1373[[#This Row],[SVL]])</f>
        <v>1.2087100199064011</v>
      </c>
      <c r="L204">
        <f>LOG(Table1373[[#This Row],[Mass (mg)]])</f>
        <v>2.6954816764901977</v>
      </c>
      <c r="M204">
        <f>Table1373[[#This Row],[Mass (mg)]]*($M$4/Table1373[[#This Row],[SVL]])^$M$3</f>
        <v>387.09950121118288</v>
      </c>
      <c r="N204" s="27">
        <v>44039</v>
      </c>
      <c r="O204" s="31" t="s">
        <v>440</v>
      </c>
      <c r="P204">
        <f>Table1373[[#This Row],[Date Measured GS 46]]-Table1373[[#This Row],[Exp. Start]]</f>
        <v>37</v>
      </c>
      <c r="Q204" s="31">
        <v>15.32</v>
      </c>
      <c r="R204" s="31">
        <v>46</v>
      </c>
      <c r="S204" s="31">
        <v>0.39100000000000001</v>
      </c>
      <c r="T204">
        <f>Table1373[[#This Row],[Mass GS 46]]*1000</f>
        <v>391</v>
      </c>
      <c r="U204">
        <f>LOG(Table1373[[#This Row],[SVL GS 46]])</f>
        <v>1.1852587652965851</v>
      </c>
      <c r="V204">
        <f>LOG(Table1373[[#This Row],[Mass (mg) GS 46]])</f>
        <v>2.5921767573958667</v>
      </c>
      <c r="W204">
        <f>Table1373[[#This Row],[Mass (mg) GS 46]]*($W$4/Table1373[[#This Row],[SVL GS 46]])^$W$3</f>
        <v>359.97203684459566</v>
      </c>
      <c r="X204" s="12">
        <f>Table1373[[#This Row],[GS 46]]-Table1373[[#This Row],[GS]]</f>
        <v>4</v>
      </c>
      <c r="Y204">
        <f>Table1373[[#This Row],[SVL GS 46]]-Table1373[[#This Row],[SVL]]</f>
        <v>-0.85000000000000142</v>
      </c>
      <c r="Z204">
        <f>Table1373[[#This Row],[Mass GS 46]]-Table1373[[#This Row],[Mass]]</f>
        <v>-0.10499999999999998</v>
      </c>
      <c r="AA204">
        <f>Table1373[[#This Row],[SMI.mg GS 46]]-Table1373[[#This Row],[SMI.mg]]</f>
        <v>-27.127464366587219</v>
      </c>
      <c r="AB204">
        <f>Table1373[[#This Row],[Days post-exp. GS 46]]-Table1373[[#This Row],[Days post-exp.]]</f>
        <v>3</v>
      </c>
    </row>
    <row r="205" spans="1:28">
      <c r="A205" t="s">
        <v>396</v>
      </c>
      <c r="B205" t="s">
        <v>35</v>
      </c>
      <c r="C205" s="3">
        <v>44002</v>
      </c>
      <c r="D205" s="13">
        <v>44037</v>
      </c>
      <c r="E205" s="3" t="s">
        <v>441</v>
      </c>
      <c r="F205">
        <f>Table1373[[#This Row],[Date Measured]]-Table1373[[#This Row],[Exp. Start]]</f>
        <v>35</v>
      </c>
      <c r="G205">
        <v>15.43</v>
      </c>
      <c r="H205">
        <v>42</v>
      </c>
      <c r="I205">
        <v>0.48099999999999998</v>
      </c>
      <c r="J205">
        <f>Table1373[[#This Row],[Mass]]*1000</f>
        <v>481</v>
      </c>
      <c r="K205">
        <f>LOG(Table1373[[#This Row],[SVL]])</f>
        <v>1.1883659260631483</v>
      </c>
      <c r="L205">
        <f>LOG(Table1373[[#This Row],[Mass (mg)]])</f>
        <v>2.6821450763738319</v>
      </c>
      <c r="M205">
        <f>Table1373[[#This Row],[Mass (mg)]]*($M$4/Table1373[[#This Row],[SVL]])^$M$3</f>
        <v>427.71729304332644</v>
      </c>
      <c r="N205" s="13">
        <v>44041</v>
      </c>
      <c r="O205" t="s">
        <v>442</v>
      </c>
      <c r="P205">
        <f>Table1373[[#This Row],[Date Measured GS 46]]-Table1373[[#This Row],[Exp. Start]]</f>
        <v>39</v>
      </c>
      <c r="Q205">
        <v>16.25</v>
      </c>
      <c r="R205">
        <v>46</v>
      </c>
      <c r="S205">
        <v>0.39600000000000002</v>
      </c>
      <c r="T205">
        <f>Table1373[[#This Row],[Mass GS 46]]*1000</f>
        <v>396</v>
      </c>
      <c r="U205">
        <f>LOG(Table1373[[#This Row],[SVL GS 46]])</f>
        <v>1.2108533653148932</v>
      </c>
      <c r="V205">
        <f>LOG(Table1373[[#This Row],[Mass (mg) GS 46]])</f>
        <v>2.5976951859255122</v>
      </c>
      <c r="W205">
        <f>Table1373[[#This Row],[Mass (mg) GS 46]]*($W$4/Table1373[[#This Row],[SVL GS 46]])^$W$3</f>
        <v>306.02862225013155</v>
      </c>
      <c r="X205" s="12">
        <f>Table1373[[#This Row],[GS 46]]-Table1373[[#This Row],[GS]]</f>
        <v>4</v>
      </c>
      <c r="Y205">
        <f>Table1373[[#This Row],[SVL GS 46]]-Table1373[[#This Row],[SVL]]</f>
        <v>0.82000000000000028</v>
      </c>
      <c r="Z205">
        <f>Table1373[[#This Row],[Mass GS 46]]-Table1373[[#This Row],[Mass]]</f>
        <v>-8.4999999999999964E-2</v>
      </c>
      <c r="AA205">
        <f>Table1373[[#This Row],[SMI.mg GS 46]]-Table1373[[#This Row],[SMI.mg]]</f>
        <v>-121.68867079319489</v>
      </c>
      <c r="AB205">
        <f>Table1373[[#This Row],[Days post-exp. GS 46]]-Table1373[[#This Row],[Days post-exp.]]</f>
        <v>4</v>
      </c>
    </row>
    <row r="206" spans="1:28">
      <c r="A206" t="s">
        <v>396</v>
      </c>
      <c r="B206" t="s">
        <v>35</v>
      </c>
      <c r="C206" s="3">
        <v>44002</v>
      </c>
      <c r="D206" s="13">
        <v>44037</v>
      </c>
      <c r="E206" s="3" t="s">
        <v>443</v>
      </c>
      <c r="F206">
        <f>Table1373[[#This Row],[Date Measured]]-Table1373[[#This Row],[Exp. Start]]</f>
        <v>35</v>
      </c>
      <c r="G206">
        <v>13.87</v>
      </c>
      <c r="H206">
        <v>42</v>
      </c>
      <c r="I206">
        <v>0.45</v>
      </c>
      <c r="J206">
        <f>Table1373[[#This Row],[Mass]]*1000</f>
        <v>450</v>
      </c>
      <c r="K206">
        <f>LOG(Table1373[[#This Row],[SVL]])</f>
        <v>1.1420764610732848</v>
      </c>
      <c r="L206">
        <f>LOG(Table1373[[#This Row],[Mass (mg)]])</f>
        <v>2.6532125137753435</v>
      </c>
      <c r="M206">
        <f>Table1373[[#This Row],[Mass (mg)]]*($M$4/Table1373[[#This Row],[SVL]])^$M$3</f>
        <v>538.47908660403607</v>
      </c>
      <c r="N206" s="13">
        <v>44041</v>
      </c>
      <c r="O206" t="s">
        <v>444</v>
      </c>
      <c r="P206">
        <f>Table1373[[#This Row],[Date Measured GS 46]]-Table1373[[#This Row],[Exp. Start]]</f>
        <v>39</v>
      </c>
      <c r="Q206">
        <v>16.71</v>
      </c>
      <c r="R206">
        <v>46</v>
      </c>
      <c r="S206">
        <v>0.36899999999999999</v>
      </c>
      <c r="T206">
        <f>Table1373[[#This Row],[Mass GS 46]]*1000</f>
        <v>369</v>
      </c>
      <c r="U206">
        <f>LOG(Table1373[[#This Row],[SVL GS 46]])</f>
        <v>1.2229764498933913</v>
      </c>
      <c r="V206">
        <f>LOG(Table1373[[#This Row],[Mass (mg) GS 46]])</f>
        <v>2.5670263661590602</v>
      </c>
      <c r="W206">
        <f>Table1373[[#This Row],[Mass (mg) GS 46]]*($W$4/Table1373[[#This Row],[SVL GS 46]])^$W$3</f>
        <v>262.47220253494817</v>
      </c>
      <c r="X206" s="12">
        <f>Table1373[[#This Row],[GS 46]]-Table1373[[#This Row],[GS]]</f>
        <v>4</v>
      </c>
      <c r="Y206">
        <f>Table1373[[#This Row],[SVL GS 46]]-Table1373[[#This Row],[SVL]]</f>
        <v>2.8400000000000016</v>
      </c>
      <c r="Z206">
        <f>Table1373[[#This Row],[Mass GS 46]]-Table1373[[#This Row],[Mass]]</f>
        <v>-8.1000000000000016E-2</v>
      </c>
      <c r="AA206">
        <f>Table1373[[#This Row],[SMI.mg GS 46]]-Table1373[[#This Row],[SMI.mg]]</f>
        <v>-276.0068840690879</v>
      </c>
      <c r="AB206">
        <f>Table1373[[#This Row],[Days post-exp. GS 46]]-Table1373[[#This Row],[Days post-exp.]]</f>
        <v>4</v>
      </c>
    </row>
    <row r="207" spans="1:28">
      <c r="A207" t="s">
        <v>396</v>
      </c>
      <c r="B207" t="s">
        <v>35</v>
      </c>
      <c r="C207" s="3">
        <v>44002</v>
      </c>
      <c r="D207" s="13">
        <v>44038</v>
      </c>
      <c r="E207" s="3" t="s">
        <v>445</v>
      </c>
      <c r="F207">
        <f>Table1373[[#This Row],[Date Measured]]-Table1373[[#This Row],[Exp. Start]]</f>
        <v>36</v>
      </c>
      <c r="G207">
        <v>17.32</v>
      </c>
      <c r="H207">
        <v>42</v>
      </c>
      <c r="I207">
        <v>0.76500000000000001</v>
      </c>
      <c r="J207">
        <f>Table1373[[#This Row],[Mass]]*1000</f>
        <v>765</v>
      </c>
      <c r="K207">
        <f>LOG(Table1373[[#This Row],[SVL]])</f>
        <v>1.2385478876813278</v>
      </c>
      <c r="L207">
        <f>LOG(Table1373[[#This Row],[Mass (mg)]])</f>
        <v>2.8836614351536176</v>
      </c>
      <c r="M207">
        <f>Table1373[[#This Row],[Mass (mg)]]*($M$4/Table1373[[#This Row],[SVL]])^$M$3</f>
        <v>493.04388899688308</v>
      </c>
      <c r="N207" s="13">
        <v>44043</v>
      </c>
      <c r="O207" t="s">
        <v>446</v>
      </c>
      <c r="P207">
        <f>Table1373[[#This Row],[Date Measured GS 46]]-Table1373[[#This Row],[Exp. Start]]</f>
        <v>41</v>
      </c>
      <c r="Q207">
        <v>18.79</v>
      </c>
      <c r="R207">
        <v>46</v>
      </c>
      <c r="S207">
        <v>0.46200000000000002</v>
      </c>
      <c r="T207">
        <f>Table1373[[#This Row],[Mass GS 46]]*1000</f>
        <v>462</v>
      </c>
      <c r="U207">
        <f>LOG(Table1373[[#This Row],[SVL GS 46]])</f>
        <v>1.2739267801005256</v>
      </c>
      <c r="V207">
        <f>LOG(Table1373[[#This Row],[Mass (mg) GS 46]])</f>
        <v>2.6646419755561257</v>
      </c>
      <c r="W207">
        <f>Table1373[[#This Row],[Mass (mg) GS 46]]*($W$4/Table1373[[#This Row],[SVL GS 46]])^$W$3</f>
        <v>231.93065814085224</v>
      </c>
      <c r="X207" s="12">
        <f>Table1373[[#This Row],[GS 46]]-Table1373[[#This Row],[GS]]</f>
        <v>4</v>
      </c>
      <c r="Y207">
        <f>Table1373[[#This Row],[SVL GS 46]]-Table1373[[#This Row],[SVL]]</f>
        <v>1.4699999999999989</v>
      </c>
      <c r="Z207">
        <f>Table1373[[#This Row],[Mass GS 46]]-Table1373[[#This Row],[Mass]]</f>
        <v>-0.30299999999999999</v>
      </c>
      <c r="AA207">
        <f>Table1373[[#This Row],[SMI.mg GS 46]]-Table1373[[#This Row],[SMI.mg]]</f>
        <v>-261.11323085603084</v>
      </c>
      <c r="AB207">
        <f>Table1373[[#This Row],[Days post-exp. GS 46]]-Table1373[[#This Row],[Days post-exp.]]</f>
        <v>5</v>
      </c>
    </row>
    <row r="208" spans="1:28">
      <c r="A208" t="s">
        <v>396</v>
      </c>
      <c r="B208" t="s">
        <v>35</v>
      </c>
      <c r="C208" s="3">
        <v>44002</v>
      </c>
      <c r="D208" s="18">
        <v>44039</v>
      </c>
      <c r="E208" s="4" t="s">
        <v>447</v>
      </c>
      <c r="F208">
        <f>Table1373[[#This Row],[Date Measured]]-Table1373[[#This Row],[Exp. Start]]</f>
        <v>37</v>
      </c>
      <c r="G208" s="4">
        <v>14.4</v>
      </c>
      <c r="H208" s="4">
        <v>45</v>
      </c>
      <c r="I208" s="4">
        <v>0.38100000000000001</v>
      </c>
      <c r="J208" s="4">
        <f>Table1373[[#This Row],[Mass]]*1000</f>
        <v>381</v>
      </c>
      <c r="K208" s="4">
        <f>LOG(Table1373[[#This Row],[SVL]])</f>
        <v>1.1583624920952498</v>
      </c>
      <c r="L208" s="4">
        <f>LOG(Table1373[[#This Row],[Mass (mg)]])</f>
        <v>2.5809249756756194</v>
      </c>
      <c r="M208">
        <f>Table1373[[#This Row],[Mass (mg)]]*($M$4/Table1373[[#This Row],[SVL]])^$M$3</f>
        <v>410.69054303491902</v>
      </c>
      <c r="N208" s="13">
        <v>44041</v>
      </c>
      <c r="O208" t="s">
        <v>448</v>
      </c>
      <c r="P208">
        <f>Table1373[[#This Row],[Date Measured GS 46]]-Table1373[[#This Row],[Exp. Start]]</f>
        <v>39</v>
      </c>
      <c r="Q208">
        <v>15.85</v>
      </c>
      <c r="R208">
        <v>46</v>
      </c>
      <c r="S208">
        <v>0.38400000000000001</v>
      </c>
      <c r="T208">
        <f>Table1373[[#This Row],[Mass GS 46]]*1000</f>
        <v>384</v>
      </c>
      <c r="U208">
        <f>LOG(Table1373[[#This Row],[SVL GS 46]])</f>
        <v>1.2000292665537702</v>
      </c>
      <c r="V208">
        <f>LOG(Table1373[[#This Row],[Mass (mg) GS 46]])</f>
        <v>2.5843312243675309</v>
      </c>
      <c r="W208">
        <f>Table1373[[#This Row],[Mass (mg) GS 46]]*($W$4/Table1373[[#This Row],[SVL GS 46]])^$W$3</f>
        <v>319.55788871938375</v>
      </c>
      <c r="X208" s="12">
        <f>Table1373[[#This Row],[GS 46]]-Table1373[[#This Row],[GS]]</f>
        <v>1</v>
      </c>
      <c r="Y208">
        <f>Table1373[[#This Row],[SVL GS 46]]-Table1373[[#This Row],[SVL]]</f>
        <v>1.4499999999999993</v>
      </c>
      <c r="Z208">
        <f>Table1373[[#This Row],[Mass GS 46]]-Table1373[[#This Row],[Mass]]</f>
        <v>3.0000000000000027E-3</v>
      </c>
      <c r="AA208">
        <f>Table1373[[#This Row],[SMI.mg GS 46]]-Table1373[[#This Row],[SMI.mg]]</f>
        <v>-91.132654315535262</v>
      </c>
      <c r="AB208">
        <f>Table1373[[#This Row],[Days post-exp. GS 46]]-Table1373[[#This Row],[Days post-exp.]]</f>
        <v>2</v>
      </c>
    </row>
    <row r="209" spans="1:29">
      <c r="A209" t="s">
        <v>396</v>
      </c>
      <c r="B209" t="s">
        <v>35</v>
      </c>
      <c r="C209" s="3">
        <v>44002</v>
      </c>
      <c r="D209" s="13">
        <v>44041</v>
      </c>
      <c r="E209" s="3" t="s">
        <v>449</v>
      </c>
      <c r="F209">
        <f>Table1373[[#This Row],[Date Measured]]-Table1373[[#This Row],[Exp. Start]]</f>
        <v>39</v>
      </c>
      <c r="G209">
        <v>18.62</v>
      </c>
      <c r="H209">
        <v>42</v>
      </c>
      <c r="I209">
        <v>0.67500000000000004</v>
      </c>
      <c r="J209">
        <f>Table1373[[#This Row],[Mass]]*1000</f>
        <v>675</v>
      </c>
      <c r="K209">
        <f>LOG(Table1373[[#This Row],[SVL]])</f>
        <v>1.2699796766453237</v>
      </c>
      <c r="L209">
        <f>LOG(Table1373[[#This Row],[Mass (mg)]])</f>
        <v>2.8293037728310249</v>
      </c>
      <c r="M209">
        <f>Table1373[[#This Row],[Mass (mg)]]*($M$4/Table1373[[#This Row],[SVL]])^$M$3</f>
        <v>355.60763625820249</v>
      </c>
      <c r="N209" s="13">
        <v>44044</v>
      </c>
      <c r="O209" t="s">
        <v>450</v>
      </c>
      <c r="P209">
        <f>Table1373[[#This Row],[Date Measured GS 46]]-Table1373[[#This Row],[Exp. Start]]</f>
        <v>42</v>
      </c>
      <c r="Q209">
        <v>17.36</v>
      </c>
      <c r="R209">
        <v>46</v>
      </c>
      <c r="S209">
        <v>0.54800000000000004</v>
      </c>
      <c r="T209">
        <f>Table1373[[#This Row],[Mass GS 46]]*1000</f>
        <v>548</v>
      </c>
      <c r="U209">
        <f>LOG(Table1373[[#This Row],[SVL GS 46]])</f>
        <v>1.2395497208404731</v>
      </c>
      <c r="V209">
        <f>LOG(Table1373[[#This Row],[Mass (mg) GS 46]])</f>
        <v>2.7387805584843692</v>
      </c>
      <c r="W209">
        <f>Table1373[[#This Row],[Mass (mg) GS 46]]*($W$4/Table1373[[#This Row],[SVL GS 46]])^$W$3</f>
        <v>348.0238008986081</v>
      </c>
      <c r="X209" s="12">
        <f>Table1373[[#This Row],[GS 46]]-Table1373[[#This Row],[GS]]</f>
        <v>4</v>
      </c>
      <c r="Y209">
        <f>Table1373[[#This Row],[SVL GS 46]]-Table1373[[#This Row],[SVL]]</f>
        <v>-1.2600000000000016</v>
      </c>
      <c r="Z209">
        <f>Table1373[[#This Row],[Mass GS 46]]-Table1373[[#This Row],[Mass]]</f>
        <v>-0.127</v>
      </c>
      <c r="AA209">
        <f>Table1373[[#This Row],[SMI.mg GS 46]]-Table1373[[#This Row],[SMI.mg]]</f>
        <v>-7.5838353595943886</v>
      </c>
      <c r="AB209">
        <f>Table1373[[#This Row],[Days post-exp. GS 46]]-Table1373[[#This Row],[Days post-exp.]]</f>
        <v>3</v>
      </c>
    </row>
    <row r="210" spans="1:29">
      <c r="A210" t="s">
        <v>396</v>
      </c>
      <c r="B210" t="s">
        <v>35</v>
      </c>
      <c r="C210" s="3">
        <v>44002</v>
      </c>
      <c r="D210" s="13">
        <v>44041</v>
      </c>
      <c r="E210" s="3" t="s">
        <v>451</v>
      </c>
      <c r="F210">
        <f>Table1373[[#This Row],[Date Measured]]-Table1373[[#This Row],[Exp. Start]]</f>
        <v>39</v>
      </c>
      <c r="G210">
        <v>14.65</v>
      </c>
      <c r="H210">
        <v>42</v>
      </c>
      <c r="I210">
        <v>0.56999999999999995</v>
      </c>
      <c r="J210">
        <f>Table1373[[#This Row],[Mass]]*1000</f>
        <v>570</v>
      </c>
      <c r="K210">
        <f>LOG(Table1373[[#This Row],[SVL]])</f>
        <v>1.1658376246901283</v>
      </c>
      <c r="L210">
        <f>LOG(Table1373[[#This Row],[Mass (mg)]])</f>
        <v>2.7558748556724915</v>
      </c>
      <c r="M210">
        <f>Table1373[[#This Row],[Mass (mg)]]*($M$4/Table1373[[#This Row],[SVL]])^$M$3</f>
        <v>585.65485313903241</v>
      </c>
      <c r="N210" s="13">
        <v>44046</v>
      </c>
      <c r="O210" t="s">
        <v>452</v>
      </c>
      <c r="P210">
        <f>Table1373[[#This Row],[Date Measured GS 46]]-Table1373[[#This Row],[Exp. Start]]</f>
        <v>44</v>
      </c>
      <c r="Q210">
        <v>14.84</v>
      </c>
      <c r="R210">
        <v>46</v>
      </c>
      <c r="S210">
        <v>0.42199999999999999</v>
      </c>
      <c r="T210">
        <f>Table1373[[#This Row],[Mass GS 46]]*1000</f>
        <v>422</v>
      </c>
      <c r="U210">
        <f>LOG(Table1373[[#This Row],[SVL GS 46]])</f>
        <v>1.1714339009430084</v>
      </c>
      <c r="V210">
        <f>LOG(Table1373[[#This Row],[Mass (mg) GS 46]])</f>
        <v>2.6253124509616739</v>
      </c>
      <c r="W210">
        <f>Table1373[[#This Row],[Mass (mg) GS 46]]*($W$4/Table1373[[#This Row],[SVL GS 46]])^$W$3</f>
        <v>427.04069899363037</v>
      </c>
      <c r="X210" s="12">
        <f>Table1373[[#This Row],[GS 46]]-Table1373[[#This Row],[GS]]</f>
        <v>4</v>
      </c>
      <c r="Y210">
        <f>Table1373[[#This Row],[SVL GS 46]]-Table1373[[#This Row],[SVL]]</f>
        <v>0.1899999999999995</v>
      </c>
      <c r="Z210">
        <f>Table1373[[#This Row],[Mass GS 46]]-Table1373[[#This Row],[Mass]]</f>
        <v>-0.14799999999999996</v>
      </c>
      <c r="AA210">
        <f>Table1373[[#This Row],[SMI.mg GS 46]]-Table1373[[#This Row],[SMI.mg]]</f>
        <v>-158.61415414540204</v>
      </c>
      <c r="AB210">
        <f>Table1373[[#This Row],[Days post-exp. GS 46]]-Table1373[[#This Row],[Days post-exp.]]</f>
        <v>5</v>
      </c>
    </row>
    <row r="211" spans="1:29">
      <c r="A211" t="s">
        <v>396</v>
      </c>
      <c r="B211" t="s">
        <v>35</v>
      </c>
      <c r="C211" s="3">
        <v>44002</v>
      </c>
      <c r="D211" s="18">
        <v>44042</v>
      </c>
      <c r="E211" s="4" t="s">
        <v>453</v>
      </c>
      <c r="F211">
        <f>Table1373[[#This Row],[Date Measured]]-Table1373[[#This Row],[Exp. Start]]</f>
        <v>40</v>
      </c>
      <c r="G211" s="4">
        <v>18.52</v>
      </c>
      <c r="H211" s="4">
        <v>44</v>
      </c>
      <c r="I211" s="4">
        <v>0.56000000000000005</v>
      </c>
      <c r="J211" s="4">
        <f>Table1373[[#This Row],[Mass]]*1000</f>
        <v>560</v>
      </c>
      <c r="K211" s="4">
        <f>LOG(Table1373[[#This Row],[SVL]])</f>
        <v>1.2676409823459156</v>
      </c>
      <c r="L211" s="4">
        <f>LOG(Table1373[[#This Row],[Mass (mg)]])</f>
        <v>2.7481880270062002</v>
      </c>
      <c r="M211">
        <f>Table1373[[#This Row],[Mass (mg)]]*($M$4/Table1373[[#This Row],[SVL]])^$M$3</f>
        <v>299.48152278605215</v>
      </c>
      <c r="O211" s="6" t="s">
        <v>454</v>
      </c>
      <c r="Q211">
        <v>18.86</v>
      </c>
      <c r="R211">
        <v>46</v>
      </c>
      <c r="S211">
        <v>0.47499999999999998</v>
      </c>
      <c r="T211">
        <f>Table1373[[#This Row],[Mass GS 46]]*1000</f>
        <v>475</v>
      </c>
      <c r="U211">
        <f>LOG(Table1373[[#This Row],[SVL GS 46]])</f>
        <v>1.2755416884013095</v>
      </c>
      <c r="V211">
        <f>LOG(Table1373[[#This Row],[Mass (mg) GS 46]])</f>
        <v>2.6766936096248664</v>
      </c>
      <c r="W211">
        <f>Table1373[[#This Row],[Mass (mg) GS 46]]*($W$4/Table1373[[#This Row],[SVL GS 46]])^$W$3</f>
        <v>235.83754062379876</v>
      </c>
      <c r="X211" s="12">
        <f>Table1373[[#This Row],[GS 46]]-Table1373[[#This Row],[GS]]</f>
        <v>2</v>
      </c>
      <c r="Y211">
        <f>Table1373[[#This Row],[SVL GS 46]]-Table1373[[#This Row],[SVL]]</f>
        <v>0.33999999999999986</v>
      </c>
      <c r="Z211">
        <f>Table1373[[#This Row],[Mass GS 46]]-Table1373[[#This Row],[Mass]]</f>
        <v>-8.5000000000000075E-2</v>
      </c>
      <c r="AA211">
        <f>Table1373[[#This Row],[SMI.mg GS 46]]-Table1373[[#This Row],[SMI.mg]]</f>
        <v>-63.643982162253394</v>
      </c>
      <c r="AC211" s="12" t="s">
        <v>455</v>
      </c>
    </row>
    <row r="212" spans="1:29">
      <c r="A212" t="s">
        <v>396</v>
      </c>
      <c r="B212" t="s">
        <v>35</v>
      </c>
      <c r="C212" s="3">
        <v>44002</v>
      </c>
      <c r="D212" s="18">
        <v>44043</v>
      </c>
      <c r="E212" s="4" t="s">
        <v>456</v>
      </c>
      <c r="F212">
        <f>Table1373[[#This Row],[Date Measured]]-Table1373[[#This Row],[Exp. Start]]</f>
        <v>41</v>
      </c>
      <c r="G212" s="4">
        <v>17.37</v>
      </c>
      <c r="H212" s="4">
        <v>45</v>
      </c>
      <c r="I212" s="4">
        <v>0.59799999999999998</v>
      </c>
      <c r="J212" s="4">
        <f>Table1373[[#This Row],[Mass]]*1000</f>
        <v>598</v>
      </c>
      <c r="K212" s="4">
        <f>LOG(Table1373[[#This Row],[SVL]])</f>
        <v>1.2397998184470986</v>
      </c>
      <c r="L212" s="4">
        <f>LOG(Table1373[[#This Row],[Mass (mg)]])</f>
        <v>2.7767011839884108</v>
      </c>
      <c r="M212">
        <f>Table1373[[#This Row],[Mass (mg)]]*($M$4/Table1373[[#This Row],[SVL]])^$M$3</f>
        <v>382.32960926433776</v>
      </c>
      <c r="N212" s="13">
        <v>44048</v>
      </c>
      <c r="O212" t="s">
        <v>457</v>
      </c>
      <c r="P212">
        <f>Table1373[[#This Row],[Date Measured GS 46]]-Table1373[[#This Row],[Exp. Start]]</f>
        <v>46</v>
      </c>
      <c r="Q212">
        <v>18.5</v>
      </c>
      <c r="R212">
        <v>46</v>
      </c>
      <c r="S212">
        <v>0.66400000000000003</v>
      </c>
      <c r="T212">
        <f>Table1373[[#This Row],[Mass GS 46]]*1000</f>
        <v>664</v>
      </c>
      <c r="U212">
        <f>LOG(Table1373[[#This Row],[SVL GS 46]])</f>
        <v>1.2671717284030137</v>
      </c>
      <c r="V212">
        <f>LOG(Table1373[[#This Row],[Mass (mg) GS 46]])</f>
        <v>2.8221680793680175</v>
      </c>
      <c r="W212">
        <f>Table1373[[#This Row],[Mass (mg) GS 46]]*($W$4/Table1373[[#This Row],[SVL GS 46]])^$W$3</f>
        <v>349.09947189824527</v>
      </c>
      <c r="X212" s="12">
        <f>Table1373[[#This Row],[GS 46]]-Table1373[[#This Row],[GS]]</f>
        <v>1</v>
      </c>
      <c r="Y212">
        <f>Table1373[[#This Row],[SVL GS 46]]-Table1373[[#This Row],[SVL]]</f>
        <v>1.129999999999999</v>
      </c>
      <c r="Z212">
        <f>Table1373[[#This Row],[Mass GS 46]]-Table1373[[#This Row],[Mass]]</f>
        <v>6.6000000000000059E-2</v>
      </c>
      <c r="AA212">
        <f>Table1373[[#This Row],[SMI.mg GS 46]]-Table1373[[#This Row],[SMI.mg]]</f>
        <v>-33.230137366092492</v>
      </c>
      <c r="AB212">
        <f>Table1373[[#This Row],[Days post-exp. GS 46]]-Table1373[[#This Row],[Days post-exp.]]</f>
        <v>5</v>
      </c>
    </row>
    <row r="213" spans="1:29" ht="14.65" thickBot="1">
      <c r="A213" s="1" t="s">
        <v>396</v>
      </c>
      <c r="B213" s="1" t="s">
        <v>35</v>
      </c>
      <c r="C213" s="2">
        <v>44002</v>
      </c>
      <c r="D213" s="14">
        <v>44046</v>
      </c>
      <c r="E213" s="2" t="s">
        <v>458</v>
      </c>
      <c r="F213" s="1">
        <f>Table1373[[#This Row],[Date Measured]]-Table1373[[#This Row],[Exp. Start]]</f>
        <v>44</v>
      </c>
      <c r="G213" s="1">
        <v>16.45</v>
      </c>
      <c r="H213" s="1">
        <v>42</v>
      </c>
      <c r="I213" s="1">
        <v>0.50900000000000001</v>
      </c>
      <c r="J213" s="1">
        <f>Table1373[[#This Row],[Mass]]*1000</f>
        <v>509</v>
      </c>
      <c r="K213" s="1">
        <f>LOG(Table1373[[#This Row],[SVL]])</f>
        <v>1.216165902285993</v>
      </c>
      <c r="L213" s="1">
        <f>LOG(Table1373[[#This Row],[Mass (mg)]])</f>
        <v>2.7067177823367587</v>
      </c>
      <c r="M213" s="36">
        <f>Table1373[[#This Row],[Mass (mg)]]*($M$4/Table1373[[#This Row],[SVL]])^$M$3</f>
        <v>378.69494262422114</v>
      </c>
      <c r="N213" s="14">
        <v>44052</v>
      </c>
      <c r="O213" s="1" t="s">
        <v>459</v>
      </c>
      <c r="P213" s="1">
        <f>Table1373[[#This Row],[Date Measured GS 46]]-Table1373[[#This Row],[Exp. Start]]</f>
        <v>50</v>
      </c>
      <c r="Q213" s="1">
        <v>15.2</v>
      </c>
      <c r="R213" s="1">
        <v>46</v>
      </c>
      <c r="S213" s="1">
        <v>0.40799999999999997</v>
      </c>
      <c r="T213" s="1">
        <f>Table1373[[#This Row],[Mass GS 46]]*1000</f>
        <v>408</v>
      </c>
      <c r="U213" s="1">
        <f>LOG(Table1373[[#This Row],[SVL GS 46]])</f>
        <v>1.1818435879447726</v>
      </c>
      <c r="V213" s="1">
        <f>LOG(Table1373[[#This Row],[Mass (mg) GS 46]])</f>
        <v>2.61066016308988</v>
      </c>
      <c r="W213" s="36">
        <f>Table1373[[#This Row],[Mass (mg) GS 46]]*($W$4/Table1373[[#This Row],[SVL GS 46]])^$W$3</f>
        <v>384.50011447708675</v>
      </c>
      <c r="X213" s="15">
        <f>Table1373[[#This Row],[GS 46]]-Table1373[[#This Row],[GS]]</f>
        <v>4</v>
      </c>
      <c r="Y213" s="1">
        <f>Table1373[[#This Row],[SVL GS 46]]-Table1373[[#This Row],[SVL]]</f>
        <v>-1.25</v>
      </c>
      <c r="Z213" s="1">
        <f>Table1373[[#This Row],[Mass GS 46]]-Table1373[[#This Row],[Mass]]</f>
        <v>-0.10100000000000003</v>
      </c>
      <c r="AA213" s="1">
        <f>Table1373[[#This Row],[SMI.mg GS 46]]-Table1373[[#This Row],[SMI.mg]]</f>
        <v>5.8051718528656124</v>
      </c>
      <c r="AB213" s="1">
        <f>Table1373[[#This Row],[Days post-exp. GS 46]]-Table1373[[#This Row],[Days post-exp.]]</f>
        <v>6</v>
      </c>
      <c r="AC213" s="15"/>
    </row>
    <row r="214" spans="1:29">
      <c r="A214" t="s">
        <v>460</v>
      </c>
      <c r="B214" t="s">
        <v>461</v>
      </c>
      <c r="C214" s="3">
        <v>44002</v>
      </c>
      <c r="D214" s="13">
        <v>44020</v>
      </c>
      <c r="E214" t="s">
        <v>462</v>
      </c>
      <c r="F214">
        <f>Table1373[[#This Row],[Date Measured]]-Table1373[[#This Row],[Exp. Start]]</f>
        <v>18</v>
      </c>
      <c r="G214">
        <v>12.15</v>
      </c>
      <c r="H214">
        <v>42</v>
      </c>
      <c r="I214">
        <v>0.33</v>
      </c>
      <c r="J214">
        <f>Table1373[[#This Row],[Mass]]*1000</f>
        <v>330</v>
      </c>
      <c r="K214">
        <f>LOG(Table1373[[#This Row],[SVL]])</f>
        <v>1.0845762779343311</v>
      </c>
      <c r="L214">
        <f>LOG(Table1373[[#This Row],[Mass (mg)]])</f>
        <v>2.5185139398778875</v>
      </c>
      <c r="M214">
        <f>Table1373[[#This Row],[Mass (mg)]]*($M$4/Table1373[[#This Row],[SVL]])^$M$3</f>
        <v>571.00984644876974</v>
      </c>
      <c r="N214" s="13">
        <v>44023</v>
      </c>
      <c r="O214" t="s">
        <v>463</v>
      </c>
      <c r="P214">
        <f>Table1373[[#This Row],[Date Measured GS 46]]-Table1373[[#This Row],[Exp. Start]]</f>
        <v>21</v>
      </c>
      <c r="Q214">
        <v>14.82</v>
      </c>
      <c r="R214">
        <v>46</v>
      </c>
      <c r="S214">
        <v>0.23499999999999999</v>
      </c>
      <c r="T214">
        <f>Table1373[[#This Row],[Mass GS 46]]*1000</f>
        <v>235</v>
      </c>
      <c r="U214">
        <f>LOG(Table1373[[#This Row],[SVL GS 46]])</f>
        <v>1.1708482036433094</v>
      </c>
      <c r="V214">
        <f>LOG(Table1373[[#This Row],[Mass (mg) GS 46]])</f>
        <v>2.3710678622717363</v>
      </c>
      <c r="W214">
        <f>Table1373[[#This Row],[Mass (mg) GS 46]]*($W$4/Table1373[[#This Row],[SVL GS 46]])^$W$3</f>
        <v>238.76156109851911</v>
      </c>
      <c r="X214" s="12">
        <f>Table1373[[#This Row],[GS 46]]-Table1373[[#This Row],[GS]]</f>
        <v>4</v>
      </c>
      <c r="Y214">
        <f>Table1373[[#This Row],[SVL GS 46]]-Table1373[[#This Row],[SVL]]</f>
        <v>2.67</v>
      </c>
      <c r="Z214">
        <f>Table1373[[#This Row],[Mass GS 46]]-Table1373[[#This Row],[Mass]]</f>
        <v>-9.5000000000000029E-2</v>
      </c>
      <c r="AA214">
        <f>Table1373[[#This Row],[SMI.mg GS 46]]-Table1373[[#This Row],[SMI.mg]]</f>
        <v>-332.24828535025063</v>
      </c>
      <c r="AB214">
        <f>Table1373[[#This Row],[Days post-exp. GS 46]]-Table1373[[#This Row],[Days post-exp.]]</f>
        <v>3</v>
      </c>
    </row>
    <row r="215" spans="1:29">
      <c r="A215" t="s">
        <v>460</v>
      </c>
      <c r="B215" t="s">
        <v>461</v>
      </c>
      <c r="C215" s="3">
        <v>44002</v>
      </c>
      <c r="D215" s="13">
        <v>44020</v>
      </c>
      <c r="E215" s="3" t="s">
        <v>464</v>
      </c>
      <c r="F215">
        <f>Table1373[[#This Row],[Date Measured]]-Table1373[[#This Row],[Exp. Start]]</f>
        <v>18</v>
      </c>
      <c r="G215">
        <v>11.7</v>
      </c>
      <c r="H215">
        <v>42</v>
      </c>
      <c r="I215">
        <v>0.28799999999999998</v>
      </c>
      <c r="J215">
        <f>Table1373[[#This Row],[Mass]]*1000</f>
        <v>288</v>
      </c>
      <c r="K215">
        <f>LOG(Table1373[[#This Row],[SVL]])</f>
        <v>1.0681858617461617</v>
      </c>
      <c r="L215">
        <f>LOG(Table1373[[#This Row],[Mass (mg)]])</f>
        <v>2.459392487759231</v>
      </c>
      <c r="M215">
        <f>Table1373[[#This Row],[Mass (mg)]]*($M$4/Table1373[[#This Row],[SVL]])^$M$3</f>
        <v>553.5788921953274</v>
      </c>
      <c r="N215" s="13">
        <v>44025</v>
      </c>
      <c r="O215" t="s">
        <v>465</v>
      </c>
      <c r="P215">
        <f>Table1373[[#This Row],[Date Measured GS 46]]-Table1373[[#This Row],[Exp. Start]]</f>
        <v>23</v>
      </c>
      <c r="Q215">
        <v>13.34</v>
      </c>
      <c r="R215">
        <v>46</v>
      </c>
      <c r="S215">
        <v>0.20100000000000001</v>
      </c>
      <c r="T215">
        <f>Table1373[[#This Row],[Mass GS 46]]*1000</f>
        <v>201</v>
      </c>
      <c r="U215">
        <f>LOG(Table1373[[#This Row],[SVL GS 46]])</f>
        <v>1.1251558295805302</v>
      </c>
      <c r="V215">
        <f>LOG(Table1373[[#This Row],[Mass (mg) GS 46]])</f>
        <v>2.3031960574204891</v>
      </c>
      <c r="W215">
        <f>Table1373[[#This Row],[Mass (mg) GS 46]]*($W$4/Table1373[[#This Row],[SVL GS 46]])^$W$3</f>
        <v>279.13568004500718</v>
      </c>
      <c r="X215" s="12">
        <f>Table1373[[#This Row],[GS 46]]-Table1373[[#This Row],[GS]]</f>
        <v>4</v>
      </c>
      <c r="Y215">
        <f>Table1373[[#This Row],[SVL GS 46]]-Table1373[[#This Row],[SVL]]</f>
        <v>1.6400000000000006</v>
      </c>
      <c r="Z215">
        <f>Table1373[[#This Row],[Mass GS 46]]-Table1373[[#This Row],[Mass]]</f>
        <v>-8.6999999999999966E-2</v>
      </c>
      <c r="AA215">
        <f>Table1373[[#This Row],[SMI.mg GS 46]]-Table1373[[#This Row],[SMI.mg]]</f>
        <v>-274.44321215032022</v>
      </c>
      <c r="AB215">
        <f>Table1373[[#This Row],[Days post-exp. GS 46]]-Table1373[[#This Row],[Days post-exp.]]</f>
        <v>5</v>
      </c>
    </row>
    <row r="216" spans="1:29">
      <c r="A216" t="s">
        <v>460</v>
      </c>
      <c r="B216" t="s">
        <v>461</v>
      </c>
      <c r="C216" s="3">
        <v>44002</v>
      </c>
      <c r="D216" s="13">
        <v>44020</v>
      </c>
      <c r="E216" s="3" t="s">
        <v>466</v>
      </c>
      <c r="F216">
        <f>Table1373[[#This Row],[Date Measured]]-Table1373[[#This Row],[Exp. Start]]</f>
        <v>18</v>
      </c>
      <c r="G216">
        <v>11.7</v>
      </c>
      <c r="H216">
        <v>42</v>
      </c>
      <c r="I216">
        <v>0.28399999999999997</v>
      </c>
      <c r="J216">
        <f>Table1373[[#This Row],[Mass]]*1000</f>
        <v>284</v>
      </c>
      <c r="K216">
        <f>LOG(Table1373[[#This Row],[SVL]])</f>
        <v>1.0681858617461617</v>
      </c>
      <c r="L216">
        <f>LOG(Table1373[[#This Row],[Mass (mg)]])</f>
        <v>2.4533183400470375</v>
      </c>
      <c r="M216">
        <f>Table1373[[#This Row],[Mass (mg)]]*($M$4/Table1373[[#This Row],[SVL]])^$M$3</f>
        <v>545.89029647039229</v>
      </c>
      <c r="N216" s="13">
        <v>44027</v>
      </c>
      <c r="O216" t="s">
        <v>467</v>
      </c>
      <c r="P216">
        <f>Table1373[[#This Row],[Date Measured GS 46]]-Table1373[[#This Row],[Exp. Start]]</f>
        <v>25</v>
      </c>
      <c r="Q216">
        <v>13.74</v>
      </c>
      <c r="R216">
        <v>46</v>
      </c>
      <c r="S216">
        <v>0.189</v>
      </c>
      <c r="T216">
        <f>Table1373[[#This Row],[Mass GS 46]]*1000</f>
        <v>189</v>
      </c>
      <c r="U216">
        <f>LOG(Table1373[[#This Row],[SVL GS 46]])</f>
        <v>1.1379867327235316</v>
      </c>
      <c r="V216">
        <f>LOG(Table1373[[#This Row],[Mass (mg) GS 46]])</f>
        <v>2.2764618041732443</v>
      </c>
      <c r="W216">
        <f>Table1373[[#This Row],[Mass (mg) GS 46]]*($W$4/Table1373[[#This Row],[SVL GS 46]])^$W$3</f>
        <v>240.41895932221388</v>
      </c>
      <c r="X216" s="12">
        <f>Table1373[[#This Row],[GS 46]]-Table1373[[#This Row],[GS]]</f>
        <v>4</v>
      </c>
      <c r="Y216">
        <f>Table1373[[#This Row],[SVL GS 46]]-Table1373[[#This Row],[SVL]]</f>
        <v>2.0400000000000009</v>
      </c>
      <c r="Z216">
        <f>Table1373[[#This Row],[Mass GS 46]]-Table1373[[#This Row],[Mass]]</f>
        <v>-9.4999999999999973E-2</v>
      </c>
      <c r="AA216">
        <f>Table1373[[#This Row],[SMI.mg GS 46]]-Table1373[[#This Row],[SMI.mg]]</f>
        <v>-305.47133714817841</v>
      </c>
      <c r="AB216">
        <f>Table1373[[#This Row],[Days post-exp. GS 46]]-Table1373[[#This Row],[Days post-exp.]]</f>
        <v>7</v>
      </c>
    </row>
    <row r="217" spans="1:29">
      <c r="A217" t="s">
        <v>460</v>
      </c>
      <c r="B217" t="s">
        <v>461</v>
      </c>
      <c r="C217" s="3">
        <v>44002</v>
      </c>
      <c r="D217" s="13">
        <v>44021</v>
      </c>
      <c r="E217" s="3" t="s">
        <v>468</v>
      </c>
      <c r="F217">
        <f>Table1373[[#This Row],[Date Measured]]-Table1373[[#This Row],[Exp. Start]]</f>
        <v>19</v>
      </c>
      <c r="G217">
        <v>14.16</v>
      </c>
      <c r="H217">
        <v>42</v>
      </c>
      <c r="I217">
        <v>0.313</v>
      </c>
      <c r="J217">
        <f>Table1373[[#This Row],[Mass]]*1000</f>
        <v>313</v>
      </c>
      <c r="K217">
        <f>LOG(Table1373[[#This Row],[SVL]])</f>
        <v>1.1510632533537501</v>
      </c>
      <c r="L217">
        <f>LOG(Table1373[[#This Row],[Mass (mg)]])</f>
        <v>2.4955443375464483</v>
      </c>
      <c r="M217">
        <f>Table1373[[#This Row],[Mass (mg)]]*($M$4/Table1373[[#This Row],[SVL]])^$M$3</f>
        <v>353.5630957719647</v>
      </c>
      <c r="N217" s="13">
        <v>44025</v>
      </c>
      <c r="O217" t="s">
        <v>469</v>
      </c>
      <c r="P217">
        <f>Table1373[[#This Row],[Date Measured GS 46]]-Table1373[[#This Row],[Exp. Start]]</f>
        <v>23</v>
      </c>
      <c r="Q217">
        <v>14.39</v>
      </c>
      <c r="R217">
        <v>46</v>
      </c>
      <c r="S217">
        <v>0.23699999999999999</v>
      </c>
      <c r="T217">
        <f>Table1373[[#This Row],[Mass GS 46]]*1000</f>
        <v>237</v>
      </c>
      <c r="U217">
        <f>LOG(Table1373[[#This Row],[SVL GS 46]])</f>
        <v>1.1580607939366052</v>
      </c>
      <c r="V217">
        <f>LOG(Table1373[[#This Row],[Mass (mg) GS 46]])</f>
        <v>2.374748346010104</v>
      </c>
      <c r="W217">
        <f>Table1373[[#This Row],[Mass (mg) GS 46]]*($W$4/Table1373[[#This Row],[SVL GS 46]])^$W$3</f>
        <v>262.80165097222431</v>
      </c>
      <c r="X217" s="12">
        <f>Table1373[[#This Row],[GS 46]]-Table1373[[#This Row],[GS]]</f>
        <v>4</v>
      </c>
      <c r="Y217">
        <f>Table1373[[#This Row],[SVL GS 46]]-Table1373[[#This Row],[SVL]]</f>
        <v>0.23000000000000043</v>
      </c>
      <c r="Z217">
        <f>Table1373[[#This Row],[Mass GS 46]]-Table1373[[#This Row],[Mass]]</f>
        <v>-7.6000000000000012E-2</v>
      </c>
      <c r="AA217">
        <f>Table1373[[#This Row],[SMI.mg GS 46]]-Table1373[[#This Row],[SMI.mg]]</f>
        <v>-90.761444799740389</v>
      </c>
      <c r="AB217">
        <f>Table1373[[#This Row],[Days post-exp. GS 46]]-Table1373[[#This Row],[Days post-exp.]]</f>
        <v>4</v>
      </c>
    </row>
    <row r="218" spans="1:29">
      <c r="A218" t="s">
        <v>460</v>
      </c>
      <c r="B218" t="s">
        <v>461</v>
      </c>
      <c r="C218" s="3">
        <v>44002</v>
      </c>
      <c r="D218" s="18">
        <v>44021</v>
      </c>
      <c r="E218" s="4" t="s">
        <v>470</v>
      </c>
      <c r="F218">
        <f>Table1373[[#This Row],[Date Measured]]-Table1373[[#This Row],[Exp. Start]]</f>
        <v>19</v>
      </c>
      <c r="G218" s="4">
        <v>12.82</v>
      </c>
      <c r="H218" s="4">
        <v>43</v>
      </c>
      <c r="I218" s="4">
        <v>0.27900000000000003</v>
      </c>
      <c r="J218" s="4">
        <f>Table1373[[#This Row],[Mass]]*1000</f>
        <v>279</v>
      </c>
      <c r="K218" s="4">
        <f>LOG(Table1373[[#This Row],[SVL]])</f>
        <v>1.1078880251827987</v>
      </c>
      <c r="L218" s="4">
        <f>LOG(Table1373[[#This Row],[Mass (mg)]])</f>
        <v>2.4456042032735974</v>
      </c>
      <c r="M218">
        <f>Table1373[[#This Row],[Mass (mg)]]*($M$4/Table1373[[#This Row],[SVL]])^$M$3</f>
        <v>415.71560289162181</v>
      </c>
      <c r="N218" s="13">
        <v>44025</v>
      </c>
      <c r="O218" t="s">
        <v>471</v>
      </c>
      <c r="P218">
        <f>Table1373[[#This Row],[Date Measured GS 46]]-Table1373[[#This Row],[Exp. Start]]</f>
        <v>23</v>
      </c>
      <c r="Q218">
        <v>15.03</v>
      </c>
      <c r="R218">
        <v>46</v>
      </c>
      <c r="S218">
        <v>0.20699999999999999</v>
      </c>
      <c r="T218">
        <f>Table1373[[#This Row],[Mass GS 46]]*1000</f>
        <v>207</v>
      </c>
      <c r="U218">
        <f>LOG(Table1373[[#This Row],[SVL GS 46]])</f>
        <v>1.1769589805869081</v>
      </c>
      <c r="V218">
        <f>LOG(Table1373[[#This Row],[Mass (mg) GS 46]])</f>
        <v>2.3159703454569178</v>
      </c>
      <c r="W218">
        <f>Table1373[[#This Row],[Mass (mg) GS 46]]*($W$4/Table1373[[#This Row],[SVL GS 46]])^$W$3</f>
        <v>201.70454884558978</v>
      </c>
      <c r="X218" s="12">
        <f>Table1373[[#This Row],[GS 46]]-Table1373[[#This Row],[GS]]</f>
        <v>3</v>
      </c>
      <c r="Y218">
        <f>Table1373[[#This Row],[SVL GS 46]]-Table1373[[#This Row],[SVL]]</f>
        <v>2.2099999999999991</v>
      </c>
      <c r="Z218">
        <f>Table1373[[#This Row],[Mass GS 46]]-Table1373[[#This Row],[Mass]]</f>
        <v>-7.2000000000000036E-2</v>
      </c>
      <c r="AA218">
        <f>Table1373[[#This Row],[SMI.mg GS 46]]-Table1373[[#This Row],[SMI.mg]]</f>
        <v>-214.01105404603203</v>
      </c>
      <c r="AB218">
        <f>Table1373[[#This Row],[Days post-exp. GS 46]]-Table1373[[#This Row],[Days post-exp.]]</f>
        <v>4</v>
      </c>
    </row>
    <row r="219" spans="1:29">
      <c r="A219" t="s">
        <v>460</v>
      </c>
      <c r="B219" t="s">
        <v>461</v>
      </c>
      <c r="C219" s="3">
        <v>44002</v>
      </c>
      <c r="D219" s="13">
        <v>44022</v>
      </c>
      <c r="E219" s="3" t="s">
        <v>472</v>
      </c>
      <c r="F219">
        <f>Table1373[[#This Row],[Date Measured]]-Table1373[[#This Row],[Exp. Start]]</f>
        <v>20</v>
      </c>
      <c r="G219">
        <v>13.3</v>
      </c>
      <c r="H219">
        <v>42</v>
      </c>
      <c r="I219">
        <v>0.28899999999999998</v>
      </c>
      <c r="J219">
        <f>Table1373[[#This Row],[Mass]]*1000</f>
        <v>289</v>
      </c>
      <c r="K219">
        <f>LOG(Table1373[[#This Row],[SVL]])</f>
        <v>1.1238516409670858</v>
      </c>
      <c r="L219">
        <f>LOG(Table1373[[#This Row],[Mass (mg)]])</f>
        <v>2.4608978427565478</v>
      </c>
      <c r="M219">
        <f>Table1373[[#This Row],[Mass (mg)]]*($M$4/Table1373[[#This Row],[SVL]])^$M$3</f>
        <v>388.70621866030802</v>
      </c>
      <c r="N219" s="13">
        <v>44027</v>
      </c>
      <c r="O219" t="s">
        <v>473</v>
      </c>
      <c r="P219">
        <f>Table1373[[#This Row],[Date Measured GS 46]]-Table1373[[#This Row],[Exp. Start]]</f>
        <v>25</v>
      </c>
      <c r="Q219">
        <v>13.98</v>
      </c>
      <c r="R219">
        <v>46</v>
      </c>
      <c r="S219">
        <v>0.19500000000000001</v>
      </c>
      <c r="T219">
        <f>Table1373[[#This Row],[Mass GS 46]]*1000</f>
        <v>195</v>
      </c>
      <c r="U219">
        <f>LOG(Table1373[[#This Row],[SVL GS 46]])</f>
        <v>1.1455071714096625</v>
      </c>
      <c r="V219">
        <f>LOG(Table1373[[#This Row],[Mass (mg) GS 46]])</f>
        <v>2.2900346113625178</v>
      </c>
      <c r="W219">
        <f>Table1373[[#This Row],[Mass (mg) GS 46]]*($W$4/Table1373[[#This Row],[SVL GS 46]])^$W$3</f>
        <v>235.6150992214622</v>
      </c>
      <c r="X219" s="12">
        <f>Table1373[[#This Row],[GS 46]]-Table1373[[#This Row],[GS]]</f>
        <v>4</v>
      </c>
      <c r="Y219">
        <f>Table1373[[#This Row],[SVL GS 46]]-Table1373[[#This Row],[SVL]]</f>
        <v>0.67999999999999972</v>
      </c>
      <c r="Z219">
        <f>Table1373[[#This Row],[Mass GS 46]]-Table1373[[#This Row],[Mass]]</f>
        <v>-9.3999999999999972E-2</v>
      </c>
      <c r="AA219">
        <f>Table1373[[#This Row],[SMI.mg GS 46]]-Table1373[[#This Row],[SMI.mg]]</f>
        <v>-153.09111943884582</v>
      </c>
      <c r="AB219">
        <f>Table1373[[#This Row],[Days post-exp. GS 46]]-Table1373[[#This Row],[Days post-exp.]]</f>
        <v>5</v>
      </c>
    </row>
    <row r="220" spans="1:29">
      <c r="A220" t="s">
        <v>460</v>
      </c>
      <c r="B220" t="s">
        <v>461</v>
      </c>
      <c r="C220" s="3">
        <v>44002</v>
      </c>
      <c r="D220" s="18">
        <v>44023</v>
      </c>
      <c r="E220" s="4" t="s">
        <v>474</v>
      </c>
      <c r="F220">
        <f>Table1373[[#This Row],[Date Measured]]-Table1373[[#This Row],[Exp. Start]]</f>
        <v>21</v>
      </c>
      <c r="G220" s="4">
        <v>12.8</v>
      </c>
      <c r="H220" s="4">
        <v>44</v>
      </c>
      <c r="I220" s="4">
        <v>0.20899999999999999</v>
      </c>
      <c r="J220" s="4">
        <f>Table1373[[#This Row],[Mass]]*1000</f>
        <v>209</v>
      </c>
      <c r="K220" s="4">
        <f>LOG(Table1373[[#This Row],[SVL]])</f>
        <v>1.1072099696478683</v>
      </c>
      <c r="L220" s="4">
        <f>LOG(Table1373[[#This Row],[Mass (mg)]])</f>
        <v>2.3201462861110542</v>
      </c>
      <c r="M220">
        <f>Table1373[[#This Row],[Mass (mg)]]*($M$4/Table1373[[#This Row],[SVL]])^$M$3</f>
        <v>312.77152600506446</v>
      </c>
      <c r="N220" s="13">
        <v>44027</v>
      </c>
      <c r="O220" t="s">
        <v>475</v>
      </c>
      <c r="P220">
        <f>Table1373[[#This Row],[Date Measured GS 46]]-Table1373[[#This Row],[Exp. Start]]</f>
        <v>25</v>
      </c>
      <c r="Q220">
        <v>13.48</v>
      </c>
      <c r="R220">
        <v>46</v>
      </c>
      <c r="S220">
        <v>0.184</v>
      </c>
      <c r="T220">
        <f>Table1373[[#This Row],[Mass GS 46]]*1000</f>
        <v>184</v>
      </c>
      <c r="U220">
        <f>LOG(Table1373[[#This Row],[SVL GS 46]])</f>
        <v>1.129689892199301</v>
      </c>
      <c r="V220">
        <f>LOG(Table1373[[#This Row],[Mass (mg) GS 46]])</f>
        <v>2.2648178230095364</v>
      </c>
      <c r="W220">
        <f>Table1373[[#This Row],[Mass (mg) GS 46]]*($W$4/Table1373[[#This Row],[SVL GS 46]])^$W$3</f>
        <v>247.72470819899402</v>
      </c>
      <c r="X220" s="12">
        <f>Table1373[[#This Row],[GS 46]]-Table1373[[#This Row],[GS]]</f>
        <v>2</v>
      </c>
      <c r="Y220">
        <f>Table1373[[#This Row],[SVL GS 46]]-Table1373[[#This Row],[SVL]]</f>
        <v>0.67999999999999972</v>
      </c>
      <c r="Z220">
        <f>Table1373[[#This Row],[Mass GS 46]]-Table1373[[#This Row],[Mass]]</f>
        <v>-2.4999999999999994E-2</v>
      </c>
      <c r="AA220">
        <f>Table1373[[#This Row],[SMI.mg GS 46]]-Table1373[[#This Row],[SMI.mg]]</f>
        <v>-65.046817806070436</v>
      </c>
      <c r="AB220">
        <f>Table1373[[#This Row],[Days post-exp. GS 46]]-Table1373[[#This Row],[Days post-exp.]]</f>
        <v>4</v>
      </c>
    </row>
    <row r="221" spans="1:29">
      <c r="A221" t="s">
        <v>460</v>
      </c>
      <c r="B221" t="s">
        <v>461</v>
      </c>
      <c r="C221" s="3">
        <v>44002</v>
      </c>
      <c r="D221" s="18">
        <v>44023</v>
      </c>
      <c r="E221" s="4" t="s">
        <v>476</v>
      </c>
      <c r="F221">
        <f>Table1373[[#This Row],[Date Measured]]-Table1373[[#This Row],[Exp. Start]]</f>
        <v>21</v>
      </c>
      <c r="G221" s="4">
        <v>12.72</v>
      </c>
      <c r="H221" s="4">
        <v>45</v>
      </c>
      <c r="I221" s="4">
        <v>0.21199999999999999</v>
      </c>
      <c r="J221" s="4">
        <f>Table1373[[#This Row],[Mass]]*1000</f>
        <v>212</v>
      </c>
      <c r="K221" s="4">
        <f>LOG(Table1373[[#This Row],[SVL]])</f>
        <v>1.1044871113123951</v>
      </c>
      <c r="L221" s="4">
        <f>LOG(Table1373[[#This Row],[Mass (mg)]])</f>
        <v>2.3263358609287512</v>
      </c>
      <c r="M221">
        <f>Table1373[[#This Row],[Mass (mg)]]*($M$4/Table1373[[#This Row],[SVL]])^$M$3</f>
        <v>322.85061412598139</v>
      </c>
      <c r="N221" s="13">
        <v>44025</v>
      </c>
      <c r="O221" t="s">
        <v>477</v>
      </c>
      <c r="P221">
        <f>Table1373[[#This Row],[Date Measured GS 46]]-Table1373[[#This Row],[Exp. Start]]</f>
        <v>23</v>
      </c>
      <c r="Q221">
        <v>14.27</v>
      </c>
      <c r="R221">
        <v>46</v>
      </c>
      <c r="S221">
        <v>0.19900000000000001</v>
      </c>
      <c r="T221">
        <f>Table1373[[#This Row],[Mass GS 46]]*1000</f>
        <v>199</v>
      </c>
      <c r="U221">
        <f>LOG(Table1373[[#This Row],[SVL GS 46]])</f>
        <v>1.1544239731146468</v>
      </c>
      <c r="V221">
        <f>LOG(Table1373[[#This Row],[Mass (mg) GS 46]])</f>
        <v>2.2988530764097068</v>
      </c>
      <c r="W221">
        <f>Table1373[[#This Row],[Mass (mg) GS 46]]*($W$4/Table1373[[#This Row],[SVL GS 46]])^$W$3</f>
        <v>226.22233595459255</v>
      </c>
      <c r="X221" s="12">
        <f>Table1373[[#This Row],[GS 46]]-Table1373[[#This Row],[GS]]</f>
        <v>1</v>
      </c>
      <c r="Y221">
        <f>Table1373[[#This Row],[SVL GS 46]]-Table1373[[#This Row],[SVL]]</f>
        <v>1.5499999999999989</v>
      </c>
      <c r="Z221">
        <f>Table1373[[#This Row],[Mass GS 46]]-Table1373[[#This Row],[Mass]]</f>
        <v>-1.2999999999999984E-2</v>
      </c>
      <c r="AA221">
        <f>Table1373[[#This Row],[SMI.mg GS 46]]-Table1373[[#This Row],[SMI.mg]]</f>
        <v>-96.628278171388843</v>
      </c>
      <c r="AB221">
        <f>Table1373[[#This Row],[Days post-exp. GS 46]]-Table1373[[#This Row],[Days post-exp.]]</f>
        <v>2</v>
      </c>
    </row>
    <row r="222" spans="1:29">
      <c r="A222" t="s">
        <v>460</v>
      </c>
      <c r="B222" t="s">
        <v>461</v>
      </c>
      <c r="C222" s="3">
        <v>44002</v>
      </c>
      <c r="D222" s="13">
        <v>44025</v>
      </c>
      <c r="E222" t="s">
        <v>478</v>
      </c>
      <c r="F222">
        <f>Table1373[[#This Row],[Date Measured]]-Table1373[[#This Row],[Exp. Start]]</f>
        <v>23</v>
      </c>
      <c r="G222">
        <v>14.99</v>
      </c>
      <c r="H222">
        <v>42</v>
      </c>
      <c r="I222">
        <v>0.31</v>
      </c>
      <c r="J222">
        <f>Table1373[[#This Row],[Mass]]*1000</f>
        <v>310</v>
      </c>
      <c r="K222">
        <f>LOG(Table1373[[#This Row],[SVL]])</f>
        <v>1.1758016328482794</v>
      </c>
      <c r="L222">
        <f>LOG(Table1373[[#This Row],[Mass (mg)]])</f>
        <v>2.4913616938342726</v>
      </c>
      <c r="M222">
        <f>Table1373[[#This Row],[Mass (mg)]]*($M$4/Table1373[[#This Row],[SVL]])^$M$3</f>
        <v>298.79457044594949</v>
      </c>
      <c r="N222" s="13">
        <v>44031</v>
      </c>
      <c r="O222" t="s">
        <v>479</v>
      </c>
      <c r="P222">
        <f>Table1373[[#This Row],[Date Measured GS 46]]-Table1373[[#This Row],[Exp. Start]]</f>
        <v>29</v>
      </c>
      <c r="Q222">
        <v>13.78</v>
      </c>
      <c r="R222">
        <v>46</v>
      </c>
      <c r="S222">
        <v>0.19700000000000001</v>
      </c>
      <c r="T222">
        <f>Table1373[[#This Row],[Mass GS 46]]*1000</f>
        <v>197</v>
      </c>
      <c r="U222">
        <f>LOG(Table1373[[#This Row],[SVL GS 46]])</f>
        <v>1.1392492175716069</v>
      </c>
      <c r="V222">
        <f>LOG(Table1373[[#This Row],[Mass (mg) GS 46]])</f>
        <v>2.2944662261615929</v>
      </c>
      <c r="W222">
        <f>Table1373[[#This Row],[Mass (mg) GS 46]]*($W$4/Table1373[[#This Row],[SVL GS 46]])^$W$3</f>
        <v>248.44090458845778</v>
      </c>
      <c r="X222" s="12">
        <f>Table1373[[#This Row],[GS 46]]-Table1373[[#This Row],[GS]]</f>
        <v>4</v>
      </c>
      <c r="Y222">
        <f>Table1373[[#This Row],[SVL GS 46]]-Table1373[[#This Row],[SVL]]</f>
        <v>-1.2100000000000009</v>
      </c>
      <c r="Z222">
        <f>Table1373[[#This Row],[Mass GS 46]]-Table1373[[#This Row],[Mass]]</f>
        <v>-0.11299999999999999</v>
      </c>
      <c r="AA222">
        <f>Table1373[[#This Row],[SMI.mg GS 46]]-Table1373[[#This Row],[SMI.mg]]</f>
        <v>-50.353665857491706</v>
      </c>
      <c r="AB222">
        <f>Table1373[[#This Row],[Days post-exp. GS 46]]-Table1373[[#This Row],[Days post-exp.]]</f>
        <v>6</v>
      </c>
    </row>
    <row r="223" spans="1:29">
      <c r="A223" t="s">
        <v>460</v>
      </c>
      <c r="B223" t="s">
        <v>461</v>
      </c>
      <c r="C223" s="3">
        <v>44002</v>
      </c>
      <c r="D223" s="13">
        <v>44026</v>
      </c>
      <c r="E223" t="s">
        <v>480</v>
      </c>
      <c r="F223">
        <f>Table1373[[#This Row],[Date Measured]]-Table1373[[#This Row],[Exp. Start]]</f>
        <v>24</v>
      </c>
      <c r="G223">
        <v>14.28</v>
      </c>
      <c r="H223">
        <v>42</v>
      </c>
      <c r="I223">
        <v>0.32700000000000001</v>
      </c>
      <c r="J223">
        <f>Table1373[[#This Row],[Mass]]*1000</f>
        <v>327</v>
      </c>
      <c r="K223">
        <f>LOG(Table1373[[#This Row],[SVL]])</f>
        <v>1.1547282074401555</v>
      </c>
      <c r="L223">
        <f>LOG(Table1373[[#This Row],[Mass (mg)]])</f>
        <v>2.514547752660286</v>
      </c>
      <c r="M223">
        <f>Table1373[[#This Row],[Mass (mg)]]*($M$4/Table1373[[#This Row],[SVL]])^$M$3</f>
        <v>360.79556848754976</v>
      </c>
      <c r="N223" s="13">
        <v>44030</v>
      </c>
      <c r="O223" t="s">
        <v>481</v>
      </c>
      <c r="P223">
        <f>Table1373[[#This Row],[Date Measured GS 46]]-Table1373[[#This Row],[Exp. Start]]</f>
        <v>28</v>
      </c>
      <c r="Q223">
        <v>13.39</v>
      </c>
      <c r="R223">
        <v>46</v>
      </c>
      <c r="S223">
        <v>0.17299999999999999</v>
      </c>
      <c r="T223">
        <f>Table1373[[#This Row],[Mass GS 46]]*1000</f>
        <v>173</v>
      </c>
      <c r="U223">
        <f>LOG(Table1373[[#This Row],[SVL GS 46]])</f>
        <v>1.126780577012009</v>
      </c>
      <c r="V223">
        <f>LOG(Table1373[[#This Row],[Mass (mg) GS 46]])</f>
        <v>2.2380461031287955</v>
      </c>
      <c r="W223">
        <f>Table1373[[#This Row],[Mass (mg) GS 46]]*($W$4/Table1373[[#This Row],[SVL GS 46]])^$W$3</f>
        <v>237.59610442893415</v>
      </c>
      <c r="X223" s="12">
        <f>Table1373[[#This Row],[GS 46]]-Table1373[[#This Row],[GS]]</f>
        <v>4</v>
      </c>
      <c r="Y223">
        <f>Table1373[[#This Row],[SVL GS 46]]-Table1373[[#This Row],[SVL]]</f>
        <v>-0.88999999999999879</v>
      </c>
      <c r="Z223">
        <f>Table1373[[#This Row],[Mass GS 46]]-Table1373[[#This Row],[Mass]]</f>
        <v>-0.15400000000000003</v>
      </c>
      <c r="AA223">
        <f>Table1373[[#This Row],[SMI.mg GS 46]]-Table1373[[#This Row],[SMI.mg]]</f>
        <v>-123.1994640586156</v>
      </c>
      <c r="AB223">
        <f>Table1373[[#This Row],[Days post-exp. GS 46]]-Table1373[[#This Row],[Days post-exp.]]</f>
        <v>4</v>
      </c>
    </row>
    <row r="224" spans="1:29">
      <c r="A224" t="s">
        <v>460</v>
      </c>
      <c r="B224" t="s">
        <v>461</v>
      </c>
      <c r="C224" s="3">
        <v>44002</v>
      </c>
      <c r="D224" s="13">
        <v>44027</v>
      </c>
      <c r="E224" t="s">
        <v>482</v>
      </c>
      <c r="F224">
        <f>Table1373[[#This Row],[Date Measured]]-Table1373[[#This Row],[Exp. Start]]</f>
        <v>25</v>
      </c>
      <c r="G224">
        <v>13.63</v>
      </c>
      <c r="H224">
        <v>42</v>
      </c>
      <c r="I224">
        <v>0.30499999999999999</v>
      </c>
      <c r="J224">
        <f>Table1373[[#This Row],[Mass]]*1000</f>
        <v>305</v>
      </c>
      <c r="K224">
        <f>LOG(Table1373[[#This Row],[SVL]])</f>
        <v>1.1344958558346736</v>
      </c>
      <c r="L224">
        <f>LOG(Table1373[[#This Row],[Mass (mg)]])</f>
        <v>2.4842998393467859</v>
      </c>
      <c r="M224">
        <f>Table1373[[#This Row],[Mass (mg)]]*($M$4/Table1373[[#This Row],[SVL]])^$M$3</f>
        <v>383.1535101041294</v>
      </c>
      <c r="N224" s="13">
        <v>44031</v>
      </c>
      <c r="O224" t="s">
        <v>483</v>
      </c>
      <c r="P224">
        <f>Table1373[[#This Row],[Date Measured GS 46]]-Table1373[[#This Row],[Exp. Start]]</f>
        <v>29</v>
      </c>
      <c r="Q224">
        <v>13.35</v>
      </c>
      <c r="R224">
        <v>46</v>
      </c>
      <c r="S224">
        <v>0.187</v>
      </c>
      <c r="T224">
        <f>Table1373[[#This Row],[Mass GS 46]]*1000</f>
        <v>187</v>
      </c>
      <c r="U224">
        <f>LOG(Table1373[[#This Row],[SVL GS 46]])</f>
        <v>1.1254812657005939</v>
      </c>
      <c r="V224">
        <f>LOG(Table1373[[#This Row],[Mass (mg) GS 46]])</f>
        <v>2.271841606536499</v>
      </c>
      <c r="W224">
        <f>Table1373[[#This Row],[Mass (mg) GS 46]]*($W$4/Table1373[[#This Row],[SVL GS 46]])^$W$3</f>
        <v>259.11600551333839</v>
      </c>
      <c r="X224" s="12">
        <f>Table1373[[#This Row],[GS 46]]-Table1373[[#This Row],[GS]]</f>
        <v>4</v>
      </c>
      <c r="Y224">
        <f>Table1373[[#This Row],[SVL GS 46]]-Table1373[[#This Row],[SVL]]</f>
        <v>-0.28000000000000114</v>
      </c>
      <c r="Z224">
        <f>Table1373[[#This Row],[Mass GS 46]]-Table1373[[#This Row],[Mass]]</f>
        <v>-0.11799999999999999</v>
      </c>
      <c r="AA224">
        <f>Table1373[[#This Row],[SMI.mg GS 46]]-Table1373[[#This Row],[SMI.mg]]</f>
        <v>-124.037504590791</v>
      </c>
      <c r="AB224">
        <f>Table1373[[#This Row],[Days post-exp. GS 46]]-Table1373[[#This Row],[Days post-exp.]]</f>
        <v>4</v>
      </c>
    </row>
    <row r="225" spans="1:28">
      <c r="A225" t="s">
        <v>460</v>
      </c>
      <c r="B225" t="s">
        <v>461</v>
      </c>
      <c r="C225" s="3">
        <v>44002</v>
      </c>
      <c r="D225" s="18">
        <v>44027</v>
      </c>
      <c r="E225" s="4" t="s">
        <v>484</v>
      </c>
      <c r="F225">
        <f>Table1373[[#This Row],[Date Measured]]-Table1373[[#This Row],[Exp. Start]]</f>
        <v>25</v>
      </c>
      <c r="G225" s="4">
        <v>13.15</v>
      </c>
      <c r="H225" s="4">
        <v>43</v>
      </c>
      <c r="I225" s="4">
        <v>0.21199999999999999</v>
      </c>
      <c r="J225" s="4">
        <f>Table1373[[#This Row],[Mass]]*1000</f>
        <v>212</v>
      </c>
      <c r="K225" s="4">
        <f>LOG(Table1373[[#This Row],[SVL]])</f>
        <v>1.1189257528257768</v>
      </c>
      <c r="L225" s="4">
        <f>LOG(Table1373[[#This Row],[Mass (mg)]])</f>
        <v>2.3263358609287512</v>
      </c>
      <c r="M225">
        <f>Table1373[[#This Row],[Mass (mg)]]*($M$4/Table1373[[#This Row],[SVL]])^$M$3</f>
        <v>294.29381244978975</v>
      </c>
      <c r="N225" s="13">
        <v>44030</v>
      </c>
      <c r="O225" t="s">
        <v>485</v>
      </c>
      <c r="P225">
        <f>Table1373[[#This Row],[Date Measured GS 46]]-Table1373[[#This Row],[Exp. Start]]</f>
        <v>28</v>
      </c>
      <c r="Q225">
        <v>12.61</v>
      </c>
      <c r="R225">
        <v>46</v>
      </c>
      <c r="S225">
        <v>0.14799999999999999</v>
      </c>
      <c r="T225">
        <f>Table1373[[#This Row],[Mass GS 46]]*1000</f>
        <v>148</v>
      </c>
      <c r="U225">
        <f>LOG(Table1373[[#This Row],[SVL GS 46]])</f>
        <v>1.1007150865730817</v>
      </c>
      <c r="V225">
        <f>LOG(Table1373[[#This Row],[Mass (mg) GS 46]])</f>
        <v>2.1702617153949575</v>
      </c>
      <c r="W225">
        <f>Table1373[[#This Row],[Mass (mg) GS 46]]*($W$4/Table1373[[#This Row],[SVL GS 46]])^$W$3</f>
        <v>242.92867894478246</v>
      </c>
      <c r="X225" s="12">
        <f>Table1373[[#This Row],[GS 46]]-Table1373[[#This Row],[GS]]</f>
        <v>3</v>
      </c>
      <c r="Y225">
        <f>Table1373[[#This Row],[SVL GS 46]]-Table1373[[#This Row],[SVL]]</f>
        <v>-0.54000000000000092</v>
      </c>
      <c r="Z225">
        <f>Table1373[[#This Row],[Mass GS 46]]-Table1373[[#This Row],[Mass]]</f>
        <v>-6.4000000000000001E-2</v>
      </c>
      <c r="AA225">
        <f>Table1373[[#This Row],[SMI.mg GS 46]]-Table1373[[#This Row],[SMI.mg]]</f>
        <v>-51.365133505007293</v>
      </c>
      <c r="AB225">
        <f>Table1373[[#This Row],[Days post-exp. GS 46]]-Table1373[[#This Row],[Days post-exp.]]</f>
        <v>3</v>
      </c>
    </row>
    <row r="226" spans="1:28">
      <c r="A226" t="s">
        <v>460</v>
      </c>
      <c r="B226" t="s">
        <v>461</v>
      </c>
      <c r="C226" s="3">
        <v>44002</v>
      </c>
      <c r="D226" s="13">
        <v>44036</v>
      </c>
      <c r="E226" s="3" t="s">
        <v>486</v>
      </c>
      <c r="F226">
        <f>Table1373[[#This Row],[Date Measured]]-Table1373[[#This Row],[Exp. Start]]</f>
        <v>34</v>
      </c>
      <c r="G226">
        <v>15.08</v>
      </c>
      <c r="H226">
        <v>42</v>
      </c>
      <c r="I226">
        <v>0.39</v>
      </c>
      <c r="J226">
        <f>Table1373[[#This Row],[Mass]]*1000</f>
        <v>390</v>
      </c>
      <c r="K226">
        <f>LOG(Table1373[[#This Row],[SVL]])</f>
        <v>1.1784013415337553</v>
      </c>
      <c r="L226">
        <f>LOG(Table1373[[#This Row],[Mass (mg)]])</f>
        <v>2.5910646070264991</v>
      </c>
      <c r="M226">
        <f>Table1373[[#This Row],[Mass (mg)]]*($M$4/Table1373[[#This Row],[SVL]])^$M$3</f>
        <v>369.68670214591765</v>
      </c>
      <c r="N226" s="27">
        <v>44039</v>
      </c>
      <c r="O226" s="31" t="s">
        <v>487</v>
      </c>
      <c r="P226">
        <f>Table1373[[#This Row],[Date Measured GS 46]]-Table1373[[#This Row],[Exp. Start]]</f>
        <v>37</v>
      </c>
      <c r="Q226" s="31">
        <v>12.99</v>
      </c>
      <c r="R226" s="31">
        <v>46</v>
      </c>
      <c r="S226" s="31">
        <v>0.29199999999999998</v>
      </c>
      <c r="T226">
        <f>Table1373[[#This Row],[Mass GS 46]]*1000</f>
        <v>292</v>
      </c>
      <c r="U226">
        <f>LOG(Table1373[[#This Row],[SVL GS 46]])</f>
        <v>1.1136091510730279</v>
      </c>
      <c r="V226">
        <f>LOG(Table1373[[#This Row],[Mass (mg) GS 46]])</f>
        <v>2.4653828514484184</v>
      </c>
      <c r="W226">
        <f>Table1373[[#This Row],[Mass (mg) GS 46]]*($W$4/Table1373[[#This Row],[SVL GS 46]])^$W$3</f>
        <v>438.83365373579755</v>
      </c>
      <c r="X226" s="12">
        <f>Table1373[[#This Row],[GS 46]]-Table1373[[#This Row],[GS]]</f>
        <v>4</v>
      </c>
      <c r="Y226">
        <f>Table1373[[#This Row],[SVL GS 46]]-Table1373[[#This Row],[SVL]]</f>
        <v>-2.09</v>
      </c>
      <c r="Z226">
        <f>Table1373[[#This Row],[Mass GS 46]]-Table1373[[#This Row],[Mass]]</f>
        <v>-9.8000000000000032E-2</v>
      </c>
      <c r="AA226">
        <f>Table1373[[#This Row],[SMI.mg GS 46]]-Table1373[[#This Row],[SMI.mg]]</f>
        <v>69.146951589879905</v>
      </c>
      <c r="AB226">
        <f>Table1373[[#This Row],[Days post-exp. GS 46]]-Table1373[[#This Row],[Days post-exp.]]</f>
        <v>3</v>
      </c>
    </row>
    <row r="227" spans="1:28">
      <c r="A227" t="s">
        <v>460</v>
      </c>
      <c r="B227" t="s">
        <v>461</v>
      </c>
      <c r="C227" s="3">
        <v>44002</v>
      </c>
      <c r="D227" s="13">
        <v>44038</v>
      </c>
      <c r="E227" s="3" t="s">
        <v>488</v>
      </c>
      <c r="F227">
        <f>Table1373[[#This Row],[Date Measured]]-Table1373[[#This Row],[Exp. Start]]</f>
        <v>36</v>
      </c>
      <c r="G227">
        <v>15.95</v>
      </c>
      <c r="H227">
        <v>42</v>
      </c>
      <c r="I227">
        <v>0.495</v>
      </c>
      <c r="J227">
        <f>Table1373[[#This Row],[Mass]]*1000</f>
        <v>495</v>
      </c>
      <c r="K227">
        <f>LOG(Table1373[[#This Row],[SVL]])</f>
        <v>1.2027606873932</v>
      </c>
      <c r="L227">
        <f>LOG(Table1373[[#This Row],[Mass (mg)]])</f>
        <v>2.6946051989335689</v>
      </c>
      <c r="M227">
        <f>Table1373[[#This Row],[Mass (mg)]]*($M$4/Table1373[[#This Row],[SVL]])^$M$3</f>
        <v>401.34576038221888</v>
      </c>
      <c r="N227" s="27">
        <v>44044</v>
      </c>
      <c r="O227" s="31" t="s">
        <v>489</v>
      </c>
      <c r="P227">
        <f>Table1373[[#This Row],[Date Measured GS 46]]-Table1373[[#This Row],[Exp. Start]]</f>
        <v>42</v>
      </c>
      <c r="Q227" s="31">
        <v>15.29</v>
      </c>
      <c r="R227" s="31">
        <v>46</v>
      </c>
      <c r="S227" s="31">
        <v>0.35499999999999998</v>
      </c>
      <c r="T227">
        <f>Table1373[[#This Row],[Mass GS 46]]*1000</f>
        <v>355</v>
      </c>
      <c r="U227">
        <f>LOG(Table1373[[#This Row],[SVL GS 46]])</f>
        <v>1.1844074854123201</v>
      </c>
      <c r="V227">
        <f>LOG(Table1373[[#This Row],[Mass (mg) GS 46]])</f>
        <v>2.5502283530550942</v>
      </c>
      <c r="W227">
        <f>Table1373[[#This Row],[Mass (mg) GS 46]]*($W$4/Table1373[[#This Row],[SVL GS 46]])^$W$3</f>
        <v>328.73728787689066</v>
      </c>
      <c r="X227" s="12">
        <f>Table1373[[#This Row],[GS 46]]-Table1373[[#This Row],[GS]]</f>
        <v>4</v>
      </c>
      <c r="Y227">
        <f>Table1373[[#This Row],[SVL GS 46]]-Table1373[[#This Row],[SVL]]</f>
        <v>-0.66000000000000014</v>
      </c>
      <c r="Z227">
        <f>Table1373[[#This Row],[Mass GS 46]]-Table1373[[#This Row],[Mass]]</f>
        <v>-0.14000000000000001</v>
      </c>
      <c r="AA227">
        <f>Table1373[[#This Row],[SMI.mg GS 46]]-Table1373[[#This Row],[SMI.mg]]</f>
        <v>-72.608472505328223</v>
      </c>
      <c r="AB227">
        <f>Table1373[[#This Row],[Days post-exp. GS 46]]-Table1373[[#This Row],[Days post-exp.]]</f>
        <v>6</v>
      </c>
    </row>
    <row r="228" spans="1:28">
      <c r="A228" t="s">
        <v>460</v>
      </c>
      <c r="B228" t="s">
        <v>461</v>
      </c>
      <c r="C228" s="3">
        <v>44002</v>
      </c>
      <c r="D228" s="13">
        <v>44039</v>
      </c>
      <c r="E228" s="3" t="s">
        <v>490</v>
      </c>
      <c r="F228">
        <f>Table1373[[#This Row],[Date Measured]]-Table1373[[#This Row],[Exp. Start]]</f>
        <v>37</v>
      </c>
      <c r="G228">
        <v>16.920000000000002</v>
      </c>
      <c r="H228">
        <v>42</v>
      </c>
      <c r="I228">
        <v>0.52400000000000002</v>
      </c>
      <c r="J228">
        <f>Table1373[[#This Row],[Mass]]*1000</f>
        <v>524</v>
      </c>
      <c r="K228">
        <f>LOG(Table1373[[#This Row],[SVL]])</f>
        <v>1.2284003587030048</v>
      </c>
      <c r="L228">
        <f>LOG(Table1373[[#This Row],[Mass (mg)]])</f>
        <v>2.7193312869837265</v>
      </c>
      <c r="M228">
        <f>Table1373[[#This Row],[Mass (mg)]]*($M$4/Table1373[[#This Row],[SVL]])^$M$3</f>
        <v>360.43132935071537</v>
      </c>
      <c r="N228" s="27">
        <v>44044</v>
      </c>
      <c r="O228" s="31" t="s">
        <v>491</v>
      </c>
      <c r="P228">
        <f>Table1373[[#This Row],[Date Measured GS 46]]-Table1373[[#This Row],[Exp. Start]]</f>
        <v>42</v>
      </c>
      <c r="Q228" s="31">
        <v>14.87</v>
      </c>
      <c r="R228" s="31">
        <v>46</v>
      </c>
      <c r="S228" s="31">
        <v>0.34300000000000003</v>
      </c>
      <c r="T228">
        <f>Table1373[[#This Row],[Mass GS 46]]*1000</f>
        <v>343</v>
      </c>
      <c r="U228">
        <f>LOG(Table1373[[#This Row],[SVL GS 46]])</f>
        <v>1.1723109685219542</v>
      </c>
      <c r="V228">
        <f>LOG(Table1373[[#This Row],[Mass (mg) GS 46]])</f>
        <v>2.5352941200427703</v>
      </c>
      <c r="W228">
        <f>Table1373[[#This Row],[Mass (mg) GS 46]]*($W$4/Table1373[[#This Row],[SVL GS 46]])^$W$3</f>
        <v>345.02115996402705</v>
      </c>
      <c r="X228" s="12">
        <f>Table1373[[#This Row],[GS 46]]-Table1373[[#This Row],[GS]]</f>
        <v>4</v>
      </c>
      <c r="Y228">
        <f>Table1373[[#This Row],[SVL GS 46]]-Table1373[[#This Row],[SVL]]</f>
        <v>-2.0500000000000025</v>
      </c>
      <c r="Z228">
        <f>Table1373[[#This Row],[Mass GS 46]]-Table1373[[#This Row],[Mass]]</f>
        <v>-0.18099999999999999</v>
      </c>
      <c r="AA228">
        <f>Table1373[[#This Row],[SMI.mg GS 46]]-Table1373[[#This Row],[SMI.mg]]</f>
        <v>-15.410169386688324</v>
      </c>
      <c r="AB228">
        <f>Table1373[[#This Row],[Days post-exp. GS 46]]-Table1373[[#This Row],[Days post-exp.]]</f>
        <v>5</v>
      </c>
    </row>
    <row r="229" spans="1:28">
      <c r="A229" t="s">
        <v>460</v>
      </c>
      <c r="B229" t="s">
        <v>461</v>
      </c>
      <c r="C229" s="3">
        <v>44002</v>
      </c>
      <c r="D229" s="13">
        <v>44039</v>
      </c>
      <c r="E229" s="3" t="s">
        <v>492</v>
      </c>
      <c r="F229">
        <f>Table1373[[#This Row],[Date Measured]]-Table1373[[#This Row],[Exp. Start]]</f>
        <v>37</v>
      </c>
      <c r="G229">
        <v>14.58</v>
      </c>
      <c r="H229">
        <v>42</v>
      </c>
      <c r="I229">
        <v>0.42299999999999999</v>
      </c>
      <c r="J229">
        <f>Table1373[[#This Row],[Mass]]*1000</f>
        <v>423</v>
      </c>
      <c r="K229">
        <f>LOG(Table1373[[#This Row],[SVL]])</f>
        <v>1.1637575239819558</v>
      </c>
      <c r="L229">
        <f>LOG(Table1373[[#This Row],[Mass (mg)]])</f>
        <v>2.6263403673750423</v>
      </c>
      <c r="M229">
        <f>Table1373[[#This Row],[Mass (mg)]]*($M$4/Table1373[[#This Row],[SVL]])^$M$3</f>
        <v>440.45507300768645</v>
      </c>
      <c r="N229" s="27">
        <v>44044</v>
      </c>
      <c r="O229" s="31" t="s">
        <v>493</v>
      </c>
      <c r="P229">
        <f>Table1373[[#This Row],[Date Measured GS 46]]-Table1373[[#This Row],[Exp. Start]]</f>
        <v>42</v>
      </c>
      <c r="Q229" s="31">
        <v>13.71</v>
      </c>
      <c r="R229" s="31">
        <v>46</v>
      </c>
      <c r="S229" s="31">
        <v>0.29499999999999998</v>
      </c>
      <c r="T229">
        <f>Table1373[[#This Row],[Mass GS 46]]*1000</f>
        <v>295</v>
      </c>
      <c r="U229">
        <f>LOG(Table1373[[#This Row],[SVL GS 46]])</f>
        <v>1.1370374547895128</v>
      </c>
      <c r="V229">
        <f>LOG(Table1373[[#This Row],[Mass (mg) GS 46]])</f>
        <v>2.469822015978163</v>
      </c>
      <c r="W229">
        <f>Table1373[[#This Row],[Mass (mg) GS 46]]*($W$4/Table1373[[#This Row],[SVL GS 46]])^$W$3</f>
        <v>377.70142283626126</v>
      </c>
      <c r="X229" s="12">
        <f>Table1373[[#This Row],[GS 46]]-Table1373[[#This Row],[GS]]</f>
        <v>4</v>
      </c>
      <c r="Y229">
        <f>Table1373[[#This Row],[SVL GS 46]]-Table1373[[#This Row],[SVL]]</f>
        <v>-0.86999999999999922</v>
      </c>
      <c r="Z229">
        <f>Table1373[[#This Row],[Mass GS 46]]-Table1373[[#This Row],[Mass]]</f>
        <v>-0.128</v>
      </c>
      <c r="AA229">
        <f>Table1373[[#This Row],[SMI.mg GS 46]]-Table1373[[#This Row],[SMI.mg]]</f>
        <v>-62.753650171425193</v>
      </c>
      <c r="AB229">
        <f>Table1373[[#This Row],[Days post-exp. GS 46]]-Table1373[[#This Row],[Days post-exp.]]</f>
        <v>5</v>
      </c>
    </row>
    <row r="230" spans="1:28">
      <c r="A230" t="s">
        <v>460</v>
      </c>
      <c r="B230" t="s">
        <v>461</v>
      </c>
      <c r="C230" s="3">
        <v>44002</v>
      </c>
      <c r="D230" s="13">
        <v>44039</v>
      </c>
      <c r="E230" s="3" t="s">
        <v>494</v>
      </c>
      <c r="F230">
        <f>Table1373[[#This Row],[Date Measured]]-Table1373[[#This Row],[Exp. Start]]</f>
        <v>37</v>
      </c>
      <c r="G230">
        <v>15.2</v>
      </c>
      <c r="H230">
        <v>42</v>
      </c>
      <c r="I230">
        <v>0.443</v>
      </c>
      <c r="J230">
        <f>Table1373[[#This Row],[Mass]]*1000</f>
        <v>443</v>
      </c>
      <c r="K230">
        <f>LOG(Table1373[[#This Row],[SVL]])</f>
        <v>1.1818435879447726</v>
      </c>
      <c r="L230">
        <f>LOG(Table1373[[#This Row],[Mass (mg)]])</f>
        <v>2.6464037262230695</v>
      </c>
      <c r="M230">
        <f>Table1373[[#This Row],[Mass (mg)]]*($M$4/Table1373[[#This Row],[SVL]])^$M$3</f>
        <v>410.75624735693071</v>
      </c>
      <c r="N230" s="13">
        <v>44043</v>
      </c>
      <c r="O230" t="s">
        <v>495</v>
      </c>
      <c r="P230">
        <f>Table1373[[#This Row],[Date Measured GS 46]]-Table1373[[#This Row],[Exp. Start]]</f>
        <v>41</v>
      </c>
      <c r="Q230">
        <v>15.51</v>
      </c>
      <c r="R230">
        <v>46</v>
      </c>
      <c r="S230">
        <v>0.33300000000000002</v>
      </c>
      <c r="T230">
        <f>Table1373[[#This Row],[Mass GS 46]]*1000</f>
        <v>333</v>
      </c>
      <c r="U230">
        <f>LOG(Table1373[[#This Row],[SVL GS 46]])</f>
        <v>1.190611797813605</v>
      </c>
      <c r="V230">
        <f>LOG(Table1373[[#This Row],[Mass (mg) GS 46]])</f>
        <v>2.5224442335063197</v>
      </c>
      <c r="W230">
        <f>Table1373[[#This Row],[Mass (mg) GS 46]]*($W$4/Table1373[[#This Row],[SVL GS 46]])^$W$3</f>
        <v>295.55330079844498</v>
      </c>
      <c r="X230" s="12">
        <f>Table1373[[#This Row],[GS 46]]-Table1373[[#This Row],[GS]]</f>
        <v>4</v>
      </c>
      <c r="Y230">
        <f>Table1373[[#This Row],[SVL GS 46]]-Table1373[[#This Row],[SVL]]</f>
        <v>0.3100000000000005</v>
      </c>
      <c r="Z230">
        <f>Table1373[[#This Row],[Mass GS 46]]-Table1373[[#This Row],[Mass]]</f>
        <v>-0.10999999999999999</v>
      </c>
      <c r="AA230">
        <f>Table1373[[#This Row],[SMI.mg GS 46]]-Table1373[[#This Row],[SMI.mg]]</f>
        <v>-115.20294655848573</v>
      </c>
      <c r="AB230">
        <f>Table1373[[#This Row],[Days post-exp. GS 46]]-Table1373[[#This Row],[Days post-exp.]]</f>
        <v>4</v>
      </c>
    </row>
    <row r="231" spans="1:28">
      <c r="A231" t="s">
        <v>460</v>
      </c>
      <c r="B231" t="s">
        <v>461</v>
      </c>
      <c r="C231" s="3">
        <v>44002</v>
      </c>
      <c r="D231" s="13">
        <v>44039</v>
      </c>
      <c r="E231" s="3" t="s">
        <v>496</v>
      </c>
      <c r="F231">
        <f>Table1373[[#This Row],[Date Measured]]-Table1373[[#This Row],[Exp. Start]]</f>
        <v>37</v>
      </c>
      <c r="G231">
        <v>15.35</v>
      </c>
      <c r="H231">
        <v>42</v>
      </c>
      <c r="I231">
        <v>0.40500000000000003</v>
      </c>
      <c r="J231">
        <f>Table1373[[#This Row],[Mass]]*1000</f>
        <v>405</v>
      </c>
      <c r="K231">
        <f>LOG(Table1373[[#This Row],[SVL]])</f>
        <v>1.1861083798132053</v>
      </c>
      <c r="L231">
        <f>LOG(Table1373[[#This Row],[Mass (mg)]])</f>
        <v>2.6074550232146687</v>
      </c>
      <c r="M231">
        <f>Table1373[[#This Row],[Mass (mg)]]*($M$4/Table1373[[#This Row],[SVL]])^$M$3</f>
        <v>365.38895005036437</v>
      </c>
      <c r="N231" s="13">
        <v>44044</v>
      </c>
      <c r="O231" t="s">
        <v>497</v>
      </c>
      <c r="P231">
        <f>Table1373[[#This Row],[Date Measured GS 46]]-Table1373[[#This Row],[Exp. Start]]</f>
        <v>42</v>
      </c>
      <c r="Q231">
        <v>15.89</v>
      </c>
      <c r="R231">
        <v>46</v>
      </c>
      <c r="S231">
        <v>0.32200000000000001</v>
      </c>
      <c r="T231">
        <f>Table1373[[#This Row],[Mass GS 46]]*1000</f>
        <v>322</v>
      </c>
      <c r="U231">
        <f>LOG(Table1373[[#This Row],[SVL GS 46]])</f>
        <v>1.2011238972073797</v>
      </c>
      <c r="V231">
        <f>LOG(Table1373[[#This Row],[Mass (mg) GS 46]])</f>
        <v>2.5078558716958308</v>
      </c>
      <c r="W231">
        <f>Table1373[[#This Row],[Mass (mg) GS 46]]*($W$4/Table1373[[#This Row],[SVL GS 46]])^$W$3</f>
        <v>265.96393182565777</v>
      </c>
      <c r="X231" s="12">
        <f>Table1373[[#This Row],[GS 46]]-Table1373[[#This Row],[GS]]</f>
        <v>4</v>
      </c>
      <c r="Y231">
        <f>Table1373[[#This Row],[SVL GS 46]]-Table1373[[#This Row],[SVL]]</f>
        <v>0.54000000000000092</v>
      </c>
      <c r="Z231">
        <f>Table1373[[#This Row],[Mass GS 46]]-Table1373[[#This Row],[Mass]]</f>
        <v>-8.3000000000000018E-2</v>
      </c>
      <c r="AA231">
        <f>Table1373[[#This Row],[SMI.mg GS 46]]-Table1373[[#This Row],[SMI.mg]]</f>
        <v>-99.425018224706605</v>
      </c>
      <c r="AB231">
        <f>Table1373[[#This Row],[Days post-exp. GS 46]]-Table1373[[#This Row],[Days post-exp.]]</f>
        <v>5</v>
      </c>
    </row>
    <row r="232" spans="1:28">
      <c r="A232" t="s">
        <v>460</v>
      </c>
      <c r="B232" t="s">
        <v>461</v>
      </c>
      <c r="C232" s="3">
        <v>44002</v>
      </c>
      <c r="D232" s="18">
        <v>44039</v>
      </c>
      <c r="E232" s="4" t="s">
        <v>498</v>
      </c>
      <c r="F232">
        <f>Table1373[[#This Row],[Date Measured]]-Table1373[[#This Row],[Exp. Start]]</f>
        <v>37</v>
      </c>
      <c r="G232" s="4">
        <v>15.4</v>
      </c>
      <c r="H232" s="4">
        <v>45</v>
      </c>
      <c r="I232" s="4">
        <v>0.35599999999999998</v>
      </c>
      <c r="J232" s="4">
        <f>Table1373[[#This Row],[Mass]]*1000</f>
        <v>356</v>
      </c>
      <c r="K232" s="4">
        <f>LOG(Table1373[[#This Row],[SVL]])</f>
        <v>1.1875207208364631</v>
      </c>
      <c r="L232" s="4">
        <f>LOG(Table1373[[#This Row],[Mass (mg)]])</f>
        <v>2.5514499979728753</v>
      </c>
      <c r="M232">
        <f>Table1373[[#This Row],[Mass (mg)]]*($M$4/Table1373[[#This Row],[SVL]])^$M$3</f>
        <v>318.28498171710447</v>
      </c>
      <c r="N232" s="13">
        <v>44041</v>
      </c>
      <c r="O232" t="s">
        <v>499</v>
      </c>
      <c r="P232">
        <f>Table1373[[#This Row],[Date Measured GS 46]]-Table1373[[#This Row],[Exp. Start]]</f>
        <v>39</v>
      </c>
      <c r="Q232">
        <v>14.87</v>
      </c>
      <c r="R232">
        <v>46</v>
      </c>
      <c r="S232">
        <v>0.33900000000000002</v>
      </c>
      <c r="T232">
        <f>Table1373[[#This Row],[Mass GS 46]]*1000</f>
        <v>339</v>
      </c>
      <c r="U232">
        <f>LOG(Table1373[[#This Row],[SVL GS 46]])</f>
        <v>1.1723109685219542</v>
      </c>
      <c r="V232">
        <f>LOG(Table1373[[#This Row],[Mass (mg) GS 46]])</f>
        <v>2.5301996982030821</v>
      </c>
      <c r="W232">
        <f>Table1373[[#This Row],[Mass (mg) GS 46]]*($W$4/Table1373[[#This Row],[SVL GS 46]])^$W$3</f>
        <v>340.99758958543782</v>
      </c>
      <c r="X232" s="12">
        <f>Table1373[[#This Row],[GS 46]]-Table1373[[#This Row],[GS]]</f>
        <v>1</v>
      </c>
      <c r="Y232">
        <f>Table1373[[#This Row],[SVL GS 46]]-Table1373[[#This Row],[SVL]]</f>
        <v>-0.53000000000000114</v>
      </c>
      <c r="Z232">
        <f>Table1373[[#This Row],[Mass GS 46]]-Table1373[[#This Row],[Mass]]</f>
        <v>-1.699999999999996E-2</v>
      </c>
      <c r="AA232">
        <f>Table1373[[#This Row],[SMI.mg GS 46]]-Table1373[[#This Row],[SMI.mg]]</f>
        <v>22.71260786833335</v>
      </c>
      <c r="AB232">
        <f>Table1373[[#This Row],[Days post-exp. GS 46]]-Table1373[[#This Row],[Days post-exp.]]</f>
        <v>2</v>
      </c>
    </row>
    <row r="233" spans="1:28">
      <c r="A233" t="s">
        <v>460</v>
      </c>
      <c r="B233" t="s">
        <v>461</v>
      </c>
      <c r="C233" s="3">
        <v>44002</v>
      </c>
      <c r="D233" s="13">
        <v>44040</v>
      </c>
      <c r="E233" s="3" t="s">
        <v>500</v>
      </c>
      <c r="F233">
        <f>Table1373[[#This Row],[Date Measured]]-Table1373[[#This Row],[Exp. Start]]</f>
        <v>38</v>
      </c>
      <c r="G233">
        <v>16.21</v>
      </c>
      <c r="H233">
        <v>42</v>
      </c>
      <c r="I233">
        <v>0.438</v>
      </c>
      <c r="J233">
        <f>Table1373[[#This Row],[Mass]]*1000</f>
        <v>438</v>
      </c>
      <c r="K233">
        <f>LOG(Table1373[[#This Row],[SVL]])</f>
        <v>1.2097830148485149</v>
      </c>
      <c r="L233">
        <f>LOG(Table1373[[#This Row],[Mass (mg)]])</f>
        <v>2.6414741105040997</v>
      </c>
      <c r="M233">
        <f>Table1373[[#This Row],[Mass (mg)]]*($M$4/Table1373[[#This Row],[SVL]])^$M$3</f>
        <v>339.4893038681858</v>
      </c>
      <c r="N233" s="37">
        <v>44046</v>
      </c>
      <c r="O233" s="38" t="s">
        <v>501</v>
      </c>
      <c r="P233">
        <f>Table1373[[#This Row],[Date Measured GS 46]]-Table1373[[#This Row],[Exp. Start]]</f>
        <v>44</v>
      </c>
      <c r="Q233" s="41">
        <v>16.86</v>
      </c>
      <c r="R233" s="41">
        <v>46</v>
      </c>
      <c r="S233" s="41">
        <v>0.3206</v>
      </c>
      <c r="T233" s="41">
        <f>Table1373[[#This Row],[Mass GS 46]]*1000</f>
        <v>320.60000000000002</v>
      </c>
      <c r="U233" s="41">
        <f>LOG(Table1373[[#This Row],[SVL GS 46]])</f>
        <v>1.2268575702887234</v>
      </c>
      <c r="V233" s="41">
        <f>LOG(Table1373[[#This Row],[Mass (mg) GS 46]])</f>
        <v>2.5059635180181261</v>
      </c>
      <c r="W233">
        <f>Table1373[[#This Row],[Mass (mg) GS 46]]*($W$4/Table1373[[#This Row],[SVL GS 46]])^$W$3</f>
        <v>222.0711528549862</v>
      </c>
      <c r="X233" s="12">
        <f>Table1373[[#This Row],[GS 46]]-Table1373[[#This Row],[GS]]</f>
        <v>4</v>
      </c>
      <c r="Y233">
        <f>Table1373[[#This Row],[SVL GS 46]]-Table1373[[#This Row],[SVL]]</f>
        <v>0.64999999999999858</v>
      </c>
      <c r="Z233">
        <f>Table1373[[#This Row],[Mass GS 46]]-Table1373[[#This Row],[Mass]]</f>
        <v>-0.1174</v>
      </c>
      <c r="AA233">
        <f>Table1373[[#This Row],[SMI.mg GS 46]]-Table1373[[#This Row],[SMI.mg]]</f>
        <v>-117.4181510131996</v>
      </c>
      <c r="AB233">
        <f>Table1373[[#This Row],[Days post-exp. GS 46]]-Table1373[[#This Row],[Days post-exp.]]</f>
        <v>6</v>
      </c>
    </row>
    <row r="234" spans="1:28">
      <c r="A234" t="s">
        <v>460</v>
      </c>
      <c r="B234" t="s">
        <v>461</v>
      </c>
      <c r="C234" s="3">
        <v>44002</v>
      </c>
      <c r="D234" s="13">
        <v>44040</v>
      </c>
      <c r="E234" s="3" t="s">
        <v>502</v>
      </c>
      <c r="F234">
        <f>Table1373[[#This Row],[Date Measured]]-Table1373[[#This Row],[Exp. Start]]</f>
        <v>38</v>
      </c>
      <c r="G234">
        <v>15.76</v>
      </c>
      <c r="H234">
        <v>42</v>
      </c>
      <c r="I234">
        <v>0.495</v>
      </c>
      <c r="J234">
        <f>Table1373[[#This Row],[Mass]]*1000</f>
        <v>495</v>
      </c>
      <c r="K234">
        <f>LOG(Table1373[[#This Row],[SVL]])</f>
        <v>1.1975562131535364</v>
      </c>
      <c r="L234">
        <f>LOG(Table1373[[#This Row],[Mass (mg)]])</f>
        <v>2.6946051989335689</v>
      </c>
      <c r="M234">
        <f>Table1373[[#This Row],[Mass (mg)]]*($M$4/Table1373[[#This Row],[SVL]])^$M$3</f>
        <v>414.96965271532957</v>
      </c>
      <c r="N234" s="13">
        <v>44045</v>
      </c>
      <c r="O234" s="9" t="s">
        <v>503</v>
      </c>
      <c r="P234">
        <f>Table1373[[#This Row],[Date Measured GS 46]]-Table1373[[#This Row],[Exp. Start]]</f>
        <v>43</v>
      </c>
      <c r="Q234">
        <v>16.809999999999999</v>
      </c>
      <c r="R234">
        <v>46</v>
      </c>
      <c r="S234">
        <v>0.36159999999999998</v>
      </c>
      <c r="T234">
        <f>Table1373[[#This Row],[Mass GS 46]]*1000</f>
        <v>361.59999999999997</v>
      </c>
      <c r="U234">
        <f>LOG(Table1373[[#This Row],[SVL GS 46]])</f>
        <v>1.2255677134394709</v>
      </c>
      <c r="V234">
        <f>LOG(Table1373[[#This Row],[Mass (mg) GS 46]])</f>
        <v>2.5582284218033258</v>
      </c>
      <c r="W234">
        <f>Table1373[[#This Row],[Mass (mg) GS 46]]*($W$4/Table1373[[#This Row],[SVL GS 46]])^$W$3</f>
        <v>252.69019389916801</v>
      </c>
      <c r="X234" s="12">
        <f>Table1373[[#This Row],[GS 46]]-Table1373[[#This Row],[GS]]</f>
        <v>4</v>
      </c>
      <c r="Y234">
        <f>Table1373[[#This Row],[SVL GS 46]]-Table1373[[#This Row],[SVL]]</f>
        <v>1.0499999999999989</v>
      </c>
      <c r="Z234">
        <f>Table1373[[#This Row],[Mass GS 46]]-Table1373[[#This Row],[Mass]]</f>
        <v>-0.13340000000000002</v>
      </c>
      <c r="AA234">
        <f>Table1373[[#This Row],[SMI.mg GS 46]]-Table1373[[#This Row],[SMI.mg]]</f>
        <v>-162.27945881616156</v>
      </c>
      <c r="AB234">
        <f>Table1373[[#This Row],[Days post-exp. GS 46]]-Table1373[[#This Row],[Days post-exp.]]</f>
        <v>5</v>
      </c>
    </row>
    <row r="235" spans="1:28">
      <c r="A235" t="s">
        <v>460</v>
      </c>
      <c r="B235" t="s">
        <v>461</v>
      </c>
      <c r="C235" s="3">
        <v>44002</v>
      </c>
      <c r="D235" s="13">
        <v>44041</v>
      </c>
      <c r="E235" s="3" t="s">
        <v>504</v>
      </c>
      <c r="F235">
        <f>Table1373[[#This Row],[Date Measured]]-Table1373[[#This Row],[Exp. Start]]</f>
        <v>39</v>
      </c>
      <c r="G235">
        <v>15.61</v>
      </c>
      <c r="H235">
        <v>42</v>
      </c>
      <c r="I235">
        <v>0.45400000000000001</v>
      </c>
      <c r="J235">
        <f>Table1373[[#This Row],[Mass]]*1000</f>
        <v>454</v>
      </c>
      <c r="K235">
        <f>LOG(Table1373[[#This Row],[SVL]])</f>
        <v>1.1934029030624176</v>
      </c>
      <c r="L235">
        <f>LOG(Table1373[[#This Row],[Mass (mg)]])</f>
        <v>2.6570558528571038</v>
      </c>
      <c r="M235">
        <f>Table1373[[#This Row],[Mass (mg)]]*($M$4/Table1373[[#This Row],[SVL]])^$M$3</f>
        <v>390.8737551251192</v>
      </c>
      <c r="N235" s="37">
        <v>44047</v>
      </c>
      <c r="O235" s="38" t="s">
        <v>505</v>
      </c>
      <c r="P235">
        <f>Table1373[[#This Row],[Date Measured GS 46]]-Table1373[[#This Row],[Exp. Start]]</f>
        <v>45</v>
      </c>
      <c r="Q235" s="41">
        <v>17.62</v>
      </c>
      <c r="R235" s="41">
        <v>46</v>
      </c>
      <c r="S235" s="41">
        <v>0.33589999999999998</v>
      </c>
      <c r="T235" s="41">
        <f>Table1373[[#This Row],[Mass GS 46]]*1000</f>
        <v>335.9</v>
      </c>
      <c r="U235" s="41">
        <f>LOG(Table1373[[#This Row],[SVL GS 46]])</f>
        <v>1.2460059040760292</v>
      </c>
      <c r="V235" s="41">
        <f>LOG(Table1373[[#This Row],[Mass (mg) GS 46]])</f>
        <v>2.5262100038416642</v>
      </c>
      <c r="W235">
        <f>Table1373[[#This Row],[Mass (mg) GS 46]]*($W$4/Table1373[[#This Row],[SVL GS 46]])^$W$3</f>
        <v>204.10855593500824</v>
      </c>
      <c r="X235" s="12">
        <f>Table1373[[#This Row],[GS 46]]-Table1373[[#This Row],[GS]]</f>
        <v>4</v>
      </c>
      <c r="Y235">
        <f>Table1373[[#This Row],[SVL GS 46]]-Table1373[[#This Row],[SVL]]</f>
        <v>2.0100000000000016</v>
      </c>
      <c r="Z235">
        <f>Table1373[[#This Row],[Mass GS 46]]-Table1373[[#This Row],[Mass]]</f>
        <v>-0.11810000000000004</v>
      </c>
      <c r="AA235">
        <f>Table1373[[#This Row],[SMI.mg GS 46]]-Table1373[[#This Row],[SMI.mg]]</f>
        <v>-186.76519919011096</v>
      </c>
      <c r="AB235">
        <f>Table1373[[#This Row],[Days post-exp. GS 46]]-Table1373[[#This Row],[Days post-exp.]]</f>
        <v>6</v>
      </c>
    </row>
    <row r="236" spans="1:28">
      <c r="A236" t="s">
        <v>460</v>
      </c>
      <c r="B236" t="s">
        <v>461</v>
      </c>
      <c r="C236" s="3">
        <v>44002</v>
      </c>
      <c r="D236" s="13">
        <v>44041</v>
      </c>
      <c r="E236" s="3" t="s">
        <v>506</v>
      </c>
      <c r="F236">
        <f>Table1373[[#This Row],[Date Measured]]-Table1373[[#This Row],[Exp. Start]]</f>
        <v>39</v>
      </c>
      <c r="G236">
        <v>15.69</v>
      </c>
      <c r="H236">
        <v>42</v>
      </c>
      <c r="I236">
        <v>0.39</v>
      </c>
      <c r="J236">
        <f>Table1373[[#This Row],[Mass]]*1000</f>
        <v>390</v>
      </c>
      <c r="K236">
        <f>LOG(Table1373[[#This Row],[SVL]])</f>
        <v>1.1956229435869368</v>
      </c>
      <c r="L236">
        <f>LOG(Table1373[[#This Row],[Mass (mg)]])</f>
        <v>2.5910646070264991</v>
      </c>
      <c r="M236">
        <f>Table1373[[#This Row],[Mass (mg)]]*($M$4/Table1373[[#This Row],[SVL]])^$M$3</f>
        <v>331.02522445262957</v>
      </c>
      <c r="N236" s="13">
        <v>44046</v>
      </c>
      <c r="O236" s="9" t="s">
        <v>507</v>
      </c>
      <c r="P236">
        <f>Table1373[[#This Row],[Date Measured GS 46]]-Table1373[[#This Row],[Exp. Start]]</f>
        <v>44</v>
      </c>
      <c r="Q236">
        <v>16.809999999999999</v>
      </c>
      <c r="R236">
        <v>46</v>
      </c>
      <c r="S236">
        <v>0.29980000000000001</v>
      </c>
      <c r="T236">
        <f>Table1373[[#This Row],[Mass GS 46]]*1000</f>
        <v>299.8</v>
      </c>
      <c r="U236">
        <f>LOG(Table1373[[#This Row],[SVL GS 46]])</f>
        <v>1.2255677134394709</v>
      </c>
      <c r="V236">
        <f>LOG(Table1373[[#This Row],[Mass (mg) GS 46]])</f>
        <v>2.4768316285122607</v>
      </c>
      <c r="W236">
        <f>Table1373[[#This Row],[Mass (mg) GS 46]]*($W$4/Table1373[[#This Row],[SVL GS 46]])^$W$3</f>
        <v>209.50365080467526</v>
      </c>
      <c r="X236" s="12">
        <f>Table1373[[#This Row],[GS 46]]-Table1373[[#This Row],[GS]]</f>
        <v>4</v>
      </c>
      <c r="Y236">
        <f>Table1373[[#This Row],[SVL GS 46]]-Table1373[[#This Row],[SVL]]</f>
        <v>1.1199999999999992</v>
      </c>
      <c r="Z236">
        <f>Table1373[[#This Row],[Mass GS 46]]-Table1373[[#This Row],[Mass]]</f>
        <v>-9.0200000000000002E-2</v>
      </c>
      <c r="AA236">
        <f>Table1373[[#This Row],[SMI.mg GS 46]]-Table1373[[#This Row],[SMI.mg]]</f>
        <v>-121.52157364795431</v>
      </c>
      <c r="AB236">
        <f>Table1373[[#This Row],[Days post-exp. GS 46]]-Table1373[[#This Row],[Days post-exp.]]</f>
        <v>5</v>
      </c>
    </row>
    <row r="237" spans="1:28">
      <c r="A237" t="s">
        <v>460</v>
      </c>
      <c r="B237" t="s">
        <v>461</v>
      </c>
      <c r="C237" s="3">
        <v>44002</v>
      </c>
      <c r="D237" s="13">
        <v>44041</v>
      </c>
      <c r="E237" s="3" t="s">
        <v>508</v>
      </c>
      <c r="F237">
        <f>Table1373[[#This Row],[Date Measured]]-Table1373[[#This Row],[Exp. Start]]</f>
        <v>39</v>
      </c>
      <c r="G237">
        <v>15.08</v>
      </c>
      <c r="H237">
        <v>42</v>
      </c>
      <c r="I237">
        <v>0.46400000000000002</v>
      </c>
      <c r="J237">
        <f>Table1373[[#This Row],[Mass]]*1000</f>
        <v>464</v>
      </c>
      <c r="K237">
        <f>LOG(Table1373[[#This Row],[SVL]])</f>
        <v>1.1784013415337553</v>
      </c>
      <c r="L237">
        <f>LOG(Table1373[[#This Row],[Mass (mg)]])</f>
        <v>2.6665179805548807</v>
      </c>
      <c r="M237">
        <f>Table1373[[#This Row],[Mass (mg)]]*($M$4/Table1373[[#This Row],[SVL]])^$M$3</f>
        <v>439.83238409155331</v>
      </c>
      <c r="N237" s="13">
        <v>44049</v>
      </c>
      <c r="O237" t="s">
        <v>509</v>
      </c>
      <c r="P237">
        <f>Table1373[[#This Row],[Date Measured GS 46]]-Table1373[[#This Row],[Exp. Start]]</f>
        <v>47</v>
      </c>
      <c r="Q237">
        <v>16.239999999999998</v>
      </c>
      <c r="R237">
        <v>46</v>
      </c>
      <c r="S237">
        <v>0.35799999999999998</v>
      </c>
      <c r="T237">
        <f>Table1373[[#This Row],[Mass GS 46]]*1000</f>
        <v>358</v>
      </c>
      <c r="U237">
        <f>LOG(Table1373[[#This Row],[SVL GS 46]])</f>
        <v>1.2105860249051565</v>
      </c>
      <c r="V237">
        <f>LOG(Table1373[[#This Row],[Mass (mg) GS 46]])</f>
        <v>2.5538830266438746</v>
      </c>
      <c r="W237">
        <f>Table1373[[#This Row],[Mass (mg) GS 46]]*($W$4/Table1373[[#This Row],[SVL GS 46]])^$W$3</f>
        <v>277.16857228659416</v>
      </c>
      <c r="X237" s="12">
        <f>Table1373[[#This Row],[GS 46]]-Table1373[[#This Row],[GS]]</f>
        <v>4</v>
      </c>
      <c r="Y237">
        <f>Table1373[[#This Row],[SVL GS 46]]-Table1373[[#This Row],[SVL]]</f>
        <v>1.1599999999999984</v>
      </c>
      <c r="Z237">
        <f>Table1373[[#This Row],[Mass GS 46]]-Table1373[[#This Row],[Mass]]</f>
        <v>-0.10600000000000004</v>
      </c>
      <c r="AA237">
        <f>Table1373[[#This Row],[SMI.mg GS 46]]-Table1373[[#This Row],[SMI.mg]]</f>
        <v>-162.66381180495915</v>
      </c>
      <c r="AB237">
        <f>Table1373[[#This Row],[Days post-exp. GS 46]]-Table1373[[#This Row],[Days post-exp.]]</f>
        <v>8</v>
      </c>
    </row>
    <row r="238" spans="1:28">
      <c r="A238" t="s">
        <v>460</v>
      </c>
      <c r="B238" t="s">
        <v>461</v>
      </c>
      <c r="C238" s="3">
        <v>44002</v>
      </c>
      <c r="D238" s="13">
        <v>44041</v>
      </c>
      <c r="E238" s="3" t="s">
        <v>510</v>
      </c>
      <c r="F238">
        <f>Table1373[[#This Row],[Date Measured]]-Table1373[[#This Row],[Exp. Start]]</f>
        <v>39</v>
      </c>
      <c r="G238">
        <v>14.82</v>
      </c>
      <c r="H238">
        <v>42</v>
      </c>
      <c r="I238">
        <v>0.504</v>
      </c>
      <c r="J238">
        <f>Table1373[[#This Row],[Mass]]*1000</f>
        <v>504</v>
      </c>
      <c r="K238">
        <f>LOG(Table1373[[#This Row],[SVL]])</f>
        <v>1.1708482036433094</v>
      </c>
      <c r="L238">
        <f>LOG(Table1373[[#This Row],[Mass (mg)]])</f>
        <v>2.7024305364455254</v>
      </c>
      <c r="M238">
        <f>Table1373[[#This Row],[Mass (mg)]]*($M$4/Table1373[[#This Row],[SVL]])^$M$3</f>
        <v>501.46414608069676</v>
      </c>
      <c r="N238" s="13">
        <v>44049</v>
      </c>
      <c r="O238" t="s">
        <v>511</v>
      </c>
      <c r="P238">
        <f>Table1373[[#This Row],[Date Measured GS 46]]-Table1373[[#This Row],[Exp. Start]]</f>
        <v>47</v>
      </c>
      <c r="Q238">
        <v>17.739999999999998</v>
      </c>
      <c r="R238">
        <v>46</v>
      </c>
      <c r="S238">
        <v>0.36699999999999999</v>
      </c>
      <c r="T238">
        <f>Table1373[[#This Row],[Mass GS 46]]*1000</f>
        <v>367</v>
      </c>
      <c r="U238">
        <f>LOG(Table1373[[#This Row],[SVL GS 46]])</f>
        <v>1.2489536154957075</v>
      </c>
      <c r="V238">
        <f>LOG(Table1373[[#This Row],[Mass (mg) GS 46]])</f>
        <v>2.5646660642520893</v>
      </c>
      <c r="W238">
        <f>Table1373[[#This Row],[Mass (mg) GS 46]]*($W$4/Table1373[[#This Row],[SVL GS 46]])^$W$3</f>
        <v>218.5553840988467</v>
      </c>
      <c r="X238" s="12">
        <f>Table1373[[#This Row],[GS 46]]-Table1373[[#This Row],[GS]]</f>
        <v>4</v>
      </c>
      <c r="Y238">
        <f>Table1373[[#This Row],[SVL GS 46]]-Table1373[[#This Row],[SVL]]</f>
        <v>2.9199999999999982</v>
      </c>
      <c r="Z238">
        <f>Table1373[[#This Row],[Mass GS 46]]-Table1373[[#This Row],[Mass]]</f>
        <v>-0.13700000000000001</v>
      </c>
      <c r="AA238">
        <f>Table1373[[#This Row],[SMI.mg GS 46]]-Table1373[[#This Row],[SMI.mg]]</f>
        <v>-282.90876198185003</v>
      </c>
      <c r="AB238">
        <f>Table1373[[#This Row],[Days post-exp. GS 46]]-Table1373[[#This Row],[Days post-exp.]]</f>
        <v>8</v>
      </c>
    </row>
    <row r="239" spans="1:28">
      <c r="A239" t="s">
        <v>460</v>
      </c>
      <c r="B239" t="s">
        <v>461</v>
      </c>
      <c r="C239" s="3">
        <v>44002</v>
      </c>
      <c r="D239" s="13">
        <v>44041</v>
      </c>
      <c r="E239" s="3" t="s">
        <v>512</v>
      </c>
      <c r="F239">
        <f>Table1373[[#This Row],[Date Measured]]-Table1373[[#This Row],[Exp. Start]]</f>
        <v>39</v>
      </c>
      <c r="G239">
        <v>14.22</v>
      </c>
      <c r="H239">
        <v>42</v>
      </c>
      <c r="I239">
        <v>0.42099999999999999</v>
      </c>
      <c r="J239">
        <f>Table1373[[#This Row],[Mass]]*1000</f>
        <v>421</v>
      </c>
      <c r="K239">
        <f>LOG(Table1373[[#This Row],[SVL]])</f>
        <v>1.1528995963937476</v>
      </c>
      <c r="L239">
        <f>LOG(Table1373[[#This Row],[Mass (mg)]])</f>
        <v>2.6242820958356683</v>
      </c>
      <c r="M239">
        <f>Table1373[[#This Row],[Mass (mg)]]*($M$4/Table1373[[#This Row],[SVL]])^$M$3</f>
        <v>469.99078490338457</v>
      </c>
      <c r="N239" s="27">
        <v>44049</v>
      </c>
      <c r="O239" s="31" t="s">
        <v>513</v>
      </c>
      <c r="P239">
        <f>Table1373[[#This Row],[Date Measured GS 46]]-Table1373[[#This Row],[Exp. Start]]</f>
        <v>47</v>
      </c>
      <c r="Q239" s="31">
        <v>16.55</v>
      </c>
      <c r="R239" s="31">
        <v>46</v>
      </c>
      <c r="S239" s="31">
        <v>0.29499999999999998</v>
      </c>
      <c r="T239">
        <f>Table1373[[#This Row],[Mass GS 46]]*1000</f>
        <v>295</v>
      </c>
      <c r="U239">
        <f>LOG(Table1373[[#This Row],[SVL GS 46]])</f>
        <v>1.2187979981117376</v>
      </c>
      <c r="V239">
        <f>LOG(Table1373[[#This Row],[Mass (mg) GS 46]])</f>
        <v>2.469822015978163</v>
      </c>
      <c r="W239">
        <f>Table1373[[#This Row],[Mass (mg) GS 46]]*($W$4/Table1373[[#This Row],[SVL GS 46]])^$W$3</f>
        <v>215.91880438983571</v>
      </c>
      <c r="X239" s="12">
        <f>Table1373[[#This Row],[GS 46]]-Table1373[[#This Row],[GS]]</f>
        <v>4</v>
      </c>
      <c r="Y239">
        <f>Table1373[[#This Row],[SVL GS 46]]-Table1373[[#This Row],[SVL]]</f>
        <v>2.33</v>
      </c>
      <c r="Z239">
        <f>Table1373[[#This Row],[Mass GS 46]]-Table1373[[#This Row],[Mass]]</f>
        <v>-0.126</v>
      </c>
      <c r="AA239">
        <f>Table1373[[#This Row],[SMI.mg GS 46]]-Table1373[[#This Row],[SMI.mg]]</f>
        <v>-254.07198051354885</v>
      </c>
      <c r="AB239">
        <f>Table1373[[#This Row],[Days post-exp. GS 46]]-Table1373[[#This Row],[Days post-exp.]]</f>
        <v>8</v>
      </c>
    </row>
    <row r="240" spans="1:28">
      <c r="A240" t="s">
        <v>460</v>
      </c>
      <c r="B240" t="s">
        <v>461</v>
      </c>
      <c r="C240" s="3">
        <v>44002</v>
      </c>
      <c r="D240" s="13">
        <v>44041</v>
      </c>
      <c r="E240" s="3" t="s">
        <v>514</v>
      </c>
      <c r="F240">
        <f>Table1373[[#This Row],[Date Measured]]-Table1373[[#This Row],[Exp. Start]]</f>
        <v>39</v>
      </c>
      <c r="G240">
        <v>15.75</v>
      </c>
      <c r="H240">
        <v>42</v>
      </c>
      <c r="I240">
        <v>0.46600000000000003</v>
      </c>
      <c r="J240">
        <f>Table1373[[#This Row],[Mass]]*1000</f>
        <v>466</v>
      </c>
      <c r="K240">
        <f>LOG(Table1373[[#This Row],[SVL]])</f>
        <v>1.1972805581256194</v>
      </c>
      <c r="L240">
        <f>LOG(Table1373[[#This Row],[Mass (mg)]])</f>
        <v>2.6683859166900001</v>
      </c>
      <c r="M240">
        <f>Table1373[[#This Row],[Mass (mg)]]*($M$4/Table1373[[#This Row],[SVL]])^$M$3</f>
        <v>391.3496265018141</v>
      </c>
      <c r="N240" s="13">
        <v>44044</v>
      </c>
      <c r="O240" t="s">
        <v>515</v>
      </c>
      <c r="P240">
        <f>Table1373[[#This Row],[Date Measured GS 46]]-Table1373[[#This Row],[Exp. Start]]</f>
        <v>42</v>
      </c>
      <c r="Q240">
        <v>15.95</v>
      </c>
      <c r="R240">
        <v>46</v>
      </c>
      <c r="S240">
        <v>0.35299999999999998</v>
      </c>
      <c r="T240">
        <f>Table1373[[#This Row],[Mass GS 46]]*1000</f>
        <v>353</v>
      </c>
      <c r="U240">
        <f>LOG(Table1373[[#This Row],[SVL GS 46]])</f>
        <v>1.2027606873932</v>
      </c>
      <c r="V240">
        <f>LOG(Table1373[[#This Row],[Mass (mg) GS 46]])</f>
        <v>2.5477747053878224</v>
      </c>
      <c r="W240">
        <f>Table1373[[#This Row],[Mass (mg) GS 46]]*($W$4/Table1373[[#This Row],[SVL GS 46]])^$W$3</f>
        <v>288.3232894175531</v>
      </c>
      <c r="X240" s="12">
        <f>Table1373[[#This Row],[GS 46]]-Table1373[[#This Row],[GS]]</f>
        <v>4</v>
      </c>
      <c r="Y240">
        <f>Table1373[[#This Row],[SVL GS 46]]-Table1373[[#This Row],[SVL]]</f>
        <v>0.19999999999999929</v>
      </c>
      <c r="Z240">
        <f>Table1373[[#This Row],[Mass GS 46]]-Table1373[[#This Row],[Mass]]</f>
        <v>-0.11300000000000004</v>
      </c>
      <c r="AA240">
        <f>Table1373[[#This Row],[SMI.mg GS 46]]-Table1373[[#This Row],[SMI.mg]]</f>
        <v>-103.026337084261</v>
      </c>
      <c r="AB240">
        <f>Table1373[[#This Row],[Days post-exp. GS 46]]-Table1373[[#This Row],[Days post-exp.]]</f>
        <v>3</v>
      </c>
    </row>
    <row r="241" spans="1:29">
      <c r="A241" t="s">
        <v>460</v>
      </c>
      <c r="B241" t="s">
        <v>461</v>
      </c>
      <c r="C241" s="3">
        <v>44002</v>
      </c>
      <c r="D241" s="13">
        <v>44042</v>
      </c>
      <c r="E241" s="3" t="s">
        <v>516</v>
      </c>
      <c r="F241">
        <f>Table1373[[#This Row],[Date Measured]]-Table1373[[#This Row],[Exp. Start]]</f>
        <v>40</v>
      </c>
      <c r="G241">
        <v>13.74</v>
      </c>
      <c r="H241">
        <v>42</v>
      </c>
      <c r="I241">
        <v>0.373</v>
      </c>
      <c r="J241">
        <f>Table1373[[#This Row],[Mass]]*1000</f>
        <v>373</v>
      </c>
      <c r="K241">
        <f>LOG(Table1373[[#This Row],[SVL]])</f>
        <v>1.1379867327235316</v>
      </c>
      <c r="L241">
        <f>LOG(Table1373[[#This Row],[Mass (mg)]])</f>
        <v>2.5717088318086878</v>
      </c>
      <c r="M241">
        <f>Table1373[[#This Row],[Mass (mg)]]*($M$4/Table1373[[#This Row],[SVL]])^$M$3</f>
        <v>458.2026161791901</v>
      </c>
      <c r="N241" s="13">
        <v>44047</v>
      </c>
      <c r="O241" t="s">
        <v>517</v>
      </c>
      <c r="P241">
        <f>Table1373[[#This Row],[Date Measured GS 46]]-Table1373[[#This Row],[Exp. Start]]</f>
        <v>45</v>
      </c>
      <c r="Q241">
        <v>14.37</v>
      </c>
      <c r="R241">
        <v>46</v>
      </c>
      <c r="S241">
        <v>0.28299999999999997</v>
      </c>
      <c r="T241">
        <f>Table1373[[#This Row],[Mass GS 46]]*1000</f>
        <v>283</v>
      </c>
      <c r="U241">
        <f>LOG(Table1373[[#This Row],[SVL GS 46]])</f>
        <v>1.1574567681342256</v>
      </c>
      <c r="V241">
        <f>LOG(Table1373[[#This Row],[Mass (mg) GS 46]])</f>
        <v>2.4517864355242902</v>
      </c>
      <c r="W241">
        <f>Table1373[[#This Row],[Mass (mg) GS 46]]*($W$4/Table1373[[#This Row],[SVL GS 46]])^$W$3</f>
        <v>315.10866961758751</v>
      </c>
      <c r="X241" s="12">
        <f>Table1373[[#This Row],[GS 46]]-Table1373[[#This Row],[GS]]</f>
        <v>4</v>
      </c>
      <c r="Y241">
        <f>Table1373[[#This Row],[SVL GS 46]]-Table1373[[#This Row],[SVL]]</f>
        <v>0.62999999999999901</v>
      </c>
      <c r="Z241">
        <f>Table1373[[#This Row],[Mass GS 46]]-Table1373[[#This Row],[Mass]]</f>
        <v>-9.0000000000000024E-2</v>
      </c>
      <c r="AA241">
        <f>Table1373[[#This Row],[SMI.mg GS 46]]-Table1373[[#This Row],[SMI.mg]]</f>
        <v>-143.09394656160259</v>
      </c>
      <c r="AB241">
        <f>Table1373[[#This Row],[Days post-exp. GS 46]]-Table1373[[#This Row],[Days post-exp.]]</f>
        <v>5</v>
      </c>
    </row>
    <row r="242" spans="1:29">
      <c r="A242" t="s">
        <v>460</v>
      </c>
      <c r="B242" t="s">
        <v>461</v>
      </c>
      <c r="C242" s="3">
        <v>44002</v>
      </c>
      <c r="D242" s="13">
        <v>44042</v>
      </c>
      <c r="E242" s="3" t="s">
        <v>518</v>
      </c>
      <c r="F242">
        <f>Table1373[[#This Row],[Date Measured]]-Table1373[[#This Row],[Exp. Start]]</f>
        <v>40</v>
      </c>
      <c r="G242">
        <v>15.01</v>
      </c>
      <c r="H242">
        <v>42</v>
      </c>
      <c r="I242">
        <v>0.4</v>
      </c>
      <c r="J242">
        <f>Table1373[[#This Row],[Mass]]*1000</f>
        <v>400</v>
      </c>
      <c r="K242">
        <f>LOG(Table1373[[#This Row],[SVL]])</f>
        <v>1.1763806922432705</v>
      </c>
      <c r="L242">
        <f>LOG(Table1373[[#This Row],[Mass (mg)]])</f>
        <v>2.6020599913279625</v>
      </c>
      <c r="M242">
        <f>Table1373[[#This Row],[Mass (mg)]]*($M$4/Table1373[[#This Row],[SVL]])^$M$3</f>
        <v>384.11207755043273</v>
      </c>
      <c r="N242" s="13">
        <v>44046</v>
      </c>
      <c r="O242" t="s">
        <v>519</v>
      </c>
      <c r="P242">
        <f>Table1373[[#This Row],[Date Measured GS 46]]-Table1373[[#This Row],[Exp. Start]]</f>
        <v>44</v>
      </c>
      <c r="Q242">
        <v>13.7</v>
      </c>
      <c r="R242">
        <v>46</v>
      </c>
      <c r="S242">
        <v>0.32800000000000001</v>
      </c>
      <c r="T242">
        <f>Table1373[[#This Row],[Mass GS 46]]*1000</f>
        <v>328</v>
      </c>
      <c r="U242">
        <f>LOG(Table1373[[#This Row],[SVL GS 46]])</f>
        <v>1.1367205671564067</v>
      </c>
      <c r="V242">
        <f>LOG(Table1373[[#This Row],[Mass (mg) GS 46]])</f>
        <v>2.5158738437116792</v>
      </c>
      <c r="W242">
        <f>Table1373[[#This Row],[Mass (mg) GS 46]]*($W$4/Table1373[[#This Row],[SVL GS 46]])^$W$3</f>
        <v>420.86394191744307</v>
      </c>
      <c r="X242" s="12">
        <f>Table1373[[#This Row],[GS 46]]-Table1373[[#This Row],[GS]]</f>
        <v>4</v>
      </c>
      <c r="Y242">
        <f>Table1373[[#This Row],[SVL GS 46]]-Table1373[[#This Row],[SVL]]</f>
        <v>-1.3100000000000005</v>
      </c>
      <c r="Z242">
        <f>Table1373[[#This Row],[Mass GS 46]]-Table1373[[#This Row],[Mass]]</f>
        <v>-7.2000000000000008E-2</v>
      </c>
      <c r="AA242">
        <f>Table1373[[#This Row],[SMI.mg GS 46]]-Table1373[[#This Row],[SMI.mg]]</f>
        <v>36.751864367010342</v>
      </c>
      <c r="AB242">
        <f>Table1373[[#This Row],[Days post-exp. GS 46]]-Table1373[[#This Row],[Days post-exp.]]</f>
        <v>4</v>
      </c>
    </row>
    <row r="243" spans="1:29">
      <c r="A243" t="s">
        <v>460</v>
      </c>
      <c r="B243" t="s">
        <v>461</v>
      </c>
      <c r="C243" s="3">
        <v>44002</v>
      </c>
      <c r="D243" s="13">
        <v>44042</v>
      </c>
      <c r="E243" s="3" t="s">
        <v>520</v>
      </c>
      <c r="F243">
        <f>Table1373[[#This Row],[Date Measured]]-Table1373[[#This Row],[Exp. Start]]</f>
        <v>40</v>
      </c>
      <c r="G243">
        <v>15.91</v>
      </c>
      <c r="H243">
        <v>42</v>
      </c>
      <c r="I243">
        <v>0.51800000000000002</v>
      </c>
      <c r="J243">
        <f>Table1373[[#This Row],[Mass]]*1000</f>
        <v>518</v>
      </c>
      <c r="K243">
        <f>LOG(Table1373[[#This Row],[SVL]])</f>
        <v>1.2016701796465816</v>
      </c>
      <c r="L243">
        <f>LOG(Table1373[[#This Row],[Mass (mg)]])</f>
        <v>2.7143297597452332</v>
      </c>
      <c r="M243">
        <f>Table1373[[#This Row],[Mass (mg)]]*($M$4/Table1373[[#This Row],[SVL]])^$M$3</f>
        <v>422.94215559357497</v>
      </c>
      <c r="N243" s="13">
        <v>44047</v>
      </c>
      <c r="O243" t="s">
        <v>521</v>
      </c>
      <c r="P243">
        <f>Table1373[[#This Row],[Date Measured GS 46]]-Table1373[[#This Row],[Exp. Start]]</f>
        <v>45</v>
      </c>
      <c r="Q243">
        <v>14.84</v>
      </c>
      <c r="R243">
        <v>46</v>
      </c>
      <c r="S243">
        <v>0.30299999999999999</v>
      </c>
      <c r="T243">
        <f>Table1373[[#This Row],[Mass GS 46]]*1000</f>
        <v>303</v>
      </c>
      <c r="U243">
        <f>LOG(Table1373[[#This Row],[SVL GS 46]])</f>
        <v>1.1714339009430084</v>
      </c>
      <c r="V243">
        <f>LOG(Table1373[[#This Row],[Mass (mg) GS 46]])</f>
        <v>2.4814426285023048</v>
      </c>
      <c r="W243">
        <f>Table1373[[#This Row],[Mass (mg) GS 46]]*($W$4/Table1373[[#This Row],[SVL GS 46]])^$W$3</f>
        <v>306.61926965656403</v>
      </c>
      <c r="X243" s="12">
        <f>Table1373[[#This Row],[GS 46]]-Table1373[[#This Row],[GS]]</f>
        <v>4</v>
      </c>
      <c r="Y243">
        <f>Table1373[[#This Row],[SVL GS 46]]-Table1373[[#This Row],[SVL]]</f>
        <v>-1.0700000000000003</v>
      </c>
      <c r="Z243">
        <f>Table1373[[#This Row],[Mass GS 46]]-Table1373[[#This Row],[Mass]]</f>
        <v>-0.21500000000000002</v>
      </c>
      <c r="AA243">
        <f>Table1373[[#This Row],[SMI.mg GS 46]]-Table1373[[#This Row],[SMI.mg]]</f>
        <v>-116.32288593701094</v>
      </c>
      <c r="AB243">
        <f>Table1373[[#This Row],[Days post-exp. GS 46]]-Table1373[[#This Row],[Days post-exp.]]</f>
        <v>5</v>
      </c>
    </row>
    <row r="244" spans="1:29">
      <c r="A244" t="s">
        <v>460</v>
      </c>
      <c r="B244" t="s">
        <v>461</v>
      </c>
      <c r="C244" s="3">
        <v>44002</v>
      </c>
      <c r="D244" s="13">
        <v>44043</v>
      </c>
      <c r="E244" s="3" t="s">
        <v>522</v>
      </c>
      <c r="F244">
        <f>Table1373[[#This Row],[Date Measured]]-Table1373[[#This Row],[Exp. Start]]</f>
        <v>41</v>
      </c>
      <c r="G244">
        <v>17.2</v>
      </c>
      <c r="H244">
        <v>42</v>
      </c>
      <c r="I244">
        <v>0.39600000000000002</v>
      </c>
      <c r="J244">
        <f>Table1373[[#This Row],[Mass]]*1000</f>
        <v>396</v>
      </c>
      <c r="K244">
        <f>LOG(Table1373[[#This Row],[SVL]])</f>
        <v>1.2355284469075489</v>
      </c>
      <c r="L244">
        <f>LOG(Table1373[[#This Row],[Mass (mg)]])</f>
        <v>2.5976951859255122</v>
      </c>
      <c r="M244">
        <f>Table1373[[#This Row],[Mass (mg)]]*($M$4/Table1373[[#This Row],[SVL]])^$M$3</f>
        <v>260.21380208461301</v>
      </c>
      <c r="N244" s="13">
        <v>44048</v>
      </c>
      <c r="O244" t="s">
        <v>523</v>
      </c>
      <c r="P244">
        <f>Table1373[[#This Row],[Date Measured GS 46]]-Table1373[[#This Row],[Exp. Start]]</f>
        <v>46</v>
      </c>
      <c r="Q244">
        <v>15.94</v>
      </c>
      <c r="R244">
        <v>46</v>
      </c>
      <c r="S244">
        <v>0.41099999999999998</v>
      </c>
      <c r="T244">
        <f>Table1373[[#This Row],[Mass GS 46]]*1000</f>
        <v>411</v>
      </c>
      <c r="U244">
        <f>LOG(Table1373[[#This Row],[SVL GS 46]])</f>
        <v>1.2024883170600935</v>
      </c>
      <c r="V244">
        <f>LOG(Table1373[[#This Row],[Mass (mg) GS 46]])</f>
        <v>2.6138418218760693</v>
      </c>
      <c r="W244">
        <f>Table1373[[#This Row],[Mass (mg) GS 46]]*($W$4/Table1373[[#This Row],[SVL GS 46]])^$W$3</f>
        <v>336.32246561530695</v>
      </c>
      <c r="X244" s="12">
        <f>Table1373[[#This Row],[GS 46]]-Table1373[[#This Row],[GS]]</f>
        <v>4</v>
      </c>
      <c r="Y244">
        <f>Table1373[[#This Row],[SVL GS 46]]-Table1373[[#This Row],[SVL]]</f>
        <v>-1.2599999999999998</v>
      </c>
      <c r="Z244">
        <f>Table1373[[#This Row],[Mass GS 46]]-Table1373[[#This Row],[Mass]]</f>
        <v>1.4999999999999958E-2</v>
      </c>
      <c r="AA244">
        <f>Table1373[[#This Row],[SMI.mg GS 46]]-Table1373[[#This Row],[SMI.mg]]</f>
        <v>76.108663530693946</v>
      </c>
      <c r="AB244">
        <f>Table1373[[#This Row],[Days post-exp. GS 46]]-Table1373[[#This Row],[Days post-exp.]]</f>
        <v>5</v>
      </c>
    </row>
    <row r="245" spans="1:29">
      <c r="A245" t="s">
        <v>460</v>
      </c>
      <c r="B245" t="s">
        <v>461</v>
      </c>
      <c r="C245" s="3">
        <v>44002</v>
      </c>
      <c r="D245" s="13">
        <v>44043</v>
      </c>
      <c r="E245" s="3" t="s">
        <v>524</v>
      </c>
      <c r="F245">
        <f>Table1373[[#This Row],[Date Measured]]-Table1373[[#This Row],[Exp. Start]]</f>
        <v>41</v>
      </c>
      <c r="G245">
        <v>15.26</v>
      </c>
      <c r="H245">
        <v>42</v>
      </c>
      <c r="I245">
        <v>0.40400000000000003</v>
      </c>
      <c r="J245">
        <f>Table1373[[#This Row],[Mass]]*1000</f>
        <v>404</v>
      </c>
      <c r="K245">
        <f>LOG(Table1373[[#This Row],[SVL]])</f>
        <v>1.1835545336188618</v>
      </c>
      <c r="L245">
        <f>LOG(Table1373[[#This Row],[Mass (mg)]])</f>
        <v>2.6063813651106051</v>
      </c>
      <c r="M245">
        <f>Table1373[[#This Row],[Mass (mg)]]*($M$4/Table1373[[#This Row],[SVL]])^$M$3</f>
        <v>370.50645758405187</v>
      </c>
      <c r="N245" s="37">
        <v>44048</v>
      </c>
      <c r="O245" s="38" t="s">
        <v>525</v>
      </c>
      <c r="P245">
        <f>Table1373[[#This Row],[Date Measured GS 46]]-Table1373[[#This Row],[Exp. Start]]</f>
        <v>46</v>
      </c>
      <c r="Q245" s="41">
        <v>16.36</v>
      </c>
      <c r="R245" s="41">
        <v>46</v>
      </c>
      <c r="S245" s="41">
        <v>0.34100000000000003</v>
      </c>
      <c r="T245" s="41">
        <f>Table1373[[#This Row],[Mass GS 46]]*1000</f>
        <v>341</v>
      </c>
      <c r="U245" s="41">
        <f>LOG(Table1373[[#This Row],[SVL GS 46]])</f>
        <v>1.2137832993353042</v>
      </c>
      <c r="V245" s="41">
        <f>LOG(Table1373[[#This Row],[Mass (mg) GS 46]])</f>
        <v>2.5327543789924976</v>
      </c>
      <c r="W245">
        <f>Table1373[[#This Row],[Mass (mg) GS 46]]*($W$4/Table1373[[#This Row],[SVL GS 46]])^$W$3</f>
        <v>258.29635921877855</v>
      </c>
      <c r="X245" s="12">
        <f>Table1373[[#This Row],[GS 46]]-Table1373[[#This Row],[GS]]</f>
        <v>4</v>
      </c>
      <c r="Y245">
        <f>Table1373[[#This Row],[SVL GS 46]]-Table1373[[#This Row],[SVL]]</f>
        <v>1.0999999999999996</v>
      </c>
      <c r="Z245">
        <f>Table1373[[#This Row],[Mass GS 46]]-Table1373[[#This Row],[Mass]]</f>
        <v>-6.3E-2</v>
      </c>
      <c r="AA245">
        <f>Table1373[[#This Row],[SMI.mg GS 46]]-Table1373[[#This Row],[SMI.mg]]</f>
        <v>-112.21009836527332</v>
      </c>
      <c r="AB245">
        <f>Table1373[[#This Row],[Days post-exp. GS 46]]-Table1373[[#This Row],[Days post-exp.]]</f>
        <v>5</v>
      </c>
    </row>
    <row r="246" spans="1:29">
      <c r="A246" t="s">
        <v>460</v>
      </c>
      <c r="B246" t="s">
        <v>461</v>
      </c>
      <c r="C246" s="3">
        <v>44002</v>
      </c>
      <c r="D246" s="13">
        <v>44043</v>
      </c>
      <c r="E246" s="3" t="s">
        <v>526</v>
      </c>
      <c r="F246">
        <f>Table1373[[#This Row],[Date Measured]]-Table1373[[#This Row],[Exp. Start]]</f>
        <v>41</v>
      </c>
      <c r="G246">
        <v>16.600000000000001</v>
      </c>
      <c r="H246">
        <v>42</v>
      </c>
      <c r="I246">
        <v>0.42599999999999999</v>
      </c>
      <c r="J246">
        <f>Table1373[[#This Row],[Mass]]*1000</f>
        <v>426</v>
      </c>
      <c r="K246">
        <f>LOG(Table1373[[#This Row],[SVL]])</f>
        <v>1.2201080880400552</v>
      </c>
      <c r="L246">
        <f>LOG(Table1373[[#This Row],[Mass (mg)]])</f>
        <v>2.6294095991027189</v>
      </c>
      <c r="M246">
        <f>Table1373[[#This Row],[Mass (mg)]]*($M$4/Table1373[[#This Row],[SVL]])^$M$3</f>
        <v>309.02948146485107</v>
      </c>
      <c r="N246" s="13">
        <v>44049</v>
      </c>
      <c r="O246" t="s">
        <v>527</v>
      </c>
      <c r="P246">
        <f>Table1373[[#This Row],[Date Measured GS 46]]-Table1373[[#This Row],[Exp. Start]]</f>
        <v>47</v>
      </c>
      <c r="Q246">
        <v>16.2</v>
      </c>
      <c r="R246">
        <v>46</v>
      </c>
      <c r="S246">
        <v>0.36499999999999999</v>
      </c>
      <c r="T246">
        <f>Table1373[[#This Row],[Mass GS 46]]*1000</f>
        <v>365</v>
      </c>
      <c r="U246">
        <f>LOG(Table1373[[#This Row],[SVL GS 46]])</f>
        <v>1.209515014542631</v>
      </c>
      <c r="V246">
        <f>LOG(Table1373[[#This Row],[Mass (mg) GS 46]])</f>
        <v>2.5622928644564746</v>
      </c>
      <c r="W246">
        <f>Table1373[[#This Row],[Mass (mg) GS 46]]*($W$4/Table1373[[#This Row],[SVL GS 46]])^$W$3</f>
        <v>284.6656780349756</v>
      </c>
      <c r="X246" s="12">
        <f>Table1373[[#This Row],[GS 46]]-Table1373[[#This Row],[GS]]</f>
        <v>4</v>
      </c>
      <c r="Y246">
        <f>Table1373[[#This Row],[SVL GS 46]]-Table1373[[#This Row],[SVL]]</f>
        <v>-0.40000000000000213</v>
      </c>
      <c r="Z246">
        <f>Table1373[[#This Row],[Mass GS 46]]-Table1373[[#This Row],[Mass]]</f>
        <v>-6.0999999999999999E-2</v>
      </c>
      <c r="AA246">
        <f>Table1373[[#This Row],[SMI.mg GS 46]]-Table1373[[#This Row],[SMI.mg]]</f>
        <v>-24.363803429875475</v>
      </c>
      <c r="AB246">
        <f>Table1373[[#This Row],[Days post-exp. GS 46]]-Table1373[[#This Row],[Days post-exp.]]</f>
        <v>6</v>
      </c>
    </row>
    <row r="247" spans="1:29">
      <c r="A247" t="s">
        <v>460</v>
      </c>
      <c r="B247" t="s">
        <v>461</v>
      </c>
      <c r="C247" s="3">
        <v>44002</v>
      </c>
      <c r="D247" s="18">
        <v>44046</v>
      </c>
      <c r="E247" s="4" t="s">
        <v>528</v>
      </c>
      <c r="F247">
        <f>Table1373[[#This Row],[Date Measured]]-Table1373[[#This Row],[Exp. Start]]</f>
        <v>44</v>
      </c>
      <c r="G247" s="4">
        <v>13.35</v>
      </c>
      <c r="H247" s="4">
        <v>45</v>
      </c>
      <c r="I247" s="4">
        <v>0.32600000000000001</v>
      </c>
      <c r="J247" s="4">
        <f>Table1373[[#This Row],[Mass]]*1000</f>
        <v>326</v>
      </c>
      <c r="K247" s="4">
        <f>LOG(Table1373[[#This Row],[SVL]])</f>
        <v>1.1254812657005939</v>
      </c>
      <c r="L247" s="4">
        <f>LOG(Table1373[[#This Row],[Mass (mg)]])</f>
        <v>2.5132176000679389</v>
      </c>
      <c r="M247">
        <f>Table1373[[#This Row],[Mass (mg)]]*($M$4/Table1373[[#This Row],[SVL]])^$M$3</f>
        <v>433.91207915222304</v>
      </c>
      <c r="N247" s="13">
        <v>44050</v>
      </c>
      <c r="O247" t="s">
        <v>529</v>
      </c>
      <c r="P247">
        <f>Table1373[[#This Row],[Date Measured GS 46]]-Table1373[[#This Row],[Exp. Start]]</f>
        <v>48</v>
      </c>
      <c r="Q247">
        <v>15.95</v>
      </c>
      <c r="R247">
        <v>46</v>
      </c>
      <c r="S247">
        <v>0.30399999999999999</v>
      </c>
      <c r="T247">
        <f>Table1373[[#This Row],[Mass GS 46]]*1000</f>
        <v>304</v>
      </c>
      <c r="U247">
        <f>LOG(Table1373[[#This Row],[SVL GS 46]])</f>
        <v>1.2027606873932</v>
      </c>
      <c r="V247">
        <f>LOG(Table1373[[#This Row],[Mass (mg) GS 46]])</f>
        <v>2.4828735836087539</v>
      </c>
      <c r="W247">
        <f>Table1373[[#This Row],[Mass (mg) GS 46]]*($W$4/Table1373[[#This Row],[SVL GS 46]])^$W$3</f>
        <v>248.30107643891259</v>
      </c>
      <c r="X247" s="12">
        <f>Table1373[[#This Row],[GS 46]]-Table1373[[#This Row],[GS]]</f>
        <v>1</v>
      </c>
      <c r="Y247">
        <f>Table1373[[#This Row],[SVL GS 46]]-Table1373[[#This Row],[SVL]]</f>
        <v>2.5999999999999996</v>
      </c>
      <c r="Z247">
        <f>Table1373[[#This Row],[Mass GS 46]]-Table1373[[#This Row],[Mass]]</f>
        <v>-2.200000000000002E-2</v>
      </c>
      <c r="AA247">
        <f>Table1373[[#This Row],[SMI.mg GS 46]]-Table1373[[#This Row],[SMI.mg]]</f>
        <v>-185.61100271331046</v>
      </c>
      <c r="AB247">
        <f>Table1373[[#This Row],[Days post-exp. GS 46]]-Table1373[[#This Row],[Days post-exp.]]</f>
        <v>4</v>
      </c>
    </row>
    <row r="248" spans="1:29">
      <c r="A248" t="s">
        <v>460</v>
      </c>
      <c r="B248" t="s">
        <v>461</v>
      </c>
      <c r="C248" s="3">
        <v>44002</v>
      </c>
      <c r="D248" s="18">
        <v>44046</v>
      </c>
      <c r="E248" s="4" t="s">
        <v>530</v>
      </c>
      <c r="F248">
        <f>Table1373[[#This Row],[Date Measured]]-Table1373[[#This Row],[Exp. Start]]</f>
        <v>44</v>
      </c>
      <c r="G248" s="4">
        <v>13.61</v>
      </c>
      <c r="H248" s="4">
        <v>45</v>
      </c>
      <c r="I248" s="4">
        <v>0.29299999999999998</v>
      </c>
      <c r="J248" s="4">
        <f>Table1373[[#This Row],[Mass]]*1000</f>
        <v>293</v>
      </c>
      <c r="K248" s="4">
        <f>LOG(Table1373[[#This Row],[SVL]])</f>
        <v>1.1338581252033346</v>
      </c>
      <c r="L248" s="4">
        <f>LOG(Table1373[[#This Row],[Mass (mg)]])</f>
        <v>2.4668676203541096</v>
      </c>
      <c r="M248">
        <f>Table1373[[#This Row],[Mass (mg)]]*($M$4/Table1373[[#This Row],[SVL]])^$M$3</f>
        <v>369.58731853318051</v>
      </c>
      <c r="N248" s="13">
        <v>44050</v>
      </c>
      <c r="O248" t="s">
        <v>531</v>
      </c>
      <c r="P248">
        <f>Table1373[[#This Row],[Date Measured GS 46]]-Table1373[[#This Row],[Exp. Start]]</f>
        <v>48</v>
      </c>
      <c r="Q248">
        <v>13.9</v>
      </c>
      <c r="R248">
        <v>46</v>
      </c>
      <c r="S248">
        <v>0.253</v>
      </c>
      <c r="T248">
        <f>Table1373[[#This Row],[Mass GS 46]]*1000</f>
        <v>253</v>
      </c>
      <c r="U248">
        <f>LOG(Table1373[[#This Row],[SVL GS 46]])</f>
        <v>1.1430148002540952</v>
      </c>
      <c r="V248">
        <f>LOG(Table1373[[#This Row],[Mass (mg) GS 46]])</f>
        <v>2.403120521175818</v>
      </c>
      <c r="W248">
        <f>Table1373[[#This Row],[Mass (mg) GS 46]]*($W$4/Table1373[[#This Row],[SVL GS 46]])^$W$3</f>
        <v>310.95121994398824</v>
      </c>
      <c r="X248" s="12">
        <f>Table1373[[#This Row],[GS 46]]-Table1373[[#This Row],[GS]]</f>
        <v>1</v>
      </c>
      <c r="Y248">
        <f>Table1373[[#This Row],[SVL GS 46]]-Table1373[[#This Row],[SVL]]</f>
        <v>0.29000000000000092</v>
      </c>
      <c r="Z248">
        <f>Table1373[[#This Row],[Mass GS 46]]-Table1373[[#This Row],[Mass]]</f>
        <v>-3.999999999999998E-2</v>
      </c>
      <c r="AA248">
        <f>Table1373[[#This Row],[SMI.mg GS 46]]-Table1373[[#This Row],[SMI.mg]]</f>
        <v>-58.636098589192272</v>
      </c>
      <c r="AB248">
        <f>Table1373[[#This Row],[Days post-exp. GS 46]]-Table1373[[#This Row],[Days post-exp.]]</f>
        <v>4</v>
      </c>
    </row>
    <row r="249" spans="1:29">
      <c r="A249" t="s">
        <v>460</v>
      </c>
      <c r="B249" t="s">
        <v>461</v>
      </c>
      <c r="C249" s="3">
        <v>44002</v>
      </c>
      <c r="D249" s="18">
        <v>44046</v>
      </c>
      <c r="E249" s="4" t="s">
        <v>532</v>
      </c>
      <c r="F249">
        <f>Table1373[[#This Row],[Date Measured]]-Table1373[[#This Row],[Exp. Start]]</f>
        <v>44</v>
      </c>
      <c r="G249" s="4">
        <v>14.17</v>
      </c>
      <c r="H249" s="4">
        <v>45</v>
      </c>
      <c r="I249" s="4">
        <v>0.35099999999999998</v>
      </c>
      <c r="J249" s="4">
        <f>Table1373[[#This Row],[Mass]]*1000</f>
        <v>351</v>
      </c>
      <c r="K249" s="4">
        <f>LOG(Table1373[[#This Row],[SVL]])</f>
        <v>1.1513698502474603</v>
      </c>
      <c r="L249" s="4">
        <f>LOG(Table1373[[#This Row],[Mass (mg)]])</f>
        <v>2.5453071164658239</v>
      </c>
      <c r="M249">
        <f>Table1373[[#This Row],[Mass (mg)]]*($M$4/Table1373[[#This Row],[SVL]])^$M$3</f>
        <v>395.7087432067998</v>
      </c>
      <c r="N249" s="13">
        <v>44050</v>
      </c>
      <c r="O249" t="s">
        <v>533</v>
      </c>
      <c r="P249">
        <f>Table1373[[#This Row],[Date Measured GS 46]]-Table1373[[#This Row],[Exp. Start]]</f>
        <v>48</v>
      </c>
      <c r="Q249">
        <v>13.73</v>
      </c>
      <c r="R249">
        <v>46</v>
      </c>
      <c r="S249">
        <v>0.313</v>
      </c>
      <c r="T249">
        <f>Table1373[[#This Row],[Mass GS 46]]*1000</f>
        <v>313</v>
      </c>
      <c r="U249">
        <f>LOG(Table1373[[#This Row],[SVL GS 46]])</f>
        <v>1.137670537236755</v>
      </c>
      <c r="V249">
        <f>LOG(Table1373[[#This Row],[Mass (mg) GS 46]])</f>
        <v>2.4955443375464483</v>
      </c>
      <c r="W249">
        <f>Table1373[[#This Row],[Mass (mg) GS 46]]*($W$4/Table1373[[#This Row],[SVL GS 46]])^$W$3</f>
        <v>399.01613755435125</v>
      </c>
      <c r="X249" s="12">
        <f>Table1373[[#This Row],[GS 46]]-Table1373[[#This Row],[GS]]</f>
        <v>1</v>
      </c>
      <c r="Y249">
        <f>Table1373[[#This Row],[SVL GS 46]]-Table1373[[#This Row],[SVL]]</f>
        <v>-0.4399999999999995</v>
      </c>
      <c r="Z249">
        <f>Table1373[[#This Row],[Mass GS 46]]-Table1373[[#This Row],[Mass]]</f>
        <v>-3.7999999999999978E-2</v>
      </c>
      <c r="AA249">
        <f>Table1373[[#This Row],[SMI.mg GS 46]]-Table1373[[#This Row],[SMI.mg]]</f>
        <v>3.3073943475514511</v>
      </c>
      <c r="AB249">
        <f>Table1373[[#This Row],[Days post-exp. GS 46]]-Table1373[[#This Row],[Days post-exp.]]</f>
        <v>4</v>
      </c>
    </row>
    <row r="250" spans="1:29">
      <c r="A250" t="s">
        <v>460</v>
      </c>
      <c r="B250" t="s">
        <v>461</v>
      </c>
      <c r="C250" s="3">
        <v>44002</v>
      </c>
      <c r="D250" s="13">
        <v>44047</v>
      </c>
      <c r="E250" s="3" t="s">
        <v>534</v>
      </c>
      <c r="F250">
        <f>Table1373[[#This Row],[Date Measured]]-Table1373[[#This Row],[Exp. Start]]</f>
        <v>45</v>
      </c>
      <c r="G250">
        <v>16.88</v>
      </c>
      <c r="H250">
        <v>42</v>
      </c>
      <c r="I250">
        <v>0.55900000000000005</v>
      </c>
      <c r="J250">
        <f>Table1373[[#This Row],[Mass]]*1000</f>
        <v>559</v>
      </c>
      <c r="K250">
        <f>LOG(Table1373[[#This Row],[SVL]])</f>
        <v>1.2273724422896362</v>
      </c>
      <c r="L250">
        <f>LOG(Table1373[[#This Row],[Mass (mg)]])</f>
        <v>2.7474118078864231</v>
      </c>
      <c r="M250">
        <f>Table1373[[#This Row],[Mass (mg)]]*($M$4/Table1373[[#This Row],[SVL]])^$M$3</f>
        <v>387.04943082649049</v>
      </c>
      <c r="N250" s="13">
        <v>44052</v>
      </c>
      <c r="O250" t="s">
        <v>535</v>
      </c>
      <c r="P250">
        <f>Table1373[[#This Row],[Date Measured GS 46]]-Table1373[[#This Row],[Exp. Start]]</f>
        <v>50</v>
      </c>
      <c r="Q250">
        <v>15.94</v>
      </c>
      <c r="R250">
        <v>46</v>
      </c>
      <c r="S250">
        <v>0.33500000000000002</v>
      </c>
      <c r="T250">
        <f>Table1373[[#This Row],[Mass GS 46]]*1000</f>
        <v>335</v>
      </c>
      <c r="U250">
        <f>LOG(Table1373[[#This Row],[SVL GS 46]])</f>
        <v>1.2024883170600935</v>
      </c>
      <c r="V250">
        <f>LOG(Table1373[[#This Row],[Mass (mg) GS 46]])</f>
        <v>2.5250448070368452</v>
      </c>
      <c r="W250">
        <f>Table1373[[#This Row],[Mass (mg) GS 46]]*($W$4/Table1373[[#This Row],[SVL GS 46]])^$W$3</f>
        <v>274.13145007573678</v>
      </c>
      <c r="X250" s="12">
        <f>Table1373[[#This Row],[GS 46]]-Table1373[[#This Row],[GS]]</f>
        <v>4</v>
      </c>
      <c r="Y250">
        <f>Table1373[[#This Row],[SVL GS 46]]-Table1373[[#This Row],[SVL]]</f>
        <v>-0.9399999999999995</v>
      </c>
      <c r="Z250">
        <f>Table1373[[#This Row],[Mass GS 46]]-Table1373[[#This Row],[Mass]]</f>
        <v>-0.22400000000000003</v>
      </c>
      <c r="AA250">
        <f>Table1373[[#This Row],[SMI.mg GS 46]]-Table1373[[#This Row],[SMI.mg]]</f>
        <v>-112.91798075075371</v>
      </c>
      <c r="AB250">
        <f>Table1373[[#This Row],[Days post-exp. GS 46]]-Table1373[[#This Row],[Days post-exp.]]</f>
        <v>5</v>
      </c>
    </row>
    <row r="251" spans="1:29">
      <c r="A251" t="s">
        <v>460</v>
      </c>
      <c r="B251" t="s">
        <v>461</v>
      </c>
      <c r="C251" s="3">
        <v>44002</v>
      </c>
      <c r="D251" s="18">
        <v>44053</v>
      </c>
      <c r="E251" s="4" t="s">
        <v>536</v>
      </c>
      <c r="F251">
        <f>Table1373[[#This Row],[Date Measured]]-Table1373[[#This Row],[Exp. Start]]</f>
        <v>51</v>
      </c>
      <c r="G251" s="4">
        <v>14.31</v>
      </c>
      <c r="H251" s="4">
        <v>45</v>
      </c>
      <c r="I251" s="4">
        <v>0.36199999999999999</v>
      </c>
      <c r="J251" s="4">
        <f>Table1373[[#This Row],[Mass]]*1000</f>
        <v>362</v>
      </c>
      <c r="K251" s="4">
        <f>LOG(Table1373[[#This Row],[SVL]])</f>
        <v>1.1556396337597763</v>
      </c>
      <c r="L251" s="4">
        <f>LOG(Table1373[[#This Row],[Mass (mg)]])</f>
        <v>2.5587085705331658</v>
      </c>
      <c r="M251">
        <f>Table1373[[#This Row],[Mass (mg)]]*($M$4/Table1373[[#This Row],[SVL]])^$M$3</f>
        <v>397.08467868358838</v>
      </c>
      <c r="N251" s="13">
        <v>44053</v>
      </c>
      <c r="O251" t="s">
        <v>537</v>
      </c>
      <c r="P251">
        <f>Table1373[[#This Row],[Date Measured GS 46]]-Table1373[[#This Row],[Exp. Start]]</f>
        <v>51</v>
      </c>
      <c r="Q251">
        <v>14.31</v>
      </c>
      <c r="R251">
        <v>46</v>
      </c>
      <c r="S251">
        <v>0.36199999999999999</v>
      </c>
      <c r="T251">
        <f>Table1373[[#This Row],[Mass GS 46]]*1000</f>
        <v>362</v>
      </c>
      <c r="U251">
        <f>LOG(Table1373[[#This Row],[SVL GS 46]])</f>
        <v>1.1556396337597763</v>
      </c>
      <c r="V251">
        <f>LOG(Table1373[[#This Row],[Mass (mg) GS 46]])</f>
        <v>2.5587085705331658</v>
      </c>
      <c r="W251">
        <f>Table1373[[#This Row],[Mass (mg) GS 46]]*($W$4/Table1373[[#This Row],[SVL GS 46]])^$W$3</f>
        <v>408.11262349971969</v>
      </c>
      <c r="X251" s="12">
        <f>Table1373[[#This Row],[GS 46]]-Table1373[[#This Row],[GS]]</f>
        <v>1</v>
      </c>
      <c r="Y251">
        <f>Table1373[[#This Row],[SVL GS 46]]-Table1373[[#This Row],[SVL]]</f>
        <v>0</v>
      </c>
      <c r="Z251">
        <f>Table1373[[#This Row],[Mass GS 46]]-Table1373[[#This Row],[Mass]]</f>
        <v>0</v>
      </c>
      <c r="AA251">
        <f>Table1373[[#This Row],[SMI.mg GS 46]]-Table1373[[#This Row],[SMI.mg]]</f>
        <v>11.02794481613131</v>
      </c>
      <c r="AB251">
        <f>Table1373[[#This Row],[Days post-exp. GS 46]]-Table1373[[#This Row],[Days post-exp.]]</f>
        <v>0</v>
      </c>
    </row>
    <row r="252" spans="1:29" ht="14.65" thickBot="1">
      <c r="A252" s="1" t="s">
        <v>460</v>
      </c>
      <c r="B252" s="1" t="s">
        <v>461</v>
      </c>
      <c r="C252" s="2">
        <v>44002</v>
      </c>
      <c r="D252" s="14">
        <v>44060</v>
      </c>
      <c r="E252" s="2" t="s">
        <v>538</v>
      </c>
      <c r="F252" s="1">
        <f>Table1373[[#This Row],[Date Measured]]-Table1373[[#This Row],[Exp. Start]]</f>
        <v>58</v>
      </c>
      <c r="G252" s="1">
        <v>17.190000000000001</v>
      </c>
      <c r="H252" s="1">
        <v>46</v>
      </c>
      <c r="I252" s="1">
        <v>0.47</v>
      </c>
      <c r="J252" s="1">
        <f>Table1373[[#This Row],[Mass]]*1000</f>
        <v>470</v>
      </c>
      <c r="K252" s="1">
        <f>LOG(Table1373[[#This Row],[SVL]])</f>
        <v>1.2352758766870524</v>
      </c>
      <c r="L252" s="1">
        <f>LOG(Table1373[[#This Row],[Mass (mg)]])</f>
        <v>2.6720978579357175</v>
      </c>
      <c r="M252" s="36">
        <f>Table1373[[#This Row],[Mass (mg)]]*($M$4/Table1373[[#This Row],[SVL]])^$M$3</f>
        <v>309.34034361660247</v>
      </c>
      <c r="N252" s="14">
        <v>44060</v>
      </c>
      <c r="O252" s="1" t="s">
        <v>539</v>
      </c>
      <c r="P252" s="1">
        <f>Table1373[[#This Row],[Date Measured GS 46]]-Table1373[[#This Row],[Exp. Start]]</f>
        <v>58</v>
      </c>
      <c r="Q252" s="1">
        <v>17.190000000000001</v>
      </c>
      <c r="R252" s="1">
        <v>46</v>
      </c>
      <c r="S252" s="1">
        <v>0.47</v>
      </c>
      <c r="T252" s="1">
        <f>Table1373[[#This Row],[Mass GS 46]]*1000</f>
        <v>470</v>
      </c>
      <c r="U252" s="1">
        <f>LOG(Table1373[[#This Row],[SVL GS 46]])</f>
        <v>1.2352758766870524</v>
      </c>
      <c r="V252" s="1">
        <f>LOG(Table1373[[#This Row],[Mass (mg) GS 46]])</f>
        <v>2.6720978579357175</v>
      </c>
      <c r="W252" s="36">
        <f>Table1373[[#This Row],[Mass (mg) GS 46]]*($W$4/Table1373[[#This Row],[SVL GS 46]])^$W$3</f>
        <v>307.34142183650937</v>
      </c>
      <c r="X252" s="15">
        <f>Table1373[[#This Row],[GS 46]]-Table1373[[#This Row],[GS]]</f>
        <v>0</v>
      </c>
      <c r="Y252" s="1">
        <f>Table1373[[#This Row],[SVL GS 46]]-Table1373[[#This Row],[SVL]]</f>
        <v>0</v>
      </c>
      <c r="Z252" s="1">
        <f>Table1373[[#This Row],[Mass GS 46]]-Table1373[[#This Row],[Mass]]</f>
        <v>0</v>
      </c>
      <c r="AA252" s="1">
        <f>Table1373[[#This Row],[SMI.mg GS 46]]-Table1373[[#This Row],[SMI.mg]]</f>
        <v>-1.9989217800930987</v>
      </c>
      <c r="AB252" s="1">
        <f>Table1373[[#This Row],[Days post-exp. GS 46]]-Table1373[[#This Row],[Days post-exp.]]</f>
        <v>0</v>
      </c>
      <c r="AC252" s="15" t="s">
        <v>322</v>
      </c>
    </row>
    <row r="253" spans="1:29">
      <c r="A253" t="s">
        <v>540</v>
      </c>
      <c r="B253" t="s">
        <v>461</v>
      </c>
      <c r="C253" s="3">
        <v>44002</v>
      </c>
      <c r="D253" s="18">
        <v>44019</v>
      </c>
      <c r="E253" s="4" t="s">
        <v>541</v>
      </c>
      <c r="F253">
        <f>Table1373[[#This Row],[Date Measured]]-Table1373[[#This Row],[Exp. Start]]</f>
        <v>17</v>
      </c>
      <c r="G253" s="4">
        <v>12.39</v>
      </c>
      <c r="H253" s="4">
        <v>43</v>
      </c>
      <c r="I253" s="4">
        <v>0.39200000000000002</v>
      </c>
      <c r="J253" s="4">
        <f>Table1373[[#This Row],[Mass]]*1000</f>
        <v>392</v>
      </c>
      <c r="K253" s="4">
        <f>LOG(Table1373[[#This Row],[SVL]])</f>
        <v>1.0930713063760635</v>
      </c>
      <c r="L253" s="4">
        <f>LOG(Table1373[[#This Row],[Mass (mg)]])</f>
        <v>2.5932860670204572</v>
      </c>
      <c r="M253">
        <f>Table1373[[#This Row],[Mass (mg)]]*($M$4/Table1373[[#This Row],[SVL]])^$M$3</f>
        <v>642.32060209134033</v>
      </c>
      <c r="N253" s="13">
        <v>44023</v>
      </c>
      <c r="O253" t="s">
        <v>542</v>
      </c>
      <c r="P253">
        <f>Table1373[[#This Row],[Date Measured GS 46]]-Table1373[[#This Row],[Exp. Start]]</f>
        <v>21</v>
      </c>
      <c r="Q253">
        <v>15.83</v>
      </c>
      <c r="R253">
        <v>46</v>
      </c>
      <c r="S253">
        <v>0.22600000000000001</v>
      </c>
      <c r="T253">
        <f>Table1373[[#This Row],[Mass GS 46]]*1000</f>
        <v>226</v>
      </c>
      <c r="U253">
        <f>LOG(Table1373[[#This Row],[SVL GS 46]])</f>
        <v>1.199480914862356</v>
      </c>
      <c r="V253">
        <f>LOG(Table1373[[#This Row],[Mass (mg) GS 46]])</f>
        <v>2.3541084391474008</v>
      </c>
      <c r="W253">
        <f>Table1373[[#This Row],[Mass (mg) GS 46]]*($W$4/Table1373[[#This Row],[SVL GS 46]])^$W$3</f>
        <v>188.77981634467238</v>
      </c>
      <c r="X253" s="12">
        <f>Table1373[[#This Row],[GS 46]]-Table1373[[#This Row],[GS]]</f>
        <v>3</v>
      </c>
      <c r="Y253">
        <f>Table1373[[#This Row],[SVL GS 46]]-Table1373[[#This Row],[SVL]]</f>
        <v>3.4399999999999995</v>
      </c>
      <c r="Z253">
        <f>Table1373[[#This Row],[Mass GS 46]]-Table1373[[#This Row],[Mass]]</f>
        <v>-0.16600000000000001</v>
      </c>
      <c r="AA253">
        <f>Table1373[[#This Row],[SMI.mg GS 46]]-Table1373[[#This Row],[SMI.mg]]</f>
        <v>-453.54078574666795</v>
      </c>
      <c r="AB253">
        <f>Table1373[[#This Row],[Days post-exp. GS 46]]-Table1373[[#This Row],[Days post-exp.]]</f>
        <v>4</v>
      </c>
    </row>
    <row r="254" spans="1:29">
      <c r="A254" t="s">
        <v>540</v>
      </c>
      <c r="B254" t="s">
        <v>461</v>
      </c>
      <c r="C254" s="3">
        <v>44002</v>
      </c>
      <c r="D254" s="18">
        <v>44020</v>
      </c>
      <c r="E254" s="4" t="s">
        <v>543</v>
      </c>
      <c r="F254">
        <f>Table1373[[#This Row],[Date Measured]]-Table1373[[#This Row],[Exp. Start]]</f>
        <v>18</v>
      </c>
      <c r="G254" s="4">
        <v>11.54</v>
      </c>
      <c r="H254" s="4">
        <v>43</v>
      </c>
      <c r="I254" s="4">
        <v>0.26900000000000002</v>
      </c>
      <c r="J254" s="4">
        <f>Table1373[[#This Row],[Mass]]*1000</f>
        <v>269</v>
      </c>
      <c r="K254" s="4">
        <f>LOG(Table1373[[#This Row],[SVL]])</f>
        <v>1.0622058088197126</v>
      </c>
      <c r="L254" s="4">
        <f>LOG(Table1373[[#This Row],[Mass (mg)]])</f>
        <v>2.4297522800024081</v>
      </c>
      <c r="M254">
        <f>Table1373[[#This Row],[Mass (mg)]]*($M$4/Table1373[[#This Row],[SVL]])^$M$3</f>
        <v>537.27599263232935</v>
      </c>
      <c r="N254" s="13">
        <v>44025</v>
      </c>
      <c r="O254" t="s">
        <v>544</v>
      </c>
      <c r="P254">
        <f>Table1373[[#This Row],[Date Measured GS 46]]-Table1373[[#This Row],[Exp. Start]]</f>
        <v>23</v>
      </c>
      <c r="Q254">
        <v>13.69</v>
      </c>
      <c r="R254">
        <v>46</v>
      </c>
      <c r="S254">
        <v>0.19400000000000001</v>
      </c>
      <c r="T254">
        <f>Table1373[[#This Row],[Mass GS 46]]*1000</f>
        <v>194</v>
      </c>
      <c r="U254">
        <f>LOG(Table1373[[#This Row],[SVL GS 46]])</f>
        <v>1.13640344813399</v>
      </c>
      <c r="V254">
        <f>LOG(Table1373[[#This Row],[Mass (mg) GS 46]])</f>
        <v>2.287801729930226</v>
      </c>
      <c r="W254">
        <f>Table1373[[#This Row],[Mass (mg) GS 46]]*($W$4/Table1373[[#This Row],[SVL GS 46]])^$W$3</f>
        <v>249.4661140697398</v>
      </c>
      <c r="X254" s="12">
        <f>Table1373[[#This Row],[GS 46]]-Table1373[[#This Row],[GS]]</f>
        <v>3</v>
      </c>
      <c r="Y254">
        <f>Table1373[[#This Row],[SVL GS 46]]-Table1373[[#This Row],[SVL]]</f>
        <v>2.1500000000000004</v>
      </c>
      <c r="Z254">
        <f>Table1373[[#This Row],[Mass GS 46]]-Table1373[[#This Row],[Mass]]</f>
        <v>-7.5000000000000011E-2</v>
      </c>
      <c r="AA254">
        <f>Table1373[[#This Row],[SMI.mg GS 46]]-Table1373[[#This Row],[SMI.mg]]</f>
        <v>-287.80987856258957</v>
      </c>
      <c r="AB254">
        <f>Table1373[[#This Row],[Days post-exp. GS 46]]-Table1373[[#This Row],[Days post-exp.]]</f>
        <v>5</v>
      </c>
    </row>
    <row r="255" spans="1:29">
      <c r="A255" t="s">
        <v>540</v>
      </c>
      <c r="B255" t="s">
        <v>461</v>
      </c>
      <c r="C255" s="3">
        <v>44002</v>
      </c>
      <c r="D255" s="18">
        <v>44023</v>
      </c>
      <c r="E255" s="4" t="s">
        <v>545</v>
      </c>
      <c r="F255">
        <f>Table1373[[#This Row],[Date Measured]]-Table1373[[#This Row],[Exp. Start]]</f>
        <v>21</v>
      </c>
      <c r="G255" s="4">
        <v>13.41</v>
      </c>
      <c r="H255" s="4">
        <v>43</v>
      </c>
      <c r="I255" s="4">
        <v>0.29399999999999998</v>
      </c>
      <c r="J255" s="4">
        <f>Table1373[[#This Row],[Mass]]*1000</f>
        <v>294</v>
      </c>
      <c r="K255" s="4">
        <f>LOG(Table1373[[#This Row],[SVL]])</f>
        <v>1.127428777851599</v>
      </c>
      <c r="L255" s="4">
        <f>LOG(Table1373[[#This Row],[Mass (mg)]])</f>
        <v>2.4683473304121573</v>
      </c>
      <c r="M255">
        <f>Table1373[[#This Row],[Mass (mg)]]*($M$4/Table1373[[#This Row],[SVL]])^$M$3</f>
        <v>386.46169364602235</v>
      </c>
      <c r="N255" s="13">
        <v>44031</v>
      </c>
      <c r="O255" t="s">
        <v>546</v>
      </c>
      <c r="P255">
        <f>Table1373[[#This Row],[Date Measured GS 46]]-Table1373[[#This Row],[Exp. Start]]</f>
        <v>29</v>
      </c>
      <c r="Q255">
        <v>12.75</v>
      </c>
      <c r="R255">
        <v>46</v>
      </c>
      <c r="S255">
        <v>0.20799999999999999</v>
      </c>
      <c r="T255">
        <f>Table1373[[#This Row],[Mass GS 46]]*1000</f>
        <v>208</v>
      </c>
      <c r="U255">
        <f>LOG(Table1373[[#This Row],[SVL GS 46]])</f>
        <v>1.105510184769974</v>
      </c>
      <c r="V255">
        <f>LOG(Table1373[[#This Row],[Mass (mg) GS 46]])</f>
        <v>2.3180633349627615</v>
      </c>
      <c r="W255">
        <f>Table1373[[#This Row],[Mass (mg) GS 46]]*($W$4/Table1373[[#This Row],[SVL GS 46]])^$W$3</f>
        <v>330.39787514899365</v>
      </c>
      <c r="X255" s="12">
        <f>Table1373[[#This Row],[GS 46]]-Table1373[[#This Row],[GS]]</f>
        <v>3</v>
      </c>
      <c r="Y255">
        <f>Table1373[[#This Row],[SVL GS 46]]-Table1373[[#This Row],[SVL]]</f>
        <v>-0.66000000000000014</v>
      </c>
      <c r="Z255">
        <f>Table1373[[#This Row],[Mass GS 46]]-Table1373[[#This Row],[Mass]]</f>
        <v>-8.5999999999999993E-2</v>
      </c>
      <c r="AA255">
        <f>Table1373[[#This Row],[SMI.mg GS 46]]-Table1373[[#This Row],[SMI.mg]]</f>
        <v>-56.063818497028706</v>
      </c>
      <c r="AB255">
        <f>Table1373[[#This Row],[Days post-exp. GS 46]]-Table1373[[#This Row],[Days post-exp.]]</f>
        <v>8</v>
      </c>
    </row>
    <row r="256" spans="1:29">
      <c r="A256" t="s">
        <v>540</v>
      </c>
      <c r="B256" t="s">
        <v>461</v>
      </c>
      <c r="C256" s="3">
        <v>44002</v>
      </c>
      <c r="D256" s="13">
        <v>44030</v>
      </c>
      <c r="E256" s="3" t="s">
        <v>547</v>
      </c>
      <c r="F256">
        <f>Table1373[[#This Row],[Date Measured]]-Table1373[[#This Row],[Exp. Start]]</f>
        <v>28</v>
      </c>
      <c r="G256">
        <v>13</v>
      </c>
      <c r="H256">
        <v>42</v>
      </c>
      <c r="I256">
        <v>0.221</v>
      </c>
      <c r="J256">
        <f>Table1373[[#This Row],[Mass]]*1000</f>
        <v>221</v>
      </c>
      <c r="K256">
        <f>LOG(Table1373[[#This Row],[SVL]])</f>
        <v>1.1139433523068367</v>
      </c>
      <c r="L256">
        <f>LOG(Table1373[[#This Row],[Mass (mg)]])</f>
        <v>2.3443922736851106</v>
      </c>
      <c r="M256">
        <f>Table1373[[#This Row],[Mass (mg)]]*($M$4/Table1373[[#This Row],[SVL]])^$M$3</f>
        <v>316.749975399503</v>
      </c>
      <c r="N256" s="13">
        <v>44034</v>
      </c>
      <c r="O256" t="s">
        <v>548</v>
      </c>
      <c r="P256">
        <f>Table1373[[#This Row],[Date Measured GS 46]]-Table1373[[#This Row],[Exp. Start]]</f>
        <v>32</v>
      </c>
      <c r="Q256">
        <v>13.02</v>
      </c>
      <c r="R256">
        <v>46</v>
      </c>
      <c r="S256">
        <v>0.182</v>
      </c>
      <c r="T256">
        <f>Table1373[[#This Row],[Mass GS 46]]*1000</f>
        <v>182</v>
      </c>
      <c r="U256">
        <f>LOG(Table1373[[#This Row],[SVL GS 46]])</f>
        <v>1.1146109842321732</v>
      </c>
      <c r="V256">
        <f>LOG(Table1373[[#This Row],[Mass (mg) GS 46]])</f>
        <v>2.2600713879850747</v>
      </c>
      <c r="W256">
        <f>Table1373[[#This Row],[Mass (mg) GS 46]]*($W$4/Table1373[[#This Row],[SVL GS 46]])^$W$3</f>
        <v>271.6518445843796</v>
      </c>
      <c r="X256" s="12">
        <f>Table1373[[#This Row],[GS 46]]-Table1373[[#This Row],[GS]]</f>
        <v>4</v>
      </c>
      <c r="Y256">
        <f>Table1373[[#This Row],[SVL GS 46]]-Table1373[[#This Row],[SVL]]</f>
        <v>1.9999999999999574E-2</v>
      </c>
      <c r="Z256">
        <f>Table1373[[#This Row],[Mass GS 46]]-Table1373[[#This Row],[Mass]]</f>
        <v>-3.9000000000000007E-2</v>
      </c>
      <c r="AA256">
        <f>Table1373[[#This Row],[SMI.mg GS 46]]-Table1373[[#This Row],[SMI.mg]]</f>
        <v>-45.098130815123397</v>
      </c>
      <c r="AB256">
        <f>Table1373[[#This Row],[Days post-exp. GS 46]]-Table1373[[#This Row],[Days post-exp.]]</f>
        <v>4</v>
      </c>
    </row>
    <row r="257" spans="1:29">
      <c r="A257" t="s">
        <v>540</v>
      </c>
      <c r="B257" t="s">
        <v>461</v>
      </c>
      <c r="C257" s="3">
        <v>44002</v>
      </c>
      <c r="D257" s="13">
        <v>44031</v>
      </c>
      <c r="E257" s="3" t="s">
        <v>549</v>
      </c>
      <c r="F257">
        <f>Table1373[[#This Row],[Date Measured]]-Table1373[[#This Row],[Exp. Start]]</f>
        <v>29</v>
      </c>
      <c r="G257">
        <v>12.51</v>
      </c>
      <c r="H257">
        <v>42</v>
      </c>
      <c r="I257">
        <v>0.36499999999999999</v>
      </c>
      <c r="J257">
        <f>Table1373[[#This Row],[Mass]]*1000</f>
        <v>365</v>
      </c>
      <c r="K257">
        <f>LOG(Table1373[[#This Row],[SVL]])</f>
        <v>1.0972573096934199</v>
      </c>
      <c r="L257">
        <f>LOG(Table1373[[#This Row],[Mass (mg)]])</f>
        <v>2.5622928644564746</v>
      </c>
      <c r="M257">
        <f>Table1373[[#This Row],[Mass (mg)]]*($M$4/Table1373[[#This Row],[SVL]])^$M$3</f>
        <v>582.23466508081651</v>
      </c>
      <c r="N257" s="13">
        <v>44039</v>
      </c>
      <c r="O257" t="s">
        <v>550</v>
      </c>
      <c r="P257">
        <f>Table1373[[#This Row],[Date Measured GS 46]]-Table1373[[#This Row],[Exp. Start]]</f>
        <v>37</v>
      </c>
      <c r="Q257">
        <v>13.14</v>
      </c>
      <c r="R257">
        <v>46</v>
      </c>
      <c r="S257">
        <v>0.27400000000000002</v>
      </c>
      <c r="T257">
        <f>Table1373[[#This Row],[Mass GS 46]]*1000</f>
        <v>274</v>
      </c>
      <c r="U257">
        <f>LOG(Table1373[[#This Row],[SVL GS 46]])</f>
        <v>1.1185953652237619</v>
      </c>
      <c r="V257">
        <f>LOG(Table1373[[#This Row],[Mass (mg) GS 46]])</f>
        <v>2.4377505628203879</v>
      </c>
      <c r="W257">
        <f>Table1373[[#This Row],[Mass (mg) GS 46]]*($W$4/Table1373[[#This Row],[SVL GS 46]])^$W$3</f>
        <v>397.97591673651135</v>
      </c>
      <c r="X257" s="12">
        <f>Table1373[[#This Row],[GS 46]]-Table1373[[#This Row],[GS]]</f>
        <v>4</v>
      </c>
      <c r="Y257">
        <f>Table1373[[#This Row],[SVL GS 46]]-Table1373[[#This Row],[SVL]]</f>
        <v>0.63000000000000078</v>
      </c>
      <c r="Z257">
        <f>Table1373[[#This Row],[Mass GS 46]]-Table1373[[#This Row],[Mass]]</f>
        <v>-9.099999999999997E-2</v>
      </c>
      <c r="AA257">
        <f>Table1373[[#This Row],[SMI.mg GS 46]]-Table1373[[#This Row],[SMI.mg]]</f>
        <v>-184.25874834430516</v>
      </c>
      <c r="AB257">
        <f>Table1373[[#This Row],[Days post-exp. GS 46]]-Table1373[[#This Row],[Days post-exp.]]</f>
        <v>8</v>
      </c>
    </row>
    <row r="258" spans="1:29">
      <c r="A258" t="s">
        <v>540</v>
      </c>
      <c r="B258" t="s">
        <v>461</v>
      </c>
      <c r="C258" s="3">
        <v>44002</v>
      </c>
      <c r="D258" s="13">
        <v>44035</v>
      </c>
      <c r="E258" s="3" t="s">
        <v>551</v>
      </c>
      <c r="F258">
        <f>Table1373[[#This Row],[Date Measured]]-Table1373[[#This Row],[Exp. Start]]</f>
        <v>33</v>
      </c>
      <c r="G258">
        <v>14.21</v>
      </c>
      <c r="H258">
        <v>42</v>
      </c>
      <c r="I258">
        <v>0.38200000000000001</v>
      </c>
      <c r="J258">
        <f>Table1373[[#This Row],[Mass]]*1000</f>
        <v>382</v>
      </c>
      <c r="K258">
        <f>LOG(Table1373[[#This Row],[SVL]])</f>
        <v>1.1525940779274697</v>
      </c>
      <c r="L258">
        <f>LOG(Table1373[[#This Row],[Mass (mg)]])</f>
        <v>2.5820633629117089</v>
      </c>
      <c r="M258">
        <f>Table1373[[#This Row],[Mass (mg)]]*($M$4/Table1373[[#This Row],[SVL]])^$M$3</f>
        <v>427.28895462221089</v>
      </c>
      <c r="N258" s="13">
        <v>44039</v>
      </c>
      <c r="O258" t="s">
        <v>552</v>
      </c>
      <c r="P258">
        <f>Table1373[[#This Row],[Date Measured GS 46]]-Table1373[[#This Row],[Exp. Start]]</f>
        <v>37</v>
      </c>
      <c r="Q258">
        <v>16.28</v>
      </c>
      <c r="R258">
        <v>46</v>
      </c>
      <c r="S258">
        <v>0.28100000000000003</v>
      </c>
      <c r="T258">
        <f>Table1373[[#This Row],[Mass GS 46]]*1000</f>
        <v>281</v>
      </c>
      <c r="U258">
        <f>LOG(Table1373[[#This Row],[SVL GS 46]])</f>
        <v>1.2116544005531824</v>
      </c>
      <c r="V258">
        <f>LOG(Table1373[[#This Row],[Mass (mg) GS 46]])</f>
        <v>2.4487063199050798</v>
      </c>
      <c r="W258">
        <f>Table1373[[#This Row],[Mass (mg) GS 46]]*($W$4/Table1373[[#This Row],[SVL GS 46]])^$W$3</f>
        <v>215.97019427246593</v>
      </c>
      <c r="X258" s="12">
        <f>Table1373[[#This Row],[GS 46]]-Table1373[[#This Row],[GS]]</f>
        <v>4</v>
      </c>
      <c r="Y258">
        <f>Table1373[[#This Row],[SVL GS 46]]-Table1373[[#This Row],[SVL]]</f>
        <v>2.0700000000000003</v>
      </c>
      <c r="Z258">
        <f>Table1373[[#This Row],[Mass GS 46]]-Table1373[[#This Row],[Mass]]</f>
        <v>-0.10099999999999998</v>
      </c>
      <c r="AA258">
        <f>Table1373[[#This Row],[SMI.mg GS 46]]-Table1373[[#This Row],[SMI.mg]]</f>
        <v>-211.31876034974496</v>
      </c>
      <c r="AB258">
        <f>Table1373[[#This Row],[Days post-exp. GS 46]]-Table1373[[#This Row],[Days post-exp.]]</f>
        <v>4</v>
      </c>
    </row>
    <row r="259" spans="1:29">
      <c r="A259" t="s">
        <v>540</v>
      </c>
      <c r="B259" t="s">
        <v>461</v>
      </c>
      <c r="C259" s="3">
        <v>44002</v>
      </c>
      <c r="D259" s="13">
        <v>44036</v>
      </c>
      <c r="E259" s="3" t="s">
        <v>553</v>
      </c>
      <c r="F259">
        <f>Table1373[[#This Row],[Date Measured]]-Table1373[[#This Row],[Exp. Start]]</f>
        <v>34</v>
      </c>
      <c r="G259">
        <v>14.31</v>
      </c>
      <c r="H259">
        <v>42</v>
      </c>
      <c r="I259">
        <v>0.46500000000000002</v>
      </c>
      <c r="J259">
        <f>Table1373[[#This Row],[Mass]]*1000</f>
        <v>465</v>
      </c>
      <c r="K259">
        <f>LOG(Table1373[[#This Row],[SVL]])</f>
        <v>1.1556396337597763</v>
      </c>
      <c r="L259">
        <f>LOG(Table1373[[#This Row],[Mass (mg)]])</f>
        <v>2.667452952889954</v>
      </c>
      <c r="M259">
        <f>Table1373[[#This Row],[Mass (mg)]]*($M$4/Table1373[[#This Row],[SVL]])^$M$3</f>
        <v>510.06733587809003</v>
      </c>
      <c r="N259" s="13">
        <v>44040</v>
      </c>
      <c r="O259" t="s">
        <v>554</v>
      </c>
      <c r="P259">
        <f>Table1373[[#This Row],[Date Measured GS 46]]-Table1373[[#This Row],[Exp. Start]]</f>
        <v>38</v>
      </c>
      <c r="Q259">
        <v>16.03</v>
      </c>
      <c r="R259">
        <v>46</v>
      </c>
      <c r="S259">
        <v>0.311</v>
      </c>
      <c r="T259">
        <f>Table1373[[#This Row],[Mass GS 46]]*1000</f>
        <v>311</v>
      </c>
      <c r="U259">
        <f>LOG(Table1373[[#This Row],[SVL GS 46]])</f>
        <v>1.2049335223541449</v>
      </c>
      <c r="V259">
        <f>LOG(Table1373[[#This Row],[Mass (mg) GS 46]])</f>
        <v>2.4927603890268375</v>
      </c>
      <c r="W259">
        <f>Table1373[[#This Row],[Mass (mg) GS 46]]*($W$4/Table1373[[#This Row],[SVL GS 46]])^$W$3</f>
        <v>250.27144905823539</v>
      </c>
      <c r="X259" s="12">
        <f>Table1373[[#This Row],[GS 46]]-Table1373[[#This Row],[GS]]</f>
        <v>4</v>
      </c>
      <c r="Y259">
        <f>Table1373[[#This Row],[SVL GS 46]]-Table1373[[#This Row],[SVL]]</f>
        <v>1.7200000000000006</v>
      </c>
      <c r="Z259">
        <f>Table1373[[#This Row],[Mass GS 46]]-Table1373[[#This Row],[Mass]]</f>
        <v>-0.15400000000000003</v>
      </c>
      <c r="AA259">
        <f>Table1373[[#This Row],[SMI.mg GS 46]]-Table1373[[#This Row],[SMI.mg]]</f>
        <v>-259.79588681985467</v>
      </c>
      <c r="AB259">
        <f>Table1373[[#This Row],[Days post-exp. GS 46]]-Table1373[[#This Row],[Days post-exp.]]</f>
        <v>4</v>
      </c>
    </row>
    <row r="260" spans="1:29">
      <c r="A260" t="s">
        <v>540</v>
      </c>
      <c r="B260" t="s">
        <v>461</v>
      </c>
      <c r="C260" s="3">
        <v>44002</v>
      </c>
      <c r="D260" s="13">
        <v>44037</v>
      </c>
      <c r="E260" s="3" t="s">
        <v>555</v>
      </c>
      <c r="F260">
        <f>Table1373[[#This Row],[Date Measured]]-Table1373[[#This Row],[Exp. Start]]</f>
        <v>35</v>
      </c>
      <c r="G260">
        <v>14.5</v>
      </c>
      <c r="H260">
        <v>42</v>
      </c>
      <c r="I260">
        <v>0.40600000000000003</v>
      </c>
      <c r="J260">
        <f>Table1373[[#This Row],[Mass]]*1000</f>
        <v>406</v>
      </c>
      <c r="K260">
        <f>LOG(Table1373[[#This Row],[SVL]])</f>
        <v>1.1613680022349748</v>
      </c>
      <c r="L260">
        <f>LOG(Table1373[[#This Row],[Mass (mg)]])</f>
        <v>2.6085260335771943</v>
      </c>
      <c r="M260">
        <f>Table1373[[#This Row],[Mass (mg)]]*($M$4/Table1373[[#This Row],[SVL]])^$M$3</f>
        <v>429.28287951115328</v>
      </c>
      <c r="O260" s="6" t="s">
        <v>556</v>
      </c>
      <c r="AC260" s="12" t="s">
        <v>115</v>
      </c>
    </row>
    <row r="261" spans="1:29">
      <c r="A261" t="s">
        <v>540</v>
      </c>
      <c r="B261" t="s">
        <v>461</v>
      </c>
      <c r="C261" s="3">
        <v>44002</v>
      </c>
      <c r="D261" s="13">
        <v>44037</v>
      </c>
      <c r="E261" t="s">
        <v>557</v>
      </c>
      <c r="F261">
        <f>Table1373[[#This Row],[Date Measured]]-Table1373[[#This Row],[Exp. Start]]</f>
        <v>35</v>
      </c>
      <c r="G261">
        <v>15.45</v>
      </c>
      <c r="H261">
        <v>42</v>
      </c>
      <c r="I261">
        <v>0.50600000000000001</v>
      </c>
      <c r="J261">
        <f>Table1373[[#This Row],[Mass]]*1000</f>
        <v>506</v>
      </c>
      <c r="K261">
        <f>LOG(Table1373[[#This Row],[SVL]])</f>
        <v>1.1889284837608534</v>
      </c>
      <c r="L261">
        <f>LOG(Table1373[[#This Row],[Mass (mg)]])</f>
        <v>2.7041505168397992</v>
      </c>
      <c r="M261">
        <f>Table1373[[#This Row],[Mass (mg)]]*($M$4/Table1373[[#This Row],[SVL]])^$M$3</f>
        <v>448.32729600147297</v>
      </c>
      <c r="O261" s="6" t="s">
        <v>558</v>
      </c>
      <c r="AC261" s="12" t="s">
        <v>115</v>
      </c>
    </row>
    <row r="262" spans="1:29">
      <c r="A262" t="s">
        <v>540</v>
      </c>
      <c r="B262" t="s">
        <v>461</v>
      </c>
      <c r="C262" s="3">
        <v>44002</v>
      </c>
      <c r="D262" s="13">
        <v>44038</v>
      </c>
      <c r="E262" s="3" t="s">
        <v>559</v>
      </c>
      <c r="F262">
        <f>Table1373[[#This Row],[Date Measured]]-Table1373[[#This Row],[Exp. Start]]</f>
        <v>36</v>
      </c>
      <c r="G262">
        <v>14.96</v>
      </c>
      <c r="H262">
        <v>42</v>
      </c>
      <c r="I262">
        <v>0.53100000000000003</v>
      </c>
      <c r="J262">
        <f>Table1373[[#This Row],[Mass]]*1000</f>
        <v>531</v>
      </c>
      <c r="K262">
        <f>LOG(Table1373[[#This Row],[SVL]])</f>
        <v>1.1749315935284426</v>
      </c>
      <c r="L262">
        <f>LOG(Table1373[[#This Row],[Mass (mg)]])</f>
        <v>2.725094521081469</v>
      </c>
      <c r="M262">
        <f>Table1373[[#This Row],[Mass (mg)]]*($M$4/Table1373[[#This Row],[SVL]])^$M$3</f>
        <v>514.6703182478235</v>
      </c>
      <c r="N262" s="13">
        <v>44042</v>
      </c>
      <c r="O262" t="s">
        <v>560</v>
      </c>
      <c r="P262">
        <f>Table1373[[#This Row],[Date Measured GS 46]]-Table1373[[#This Row],[Exp. Start]]</f>
        <v>40</v>
      </c>
      <c r="Q262">
        <v>16.149999999999999</v>
      </c>
      <c r="R262">
        <v>46</v>
      </c>
      <c r="S262">
        <v>0.42499999999999999</v>
      </c>
      <c r="T262">
        <f>Table1373[[#This Row],[Mass GS 46]]*1000</f>
        <v>425</v>
      </c>
      <c r="U262">
        <f>LOG(Table1373[[#This Row],[SVL GS 46]])</f>
        <v>1.2081725266671217</v>
      </c>
      <c r="V262">
        <f>LOG(Table1373[[#This Row],[Mass (mg) GS 46]])</f>
        <v>2.6283889300503116</v>
      </c>
      <c r="W262">
        <f>Table1373[[#This Row],[Mass (mg) GS 46]]*($W$4/Table1373[[#This Row],[SVL GS 46]])^$W$3</f>
        <v>334.51750122202066</v>
      </c>
      <c r="X262" s="12">
        <f>Table1373[[#This Row],[GS 46]]-Table1373[[#This Row],[GS]]</f>
        <v>4</v>
      </c>
      <c r="Y262">
        <f>Table1373[[#This Row],[SVL GS 46]]-Table1373[[#This Row],[SVL]]</f>
        <v>1.1899999999999977</v>
      </c>
      <c r="Z262">
        <f>Table1373[[#This Row],[Mass GS 46]]-Table1373[[#This Row],[Mass]]</f>
        <v>-0.10600000000000004</v>
      </c>
      <c r="AA262">
        <f>Table1373[[#This Row],[SMI.mg GS 46]]-Table1373[[#This Row],[SMI.mg]]</f>
        <v>-180.15281702580285</v>
      </c>
      <c r="AB262">
        <f>Table1373[[#This Row],[Days post-exp. GS 46]]-Table1373[[#This Row],[Days post-exp.]]</f>
        <v>4</v>
      </c>
    </row>
    <row r="263" spans="1:29">
      <c r="A263" t="s">
        <v>540</v>
      </c>
      <c r="B263" t="s">
        <v>461</v>
      </c>
      <c r="C263" s="3">
        <v>44002</v>
      </c>
      <c r="D263" s="13">
        <v>44038</v>
      </c>
      <c r="E263" s="3" t="s">
        <v>561</v>
      </c>
      <c r="F263">
        <f>Table1373[[#This Row],[Date Measured]]-Table1373[[#This Row],[Exp. Start]]</f>
        <v>36</v>
      </c>
      <c r="G263">
        <v>14.04</v>
      </c>
      <c r="H263">
        <v>42</v>
      </c>
      <c r="I263">
        <v>0.36299999999999999</v>
      </c>
      <c r="J263">
        <f>Table1373[[#This Row],[Mass]]*1000</f>
        <v>363</v>
      </c>
      <c r="K263">
        <f>LOG(Table1373[[#This Row],[SVL]])</f>
        <v>1.1473671077937864</v>
      </c>
      <c r="L263">
        <f>LOG(Table1373[[#This Row],[Mass (mg)]])</f>
        <v>2.5599066250361124</v>
      </c>
      <c r="M263">
        <f>Table1373[[#This Row],[Mass (mg)]]*($M$4/Table1373[[#This Row],[SVL]])^$M$3</f>
        <v>419.88006056317528</v>
      </c>
      <c r="N263" s="13">
        <v>44041</v>
      </c>
      <c r="O263" t="s">
        <v>562</v>
      </c>
      <c r="P263">
        <f>Table1373[[#This Row],[Date Measured GS 46]]-Table1373[[#This Row],[Exp. Start]]</f>
        <v>39</v>
      </c>
      <c r="Q263">
        <v>12.84</v>
      </c>
      <c r="R263">
        <v>46</v>
      </c>
      <c r="S263">
        <v>0.27300000000000002</v>
      </c>
      <c r="T263">
        <f>Table1373[[#This Row],[Mass GS 46]]*1000</f>
        <v>273</v>
      </c>
      <c r="U263">
        <f>LOG(Table1373[[#This Row],[SVL GS 46]])</f>
        <v>1.1085650237328344</v>
      </c>
      <c r="V263">
        <f>LOG(Table1373[[#This Row],[Mass (mg) GS 46]])</f>
        <v>2.436162647040756</v>
      </c>
      <c r="W263">
        <f>Table1373[[#This Row],[Mass (mg) GS 46]]*($W$4/Table1373[[#This Row],[SVL GS 46]])^$W$3</f>
        <v>424.68076375584252</v>
      </c>
      <c r="X263" s="12">
        <f>Table1373[[#This Row],[GS 46]]-Table1373[[#This Row],[GS]]</f>
        <v>4</v>
      </c>
      <c r="Y263">
        <f>Table1373[[#This Row],[SVL GS 46]]-Table1373[[#This Row],[SVL]]</f>
        <v>-1.1999999999999993</v>
      </c>
      <c r="Z263">
        <f>Table1373[[#This Row],[Mass GS 46]]-Table1373[[#This Row],[Mass]]</f>
        <v>-8.9999999999999969E-2</v>
      </c>
      <c r="AA263">
        <f>Table1373[[#This Row],[SMI.mg GS 46]]-Table1373[[#This Row],[SMI.mg]]</f>
        <v>4.8007031926672425</v>
      </c>
      <c r="AB263">
        <f>Table1373[[#This Row],[Days post-exp. GS 46]]-Table1373[[#This Row],[Days post-exp.]]</f>
        <v>3</v>
      </c>
    </row>
    <row r="264" spans="1:29">
      <c r="A264" t="s">
        <v>540</v>
      </c>
      <c r="B264" t="s">
        <v>461</v>
      </c>
      <c r="C264" s="3">
        <v>44002</v>
      </c>
      <c r="D264" s="13">
        <v>44039</v>
      </c>
      <c r="E264" s="3" t="s">
        <v>563</v>
      </c>
      <c r="F264">
        <f>Table1373[[#This Row],[Date Measured]]-Table1373[[#This Row],[Exp. Start]]</f>
        <v>37</v>
      </c>
      <c r="G264">
        <v>17.57</v>
      </c>
      <c r="H264">
        <v>42</v>
      </c>
      <c r="I264">
        <v>0.58699999999999997</v>
      </c>
      <c r="J264">
        <f>Table1373[[#This Row],[Mass]]*1000</f>
        <v>587</v>
      </c>
      <c r="K264">
        <f>LOG(Table1373[[#This Row],[SVL]])</f>
        <v>1.2447717614952949</v>
      </c>
      <c r="L264">
        <f>LOG(Table1373[[#This Row],[Mass (mg)]])</f>
        <v>2.7686381012476144</v>
      </c>
      <c r="M264">
        <f>Table1373[[#This Row],[Mass (mg)]]*($M$4/Table1373[[#This Row],[SVL]])^$M$3</f>
        <v>363.51717507063017</v>
      </c>
      <c r="N264" s="13">
        <v>44043</v>
      </c>
      <c r="O264" t="s">
        <v>564</v>
      </c>
      <c r="P264">
        <f>Table1373[[#This Row],[Date Measured GS 46]]-Table1373[[#This Row],[Exp. Start]]</f>
        <v>41</v>
      </c>
      <c r="Q264">
        <v>16.28</v>
      </c>
      <c r="R264">
        <v>46</v>
      </c>
      <c r="S264">
        <v>0.42699999999999999</v>
      </c>
      <c r="T264">
        <f>Table1373[[#This Row],[Mass GS 46]]*1000</f>
        <v>427</v>
      </c>
      <c r="U264">
        <f>LOG(Table1373[[#This Row],[SVL GS 46]])</f>
        <v>1.2116544005531824</v>
      </c>
      <c r="V264">
        <f>LOG(Table1373[[#This Row],[Mass (mg) GS 46]])</f>
        <v>2.6304278750250241</v>
      </c>
      <c r="W264">
        <f>Table1373[[#This Row],[Mass (mg) GS 46]]*($W$4/Table1373[[#This Row],[SVL GS 46]])^$W$3</f>
        <v>328.18246602969026</v>
      </c>
      <c r="X264" s="12">
        <f>Table1373[[#This Row],[GS 46]]-Table1373[[#This Row],[GS]]</f>
        <v>4</v>
      </c>
      <c r="Y264">
        <f>Table1373[[#This Row],[SVL GS 46]]-Table1373[[#This Row],[SVL]]</f>
        <v>-1.2899999999999991</v>
      </c>
      <c r="Z264">
        <f>Table1373[[#This Row],[Mass GS 46]]-Table1373[[#This Row],[Mass]]</f>
        <v>-0.15999999999999998</v>
      </c>
      <c r="AA264">
        <f>Table1373[[#This Row],[SMI.mg GS 46]]-Table1373[[#This Row],[SMI.mg]]</f>
        <v>-35.334709040939913</v>
      </c>
      <c r="AB264">
        <f>Table1373[[#This Row],[Days post-exp. GS 46]]-Table1373[[#This Row],[Days post-exp.]]</f>
        <v>4</v>
      </c>
    </row>
    <row r="265" spans="1:29">
      <c r="A265" t="s">
        <v>540</v>
      </c>
      <c r="B265" t="s">
        <v>461</v>
      </c>
      <c r="C265" s="3">
        <v>44002</v>
      </c>
      <c r="D265" s="13">
        <v>44039</v>
      </c>
      <c r="E265" s="3" t="s">
        <v>565</v>
      </c>
      <c r="F265">
        <f>Table1373[[#This Row],[Date Measured]]-Table1373[[#This Row],[Exp. Start]]</f>
        <v>37</v>
      </c>
      <c r="G265">
        <v>16.63</v>
      </c>
      <c r="H265">
        <v>42</v>
      </c>
      <c r="I265">
        <v>0.435</v>
      </c>
      <c r="J265">
        <f>Table1373[[#This Row],[Mass]]*1000</f>
        <v>435</v>
      </c>
      <c r="K265">
        <f>LOG(Table1373[[#This Row],[SVL]])</f>
        <v>1.2208922492195191</v>
      </c>
      <c r="L265">
        <f>LOG(Table1373[[#This Row],[Mass (mg)]])</f>
        <v>2.6384892569546374</v>
      </c>
      <c r="M265">
        <f>Table1373[[#This Row],[Mass (mg)]]*($M$4/Table1373[[#This Row],[SVL]])^$M$3</f>
        <v>313.97509495559365</v>
      </c>
      <c r="N265" s="27">
        <v>44043</v>
      </c>
      <c r="O265" s="31" t="s">
        <v>566</v>
      </c>
      <c r="P265">
        <f>Table1373[[#This Row],[Date Measured GS 46]]-Table1373[[#This Row],[Exp. Start]]</f>
        <v>41</v>
      </c>
      <c r="Q265" s="31">
        <v>13.27</v>
      </c>
      <c r="R265" s="31">
        <v>46</v>
      </c>
      <c r="S265" s="31">
        <v>0.318</v>
      </c>
      <c r="T265">
        <f>Table1373[[#This Row],[Mass GS 46]]*1000</f>
        <v>318</v>
      </c>
      <c r="U265">
        <f>LOG(Table1373[[#This Row],[SVL GS 46]])</f>
        <v>1.1228709228644356</v>
      </c>
      <c r="V265">
        <f>LOG(Table1373[[#This Row],[Mass (mg) GS 46]])</f>
        <v>2.5024271199844326</v>
      </c>
      <c r="W265">
        <f>Table1373[[#This Row],[Mass (mg) GS 46]]*($W$4/Table1373[[#This Row],[SVL GS 46]])^$W$3</f>
        <v>448.57328816397757</v>
      </c>
      <c r="X265" s="12">
        <f>Table1373[[#This Row],[GS 46]]-Table1373[[#This Row],[GS]]</f>
        <v>4</v>
      </c>
      <c r="Y265">
        <f>Table1373[[#This Row],[SVL GS 46]]-Table1373[[#This Row],[SVL]]</f>
        <v>-3.3599999999999994</v>
      </c>
      <c r="Z265">
        <f>Table1373[[#This Row],[Mass GS 46]]-Table1373[[#This Row],[Mass]]</f>
        <v>-0.11699999999999999</v>
      </c>
      <c r="AA265">
        <f>Table1373[[#This Row],[SMI.mg GS 46]]-Table1373[[#This Row],[SMI.mg]]</f>
        <v>134.59819320838392</v>
      </c>
      <c r="AB265">
        <f>Table1373[[#This Row],[Days post-exp. GS 46]]-Table1373[[#This Row],[Days post-exp.]]</f>
        <v>4</v>
      </c>
    </row>
    <row r="266" spans="1:29">
      <c r="A266" t="s">
        <v>540</v>
      </c>
      <c r="B266" t="s">
        <v>461</v>
      </c>
      <c r="C266" s="3">
        <v>44002</v>
      </c>
      <c r="D266" s="18">
        <v>44039</v>
      </c>
      <c r="E266" s="4" t="s">
        <v>567</v>
      </c>
      <c r="F266">
        <f>Table1373[[#This Row],[Date Measured]]-Table1373[[#This Row],[Exp. Start]]</f>
        <v>37</v>
      </c>
      <c r="G266" s="4">
        <v>14.18</v>
      </c>
      <c r="H266" s="4">
        <v>45</v>
      </c>
      <c r="I266" s="4">
        <v>0.312</v>
      </c>
      <c r="J266" s="4">
        <f>Table1373[[#This Row],[Mass]]*1000</f>
        <v>312</v>
      </c>
      <c r="K266" s="4">
        <f>LOG(Table1373[[#This Row],[SVL]])</f>
        <v>1.1516762308470476</v>
      </c>
      <c r="L266" s="4">
        <f>LOG(Table1373[[#This Row],[Mass (mg)]])</f>
        <v>2.4941545940184429</v>
      </c>
      <c r="M266">
        <f>Table1373[[#This Row],[Mass (mg)]]*($M$4/Table1373[[#This Row],[SVL]])^$M$3</f>
        <v>351.05055624492491</v>
      </c>
      <c r="N266" s="13">
        <v>44041</v>
      </c>
      <c r="O266" t="s">
        <v>568</v>
      </c>
      <c r="P266">
        <f>Table1373[[#This Row],[Date Measured GS 46]]-Table1373[[#This Row],[Exp. Start]]</f>
        <v>39</v>
      </c>
      <c r="Q266">
        <v>14.36</v>
      </c>
      <c r="R266">
        <v>46</v>
      </c>
      <c r="S266">
        <v>0.29199999999999998</v>
      </c>
      <c r="T266">
        <f>Table1373[[#This Row],[Mass GS 46]]*1000</f>
        <v>292</v>
      </c>
      <c r="U266">
        <f>LOG(Table1373[[#This Row],[SVL GS 46]])</f>
        <v>1.1571544399062814</v>
      </c>
      <c r="V266">
        <f>LOG(Table1373[[#This Row],[Mass (mg) GS 46]])</f>
        <v>2.4653828514484184</v>
      </c>
      <c r="W266">
        <f>Table1373[[#This Row],[Mass (mg) GS 46]]*($W$4/Table1373[[#This Row],[SVL GS 46]])^$W$3</f>
        <v>325.80278424515905</v>
      </c>
      <c r="X266" s="12">
        <f>Table1373[[#This Row],[GS 46]]-Table1373[[#This Row],[GS]]</f>
        <v>1</v>
      </c>
      <c r="Y266">
        <f>Table1373[[#This Row],[SVL GS 46]]-Table1373[[#This Row],[SVL]]</f>
        <v>0.17999999999999972</v>
      </c>
      <c r="Z266">
        <f>Table1373[[#This Row],[Mass GS 46]]-Table1373[[#This Row],[Mass]]</f>
        <v>-2.0000000000000018E-2</v>
      </c>
      <c r="AA266">
        <f>Table1373[[#This Row],[SMI.mg GS 46]]-Table1373[[#This Row],[SMI.mg]]</f>
        <v>-25.24777199976586</v>
      </c>
      <c r="AB266">
        <f>Table1373[[#This Row],[Days post-exp. GS 46]]-Table1373[[#This Row],[Days post-exp.]]</f>
        <v>2</v>
      </c>
    </row>
    <row r="267" spans="1:29">
      <c r="A267" t="s">
        <v>540</v>
      </c>
      <c r="B267" t="s">
        <v>461</v>
      </c>
      <c r="C267" s="3">
        <v>44002</v>
      </c>
      <c r="D267" s="18">
        <v>44039</v>
      </c>
      <c r="E267" s="4" t="s">
        <v>569</v>
      </c>
      <c r="F267">
        <f>Table1373[[#This Row],[Date Measured]]-Table1373[[#This Row],[Exp. Start]]</f>
        <v>37</v>
      </c>
      <c r="G267" s="4">
        <v>15.64</v>
      </c>
      <c r="H267" s="4">
        <v>45</v>
      </c>
      <c r="I267" s="4">
        <v>0.41499999999999998</v>
      </c>
      <c r="J267" s="4">
        <f>Table1373[[#This Row],[Mass]]*1000</f>
        <v>415</v>
      </c>
      <c r="K267" s="4">
        <f>LOG(Table1373[[#This Row],[SVL]])</f>
        <v>1.1942367487238292</v>
      </c>
      <c r="L267" s="4">
        <f>LOG(Table1373[[#This Row],[Mass (mg)]])</f>
        <v>2.6180480967120925</v>
      </c>
      <c r="M267">
        <f>Table1373[[#This Row],[Mass (mg)]]*($M$4/Table1373[[#This Row],[SVL]])^$M$3</f>
        <v>355.39063759812535</v>
      </c>
      <c r="N267" s="13">
        <v>44040</v>
      </c>
      <c r="O267" t="s">
        <v>570</v>
      </c>
      <c r="P267">
        <f>Table1373[[#This Row],[Date Measured GS 46]]-Table1373[[#This Row],[Exp. Start]]</f>
        <v>38</v>
      </c>
      <c r="Q267">
        <v>16.940000000000001</v>
      </c>
      <c r="R267">
        <v>46</v>
      </c>
      <c r="S267">
        <v>0.40300000000000002</v>
      </c>
      <c r="T267">
        <f>Table1373[[#This Row],[Mass GS 46]]*1000</f>
        <v>403</v>
      </c>
      <c r="U267">
        <f>LOG(Table1373[[#This Row],[SVL GS 46]])</f>
        <v>1.2289134059946882</v>
      </c>
      <c r="V267">
        <f>LOG(Table1373[[#This Row],[Mass (mg) GS 46]])</f>
        <v>2.6053050461411096</v>
      </c>
      <c r="W267">
        <f>Table1373[[#This Row],[Mass (mg) GS 46]]*($W$4/Table1373[[#This Row],[SVL GS 46]])^$W$3</f>
        <v>275.24985919651868</v>
      </c>
      <c r="X267" s="12">
        <f>Table1373[[#This Row],[GS 46]]-Table1373[[#This Row],[GS]]</f>
        <v>1</v>
      </c>
      <c r="Y267">
        <f>Table1373[[#This Row],[SVL GS 46]]-Table1373[[#This Row],[SVL]]</f>
        <v>1.3000000000000007</v>
      </c>
      <c r="Z267">
        <f>Table1373[[#This Row],[Mass GS 46]]-Table1373[[#This Row],[Mass]]</f>
        <v>-1.1999999999999955E-2</v>
      </c>
      <c r="AA267">
        <f>Table1373[[#This Row],[SMI.mg GS 46]]-Table1373[[#This Row],[SMI.mg]]</f>
        <v>-80.140778401606667</v>
      </c>
      <c r="AB267">
        <f>Table1373[[#This Row],[Days post-exp. GS 46]]-Table1373[[#This Row],[Days post-exp.]]</f>
        <v>1</v>
      </c>
    </row>
    <row r="268" spans="1:29">
      <c r="A268" t="s">
        <v>540</v>
      </c>
      <c r="B268" t="s">
        <v>461</v>
      </c>
      <c r="C268" s="3">
        <v>44002</v>
      </c>
      <c r="D268" s="18">
        <v>44039</v>
      </c>
      <c r="E268" s="4" t="s">
        <v>571</v>
      </c>
      <c r="F268">
        <f>Table1373[[#This Row],[Date Measured]]-Table1373[[#This Row],[Exp. Start]]</f>
        <v>37</v>
      </c>
      <c r="G268" s="4">
        <v>14.21</v>
      </c>
      <c r="H268" s="4">
        <v>45</v>
      </c>
      <c r="I268" s="4">
        <v>0.39500000000000002</v>
      </c>
      <c r="J268" s="4">
        <f>Table1373[[#This Row],[Mass]]*1000</f>
        <v>395</v>
      </c>
      <c r="K268" s="4">
        <f>LOG(Table1373[[#This Row],[SVL]])</f>
        <v>1.1525940779274697</v>
      </c>
      <c r="L268" s="4">
        <f>LOG(Table1373[[#This Row],[Mass (mg)]])</f>
        <v>2.5965970956264601</v>
      </c>
      <c r="M268">
        <f>Table1373[[#This Row],[Mass (mg)]]*($M$4/Table1373[[#This Row],[SVL]])^$M$3</f>
        <v>441.83020176904006</v>
      </c>
      <c r="N268" s="13">
        <v>44042</v>
      </c>
      <c r="O268" t="s">
        <v>572</v>
      </c>
      <c r="P268">
        <f>Table1373[[#This Row],[Date Measured GS 46]]-Table1373[[#This Row],[Exp. Start]]</f>
        <v>40</v>
      </c>
      <c r="Q268">
        <v>15.67</v>
      </c>
      <c r="R268">
        <v>46</v>
      </c>
      <c r="S268">
        <v>0.35299999999999998</v>
      </c>
      <c r="T268">
        <f>Table1373[[#This Row],[Mass GS 46]]*1000</f>
        <v>353</v>
      </c>
      <c r="U268">
        <f>LOG(Table1373[[#This Row],[SVL GS 46]])</f>
        <v>1.1950689964685901</v>
      </c>
      <c r="V268">
        <f>LOG(Table1373[[#This Row],[Mass (mg) GS 46]])</f>
        <v>2.5477747053878224</v>
      </c>
      <c r="W268">
        <f>Table1373[[#This Row],[Mass (mg) GS 46]]*($W$4/Table1373[[#This Row],[SVL GS 46]])^$W$3</f>
        <v>303.89727536864308</v>
      </c>
      <c r="X268" s="12">
        <f>Table1373[[#This Row],[GS 46]]-Table1373[[#This Row],[GS]]</f>
        <v>1</v>
      </c>
      <c r="Y268">
        <f>Table1373[[#This Row],[SVL GS 46]]-Table1373[[#This Row],[SVL]]</f>
        <v>1.4599999999999991</v>
      </c>
      <c r="Z268">
        <f>Table1373[[#This Row],[Mass GS 46]]-Table1373[[#This Row],[Mass]]</f>
        <v>-4.2000000000000037E-2</v>
      </c>
      <c r="AA268">
        <f>Table1373[[#This Row],[SMI.mg GS 46]]-Table1373[[#This Row],[SMI.mg]]</f>
        <v>-137.93292640039698</v>
      </c>
      <c r="AB268">
        <f>Table1373[[#This Row],[Days post-exp. GS 46]]-Table1373[[#This Row],[Days post-exp.]]</f>
        <v>3</v>
      </c>
    </row>
    <row r="269" spans="1:29">
      <c r="A269" t="s">
        <v>540</v>
      </c>
      <c r="B269" t="s">
        <v>461</v>
      </c>
      <c r="C269" s="3">
        <v>44002</v>
      </c>
      <c r="D269" s="13">
        <v>44040</v>
      </c>
      <c r="E269" s="3" t="s">
        <v>573</v>
      </c>
      <c r="F269">
        <f>Table1373[[#This Row],[Date Measured]]-Table1373[[#This Row],[Exp. Start]]</f>
        <v>38</v>
      </c>
      <c r="G269">
        <v>14.81</v>
      </c>
      <c r="H269">
        <v>42</v>
      </c>
      <c r="I269">
        <v>0.38200000000000001</v>
      </c>
      <c r="J269">
        <f>Table1373[[#This Row],[Mass]]*1000</f>
        <v>382</v>
      </c>
      <c r="K269">
        <f>LOG(Table1373[[#This Row],[SVL]])</f>
        <v>1.1705550585212086</v>
      </c>
      <c r="L269">
        <f>LOG(Table1373[[#This Row],[Mass (mg)]])</f>
        <v>2.5820633629117089</v>
      </c>
      <c r="M269">
        <f>Table1373[[#This Row],[Mass (mg)]]*($M$4/Table1373[[#This Row],[SVL]])^$M$3</f>
        <v>380.79330380557315</v>
      </c>
      <c r="N269" s="13">
        <v>44044</v>
      </c>
      <c r="O269" t="s">
        <v>574</v>
      </c>
      <c r="P269">
        <f>Table1373[[#This Row],[Date Measured GS 46]]-Table1373[[#This Row],[Exp. Start]]</f>
        <v>42</v>
      </c>
      <c r="Q269">
        <v>14.67</v>
      </c>
      <c r="R269">
        <v>46</v>
      </c>
      <c r="S269">
        <v>0.29799999999999999</v>
      </c>
      <c r="T269">
        <f>Table1373[[#This Row],[Mass GS 46]]*1000</f>
        <v>298</v>
      </c>
      <c r="U269">
        <f>LOG(Table1373[[#This Row],[SVL GS 46]])</f>
        <v>1.1664301138432827</v>
      </c>
      <c r="V269">
        <f>LOG(Table1373[[#This Row],[Mass (mg) GS 46]])</f>
        <v>2.4742162640762553</v>
      </c>
      <c r="W269">
        <f>Table1373[[#This Row],[Mass (mg) GS 46]]*($W$4/Table1373[[#This Row],[SVL GS 46]])^$W$3</f>
        <v>312.05857700045698</v>
      </c>
      <c r="X269" s="12">
        <f>Table1373[[#This Row],[GS 46]]-Table1373[[#This Row],[GS]]</f>
        <v>4</v>
      </c>
      <c r="Y269">
        <f>Table1373[[#This Row],[SVL GS 46]]-Table1373[[#This Row],[SVL]]</f>
        <v>-0.14000000000000057</v>
      </c>
      <c r="Z269">
        <f>Table1373[[#This Row],[Mass GS 46]]-Table1373[[#This Row],[Mass]]</f>
        <v>-8.4000000000000019E-2</v>
      </c>
      <c r="AA269">
        <f>Table1373[[#This Row],[SMI.mg GS 46]]-Table1373[[#This Row],[SMI.mg]]</f>
        <v>-68.734726805116168</v>
      </c>
      <c r="AB269">
        <f>Table1373[[#This Row],[Days post-exp. GS 46]]-Table1373[[#This Row],[Days post-exp.]]</f>
        <v>4</v>
      </c>
    </row>
    <row r="270" spans="1:29">
      <c r="A270" t="s">
        <v>540</v>
      </c>
      <c r="B270" t="s">
        <v>461</v>
      </c>
      <c r="C270" s="3">
        <v>44002</v>
      </c>
      <c r="D270" s="13">
        <v>44041</v>
      </c>
      <c r="E270" s="3" t="s">
        <v>575</v>
      </c>
      <c r="F270">
        <f>Table1373[[#This Row],[Date Measured]]-Table1373[[#This Row],[Exp. Start]]</f>
        <v>39</v>
      </c>
      <c r="G270">
        <v>15.06</v>
      </c>
      <c r="H270">
        <v>42</v>
      </c>
      <c r="I270">
        <v>0.51700000000000002</v>
      </c>
      <c r="J270">
        <f>Table1373[[#This Row],[Mass]]*1000</f>
        <v>517</v>
      </c>
      <c r="K270">
        <f>LOG(Table1373[[#This Row],[SVL]])</f>
        <v>1.1778249718646818</v>
      </c>
      <c r="L270">
        <f>LOG(Table1373[[#This Row],[Mass (mg)]])</f>
        <v>2.7134905430939424</v>
      </c>
      <c r="M270">
        <f>Table1373[[#This Row],[Mass (mg)]]*($M$4/Table1373[[#This Row],[SVL]])^$M$3</f>
        <v>491.88695904849823</v>
      </c>
      <c r="N270" s="13">
        <v>44047</v>
      </c>
      <c r="O270" t="s">
        <v>576</v>
      </c>
      <c r="P270">
        <f>Table1373[[#This Row],[Date Measured GS 46]]-Table1373[[#This Row],[Exp. Start]]</f>
        <v>45</v>
      </c>
      <c r="Q270">
        <v>15.13</v>
      </c>
      <c r="R270">
        <v>46</v>
      </c>
      <c r="S270">
        <v>0.33900000000000002</v>
      </c>
      <c r="T270">
        <f>Table1373[[#This Row],[Mass GS 46]]*1000</f>
        <v>339</v>
      </c>
      <c r="U270">
        <f>LOG(Table1373[[#This Row],[SVL GS 46]])</f>
        <v>1.1798389280231867</v>
      </c>
      <c r="V270">
        <f>LOG(Table1373[[#This Row],[Mass (mg) GS 46]])</f>
        <v>2.5301996982030821</v>
      </c>
      <c r="W270">
        <f>Table1373[[#This Row],[Mass (mg) GS 46]]*($W$4/Table1373[[#This Row],[SVL GS 46]])^$W$3</f>
        <v>323.88480072835142</v>
      </c>
      <c r="X270" s="12">
        <f>Table1373[[#This Row],[GS 46]]-Table1373[[#This Row],[GS]]</f>
        <v>4</v>
      </c>
      <c r="Y270">
        <f>Table1373[[#This Row],[SVL GS 46]]-Table1373[[#This Row],[SVL]]</f>
        <v>7.0000000000000284E-2</v>
      </c>
      <c r="Z270">
        <f>Table1373[[#This Row],[Mass GS 46]]-Table1373[[#This Row],[Mass]]</f>
        <v>-0.17799999999999999</v>
      </c>
      <c r="AA270">
        <f>Table1373[[#This Row],[SMI.mg GS 46]]-Table1373[[#This Row],[SMI.mg]]</f>
        <v>-168.0021583201468</v>
      </c>
      <c r="AB270">
        <f>Table1373[[#This Row],[Days post-exp. GS 46]]-Table1373[[#This Row],[Days post-exp.]]</f>
        <v>6</v>
      </c>
    </row>
    <row r="271" spans="1:29">
      <c r="A271" t="s">
        <v>540</v>
      </c>
      <c r="B271" t="s">
        <v>461</v>
      </c>
      <c r="C271" s="3">
        <v>44002</v>
      </c>
      <c r="D271" s="13">
        <v>44041</v>
      </c>
      <c r="E271" s="3" t="s">
        <v>577</v>
      </c>
      <c r="F271">
        <f>Table1373[[#This Row],[Date Measured]]-Table1373[[#This Row],[Exp. Start]]</f>
        <v>39</v>
      </c>
      <c r="G271">
        <v>15.65</v>
      </c>
      <c r="H271">
        <v>42</v>
      </c>
      <c r="I271">
        <v>0.41499999999999998</v>
      </c>
      <c r="J271">
        <f>Table1373[[#This Row],[Mass]]*1000</f>
        <v>415</v>
      </c>
      <c r="K271">
        <f>LOG(Table1373[[#This Row],[SVL]])</f>
        <v>1.1945143418824673</v>
      </c>
      <c r="L271">
        <f>LOG(Table1373[[#This Row],[Mass (mg)]])</f>
        <v>2.6180480967120925</v>
      </c>
      <c r="M271">
        <f>Table1373[[#This Row],[Mass (mg)]]*($M$4/Table1373[[#This Row],[SVL]])^$M$3</f>
        <v>354.75842254684386</v>
      </c>
      <c r="N271" s="13">
        <v>44046</v>
      </c>
      <c r="O271" t="s">
        <v>578</v>
      </c>
      <c r="P271">
        <f>Table1373[[#This Row],[Date Measured GS 46]]-Table1373[[#This Row],[Exp. Start]]</f>
        <v>44</v>
      </c>
      <c r="Q271">
        <v>14.68</v>
      </c>
      <c r="R271">
        <v>46</v>
      </c>
      <c r="S271">
        <v>0.30199999999999999</v>
      </c>
      <c r="T271">
        <f>Table1373[[#This Row],[Mass GS 46]]*1000</f>
        <v>302</v>
      </c>
      <c r="U271">
        <f>LOG(Table1373[[#This Row],[SVL GS 46]])</f>
        <v>1.1667260555800518</v>
      </c>
      <c r="V271">
        <f>LOG(Table1373[[#This Row],[Mass (mg) GS 46]])</f>
        <v>2.4800069429571505</v>
      </c>
      <c r="W271">
        <f>Table1373[[#This Row],[Mass (mg) GS 46]]*($W$4/Table1373[[#This Row],[SVL GS 46]])^$W$3</f>
        <v>315.60781567216247</v>
      </c>
      <c r="X271" s="12">
        <f>Table1373[[#This Row],[GS 46]]-Table1373[[#This Row],[GS]]</f>
        <v>4</v>
      </c>
      <c r="Y271">
        <f>Table1373[[#This Row],[SVL GS 46]]-Table1373[[#This Row],[SVL]]</f>
        <v>-0.97000000000000064</v>
      </c>
      <c r="Z271">
        <f>Table1373[[#This Row],[Mass GS 46]]-Table1373[[#This Row],[Mass]]</f>
        <v>-0.11299999999999999</v>
      </c>
      <c r="AA271">
        <f>Table1373[[#This Row],[SMI.mg GS 46]]-Table1373[[#This Row],[SMI.mg]]</f>
        <v>-39.150606874681387</v>
      </c>
      <c r="AB271">
        <f>Table1373[[#This Row],[Days post-exp. GS 46]]-Table1373[[#This Row],[Days post-exp.]]</f>
        <v>5</v>
      </c>
    </row>
    <row r="272" spans="1:29">
      <c r="A272" t="s">
        <v>540</v>
      </c>
      <c r="B272" t="s">
        <v>461</v>
      </c>
      <c r="C272" s="3">
        <v>44002</v>
      </c>
      <c r="D272" s="13">
        <v>44041</v>
      </c>
      <c r="E272" s="3" t="s">
        <v>579</v>
      </c>
      <c r="F272">
        <f>Table1373[[#This Row],[Date Measured]]-Table1373[[#This Row],[Exp. Start]]</f>
        <v>39</v>
      </c>
      <c r="G272">
        <v>15.38</v>
      </c>
      <c r="H272">
        <v>42</v>
      </c>
      <c r="I272">
        <v>0.48099999999999998</v>
      </c>
      <c r="J272">
        <f>Table1373[[#This Row],[Mass]]*1000</f>
        <v>481</v>
      </c>
      <c r="K272">
        <f>LOG(Table1373[[#This Row],[SVL]])</f>
        <v>1.1869563354654122</v>
      </c>
      <c r="L272">
        <f>LOG(Table1373[[#This Row],[Mass (mg)]])</f>
        <v>2.6821450763738319</v>
      </c>
      <c r="M272">
        <f>Table1373[[#This Row],[Mass (mg)]]*($M$4/Table1373[[#This Row],[SVL]])^$M$3</f>
        <v>431.60193715126735</v>
      </c>
      <c r="N272" s="13">
        <v>44046</v>
      </c>
      <c r="O272" s="9" t="s">
        <v>580</v>
      </c>
      <c r="P272">
        <f>Table1373[[#This Row],[Date Measured GS 46]]-Table1373[[#This Row],[Exp. Start]]</f>
        <v>44</v>
      </c>
      <c r="Q272">
        <v>17.579999999999998</v>
      </c>
      <c r="R272">
        <v>46</v>
      </c>
      <c r="S272">
        <v>0.37159999999999999</v>
      </c>
      <c r="T272">
        <f>Table1373[[#This Row],[Mass GS 46]]*1000</f>
        <v>371.59999999999997</v>
      </c>
      <c r="U272">
        <f>LOG(Table1373[[#This Row],[SVL GS 46]])</f>
        <v>1.245018870737753</v>
      </c>
      <c r="V272">
        <f>LOG(Table1373[[#This Row],[Mass (mg) GS 46]])</f>
        <v>2.5700757053216039</v>
      </c>
      <c r="W272">
        <f>Table1373[[#This Row],[Mass (mg) GS 46]]*($W$4/Table1373[[#This Row],[SVL GS 46]])^$W$3</f>
        <v>227.33104839137425</v>
      </c>
      <c r="X272" s="12">
        <f>Table1373[[#This Row],[GS 46]]-Table1373[[#This Row],[GS]]</f>
        <v>4</v>
      </c>
      <c r="Y272">
        <f>Table1373[[#This Row],[SVL GS 46]]-Table1373[[#This Row],[SVL]]</f>
        <v>2.1999999999999975</v>
      </c>
      <c r="Z272">
        <f>Table1373[[#This Row],[Mass GS 46]]-Table1373[[#This Row],[Mass]]</f>
        <v>-0.1094</v>
      </c>
      <c r="AA272">
        <f>Table1373[[#This Row],[SMI.mg GS 46]]-Table1373[[#This Row],[SMI.mg]]</f>
        <v>-204.2708887598931</v>
      </c>
      <c r="AB272">
        <f>Table1373[[#This Row],[Days post-exp. GS 46]]-Table1373[[#This Row],[Days post-exp.]]</f>
        <v>5</v>
      </c>
    </row>
    <row r="273" spans="1:29">
      <c r="A273" t="s">
        <v>540</v>
      </c>
      <c r="B273" t="s">
        <v>461</v>
      </c>
      <c r="C273" s="3">
        <v>44002</v>
      </c>
      <c r="D273" s="18">
        <v>44041</v>
      </c>
      <c r="E273" s="4" t="s">
        <v>581</v>
      </c>
      <c r="F273">
        <f>Table1373[[#This Row],[Date Measured]]-Table1373[[#This Row],[Exp. Start]]</f>
        <v>39</v>
      </c>
      <c r="G273" s="4">
        <v>14.47</v>
      </c>
      <c r="H273" s="4">
        <v>45</v>
      </c>
      <c r="I273" s="4">
        <v>0.36599999999999999</v>
      </c>
      <c r="J273" s="4">
        <f>Table1373[[#This Row],[Mass]]*1000</f>
        <v>366</v>
      </c>
      <c r="K273" s="4">
        <f>LOG(Table1373[[#This Row],[SVL]])</f>
        <v>1.1604685311190375</v>
      </c>
      <c r="L273" s="4">
        <f>LOG(Table1373[[#This Row],[Mass (mg)]])</f>
        <v>2.5634810853944106</v>
      </c>
      <c r="M273">
        <f>Table1373[[#This Row],[Mass (mg)]]*($M$4/Table1373[[#This Row],[SVL]])^$M$3</f>
        <v>389.2281121832267</v>
      </c>
      <c r="O273" s="6" t="s">
        <v>582</v>
      </c>
      <c r="AC273" s="12" t="s">
        <v>115</v>
      </c>
    </row>
    <row r="274" spans="1:29">
      <c r="A274" t="s">
        <v>540</v>
      </c>
      <c r="B274" t="s">
        <v>461</v>
      </c>
      <c r="C274" s="3">
        <v>44002</v>
      </c>
      <c r="D274" s="13">
        <v>44042</v>
      </c>
      <c r="E274" s="3" t="s">
        <v>583</v>
      </c>
      <c r="F274">
        <f>Table1373[[#This Row],[Date Measured]]-Table1373[[#This Row],[Exp. Start]]</f>
        <v>40</v>
      </c>
      <c r="G274">
        <v>15</v>
      </c>
      <c r="H274">
        <v>42</v>
      </c>
      <c r="I274">
        <v>0.38600000000000001</v>
      </c>
      <c r="J274">
        <f>Table1373[[#This Row],[Mass]]*1000</f>
        <v>386</v>
      </c>
      <c r="K274">
        <f>LOG(Table1373[[#This Row],[SVL]])</f>
        <v>1.1760912590556813</v>
      </c>
      <c r="L274">
        <f>LOG(Table1373[[#This Row],[Mass (mg)]])</f>
        <v>2.5865873046717551</v>
      </c>
      <c r="M274">
        <f>Table1373[[#This Row],[Mass (mg)]]*($M$4/Table1373[[#This Row],[SVL]])^$M$3</f>
        <v>371.35692362151786</v>
      </c>
      <c r="O274" s="6" t="s">
        <v>584</v>
      </c>
      <c r="AC274" s="12" t="s">
        <v>115</v>
      </c>
    </row>
    <row r="275" spans="1:29">
      <c r="A275" t="s">
        <v>540</v>
      </c>
      <c r="B275" t="s">
        <v>461</v>
      </c>
      <c r="C275" s="3">
        <v>44002</v>
      </c>
      <c r="D275" s="13">
        <v>44042</v>
      </c>
      <c r="E275" s="3" t="s">
        <v>585</v>
      </c>
      <c r="F275">
        <f>Table1373[[#This Row],[Date Measured]]-Table1373[[#This Row],[Exp. Start]]</f>
        <v>40</v>
      </c>
      <c r="G275">
        <v>15.2</v>
      </c>
      <c r="H275">
        <v>42</v>
      </c>
      <c r="I275">
        <v>0.495</v>
      </c>
      <c r="J275">
        <f>Table1373[[#This Row],[Mass]]*1000</f>
        <v>495</v>
      </c>
      <c r="K275">
        <f>LOG(Table1373[[#This Row],[SVL]])</f>
        <v>1.1818435879447726</v>
      </c>
      <c r="L275">
        <f>LOG(Table1373[[#This Row],[Mass (mg)]])</f>
        <v>2.6946051989335689</v>
      </c>
      <c r="M275">
        <f>Table1373[[#This Row],[Mass (mg)]]*($M$4/Table1373[[#This Row],[SVL]])^$M$3</f>
        <v>458.97142763359074</v>
      </c>
      <c r="N275" s="13">
        <v>44049</v>
      </c>
      <c r="O275" t="s">
        <v>586</v>
      </c>
      <c r="P275">
        <f>Table1373[[#This Row],[Date Measured GS 46]]-Table1373[[#This Row],[Exp. Start]]</f>
        <v>47</v>
      </c>
      <c r="Q275">
        <v>16.559999999999999</v>
      </c>
      <c r="R275">
        <v>46</v>
      </c>
      <c r="S275">
        <v>0.35199999999999998</v>
      </c>
      <c r="T275">
        <f>Table1373[[#This Row],[Mass GS 46]]*1000</f>
        <v>352</v>
      </c>
      <c r="U275">
        <f>LOG(Table1373[[#This Row],[SVL GS 46]])</f>
        <v>1.2190603324488614</v>
      </c>
      <c r="V275">
        <f>LOG(Table1373[[#This Row],[Mass (mg) GS 46]])</f>
        <v>2.5465426634781312</v>
      </c>
      <c r="W275">
        <f>Table1373[[#This Row],[Mass (mg) GS 46]]*($W$4/Table1373[[#This Row],[SVL GS 46]])^$W$3</f>
        <v>257.1768585839518</v>
      </c>
      <c r="X275" s="12">
        <f>Table1373[[#This Row],[GS 46]]-Table1373[[#This Row],[GS]]</f>
        <v>4</v>
      </c>
      <c r="Y275">
        <f>Table1373[[#This Row],[SVL GS 46]]-Table1373[[#This Row],[SVL]]</f>
        <v>1.3599999999999994</v>
      </c>
      <c r="Z275">
        <f>Table1373[[#This Row],[Mass GS 46]]-Table1373[[#This Row],[Mass]]</f>
        <v>-0.14300000000000002</v>
      </c>
      <c r="AA275">
        <f>Table1373[[#This Row],[SMI.mg GS 46]]-Table1373[[#This Row],[SMI.mg]]</f>
        <v>-201.79456904963894</v>
      </c>
      <c r="AB275">
        <f>Table1373[[#This Row],[Days post-exp. GS 46]]-Table1373[[#This Row],[Days post-exp.]]</f>
        <v>7</v>
      </c>
    </row>
    <row r="276" spans="1:29">
      <c r="A276" t="s">
        <v>540</v>
      </c>
      <c r="B276" t="s">
        <v>461</v>
      </c>
      <c r="C276" s="3">
        <v>44002</v>
      </c>
      <c r="D276" s="13">
        <v>44042</v>
      </c>
      <c r="E276" s="3" t="s">
        <v>587</v>
      </c>
      <c r="F276">
        <f>Table1373[[#This Row],[Date Measured]]-Table1373[[#This Row],[Exp. Start]]</f>
        <v>40</v>
      </c>
      <c r="G276">
        <v>13.66</v>
      </c>
      <c r="H276">
        <v>42</v>
      </c>
      <c r="I276">
        <v>0.39700000000000002</v>
      </c>
      <c r="J276">
        <f>Table1373[[#This Row],[Mass]]*1000</f>
        <v>397</v>
      </c>
      <c r="K276">
        <f>LOG(Table1373[[#This Row],[SVL]])</f>
        <v>1.1354506993455138</v>
      </c>
      <c r="L276">
        <f>LOG(Table1373[[#This Row],[Mass (mg)]])</f>
        <v>2.5987905067631152</v>
      </c>
      <c r="M276">
        <f>Table1373[[#This Row],[Mass (mg)]]*($M$4/Table1373[[#This Row],[SVL]])^$M$3</f>
        <v>495.68257277805088</v>
      </c>
      <c r="N276" s="13">
        <v>44049</v>
      </c>
      <c r="O276" t="s">
        <v>588</v>
      </c>
      <c r="P276">
        <f>Table1373[[#This Row],[Date Measured GS 46]]-Table1373[[#This Row],[Exp. Start]]</f>
        <v>47</v>
      </c>
      <c r="Q276">
        <v>14.93</v>
      </c>
      <c r="R276">
        <v>46</v>
      </c>
      <c r="S276">
        <v>0.30199999999999999</v>
      </c>
      <c r="T276">
        <f>Table1373[[#This Row],[Mass GS 46]]*1000</f>
        <v>302</v>
      </c>
      <c r="U276">
        <f>LOG(Table1373[[#This Row],[SVL GS 46]])</f>
        <v>1.1740598077250255</v>
      </c>
      <c r="V276">
        <f>LOG(Table1373[[#This Row],[Mass (mg) GS 46]])</f>
        <v>2.4800069429571505</v>
      </c>
      <c r="W276">
        <f>Table1373[[#This Row],[Mass (mg) GS 46]]*($W$4/Table1373[[#This Row],[SVL GS 46]])^$W$3</f>
        <v>300.16764216982347</v>
      </c>
      <c r="X276" s="12">
        <f>Table1373[[#This Row],[GS 46]]-Table1373[[#This Row],[GS]]</f>
        <v>4</v>
      </c>
      <c r="Y276">
        <f>Table1373[[#This Row],[SVL GS 46]]-Table1373[[#This Row],[SVL]]</f>
        <v>1.2699999999999996</v>
      </c>
      <c r="Z276">
        <f>Table1373[[#This Row],[Mass GS 46]]-Table1373[[#This Row],[Mass]]</f>
        <v>-9.5000000000000029E-2</v>
      </c>
      <c r="AA276">
        <f>Table1373[[#This Row],[SMI.mg GS 46]]-Table1373[[#This Row],[SMI.mg]]</f>
        <v>-195.51493060822742</v>
      </c>
      <c r="AB276">
        <f>Table1373[[#This Row],[Days post-exp. GS 46]]-Table1373[[#This Row],[Days post-exp.]]</f>
        <v>7</v>
      </c>
    </row>
    <row r="277" spans="1:29">
      <c r="A277" t="s">
        <v>540</v>
      </c>
      <c r="B277" t="s">
        <v>461</v>
      </c>
      <c r="C277" s="3">
        <v>44002</v>
      </c>
      <c r="D277" s="13">
        <v>44043</v>
      </c>
      <c r="E277" s="3" t="s">
        <v>589</v>
      </c>
      <c r="F277">
        <f>Table1373[[#This Row],[Date Measured]]-Table1373[[#This Row],[Exp. Start]]</f>
        <v>41</v>
      </c>
      <c r="G277">
        <v>16.09</v>
      </c>
      <c r="H277">
        <v>42</v>
      </c>
      <c r="I277">
        <v>0.433</v>
      </c>
      <c r="J277">
        <f>Table1373[[#This Row],[Mass]]*1000</f>
        <v>433</v>
      </c>
      <c r="K277">
        <f>LOG(Table1373[[#This Row],[SVL]])</f>
        <v>1.2065560440990295</v>
      </c>
      <c r="L277">
        <f>LOG(Table1373[[#This Row],[Mass (mg)]])</f>
        <v>2.6364878963533656</v>
      </c>
      <c r="M277">
        <f>Table1373[[#This Row],[Mass (mg)]]*($M$4/Table1373[[#This Row],[SVL]])^$M$3</f>
        <v>342.63283312274763</v>
      </c>
      <c r="N277" s="13">
        <v>44048</v>
      </c>
      <c r="O277" t="s">
        <v>590</v>
      </c>
      <c r="P277">
        <f>Table1373[[#This Row],[Date Measured GS 46]]-Table1373[[#This Row],[Exp. Start]]</f>
        <v>46</v>
      </c>
      <c r="Q277">
        <v>15.48</v>
      </c>
      <c r="R277">
        <v>46</v>
      </c>
      <c r="S277">
        <v>0.32300000000000001</v>
      </c>
      <c r="T277">
        <f>Table1373[[#This Row],[Mass GS 46]]*1000</f>
        <v>323</v>
      </c>
      <c r="U277">
        <f>LOG(Table1373[[#This Row],[SVL GS 46]])</f>
        <v>1.1897709563468739</v>
      </c>
      <c r="V277">
        <f>LOG(Table1373[[#This Row],[Mass (mg) GS 46]])</f>
        <v>2.509202522331103</v>
      </c>
      <c r="W277">
        <f>Table1373[[#This Row],[Mass (mg) GS 46]]*($W$4/Table1373[[#This Row],[SVL GS 46]])^$W$3</f>
        <v>288.33124266771046</v>
      </c>
      <c r="X277" s="12">
        <f>Table1373[[#This Row],[GS 46]]-Table1373[[#This Row],[GS]]</f>
        <v>4</v>
      </c>
      <c r="Y277">
        <f>Table1373[[#This Row],[SVL GS 46]]-Table1373[[#This Row],[SVL]]</f>
        <v>-0.60999999999999943</v>
      </c>
      <c r="Z277">
        <f>Table1373[[#This Row],[Mass GS 46]]-Table1373[[#This Row],[Mass]]</f>
        <v>-0.10999999999999999</v>
      </c>
      <c r="AA277">
        <f>Table1373[[#This Row],[SMI.mg GS 46]]-Table1373[[#This Row],[SMI.mg]]</f>
        <v>-54.301590455037172</v>
      </c>
      <c r="AB277">
        <f>Table1373[[#This Row],[Days post-exp. GS 46]]-Table1373[[#This Row],[Days post-exp.]]</f>
        <v>5</v>
      </c>
    </row>
    <row r="278" spans="1:29">
      <c r="A278" t="s">
        <v>540</v>
      </c>
      <c r="B278" t="s">
        <v>461</v>
      </c>
      <c r="C278" s="3">
        <v>44002</v>
      </c>
      <c r="D278" s="18">
        <v>44043</v>
      </c>
      <c r="E278" s="4" t="s">
        <v>591</v>
      </c>
      <c r="F278">
        <f>Table1373[[#This Row],[Date Measured]]-Table1373[[#This Row],[Exp. Start]]</f>
        <v>41</v>
      </c>
      <c r="G278" s="4">
        <v>14.54</v>
      </c>
      <c r="H278" s="4">
        <v>43</v>
      </c>
      <c r="I278" s="4">
        <v>0.316</v>
      </c>
      <c r="J278" s="4">
        <f>Table1373[[#This Row],[Mass]]*1000</f>
        <v>316</v>
      </c>
      <c r="K278" s="4">
        <f>LOG(Table1373[[#This Row],[SVL]])</f>
        <v>1.162564406523019</v>
      </c>
      <c r="L278" s="4">
        <f>LOG(Table1373[[#This Row],[Mass (mg)]])</f>
        <v>2.4996870826184039</v>
      </c>
      <c r="M278">
        <f>Table1373[[#This Row],[Mass (mg)]]*($M$4/Table1373[[#This Row],[SVL]])^$M$3</f>
        <v>331.56745565468555</v>
      </c>
      <c r="N278" s="13">
        <v>44048</v>
      </c>
      <c r="O278" t="s">
        <v>592</v>
      </c>
      <c r="P278">
        <f>Table1373[[#This Row],[Date Measured GS 46]]-Table1373[[#This Row],[Exp. Start]]</f>
        <v>46</v>
      </c>
      <c r="Q278">
        <v>14.55</v>
      </c>
      <c r="R278">
        <v>46</v>
      </c>
      <c r="S278">
        <v>0.29599999999999999</v>
      </c>
      <c r="T278">
        <f>Table1373[[#This Row],[Mass GS 46]]*1000</f>
        <v>296</v>
      </c>
      <c r="U278">
        <f>LOG(Table1373[[#This Row],[SVL GS 46]])</f>
        <v>1.1628629933219261</v>
      </c>
      <c r="V278">
        <f>LOG(Table1373[[#This Row],[Mass (mg) GS 46]])</f>
        <v>2.4712917110589387</v>
      </c>
      <c r="W278">
        <f>Table1373[[#This Row],[Mass (mg) GS 46]]*($W$4/Table1373[[#This Row],[SVL GS 46]])^$W$3</f>
        <v>317.61953001642473</v>
      </c>
      <c r="X278" s="12">
        <f>Table1373[[#This Row],[GS 46]]-Table1373[[#This Row],[GS]]</f>
        <v>3</v>
      </c>
      <c r="Y278">
        <f>Table1373[[#This Row],[SVL GS 46]]-Table1373[[#This Row],[SVL]]</f>
        <v>1.0000000000001563E-2</v>
      </c>
      <c r="Z278">
        <f>Table1373[[#This Row],[Mass GS 46]]-Table1373[[#This Row],[Mass]]</f>
        <v>-2.0000000000000018E-2</v>
      </c>
      <c r="AA278">
        <f>Table1373[[#This Row],[SMI.mg GS 46]]-Table1373[[#This Row],[SMI.mg]]</f>
        <v>-13.947925638260813</v>
      </c>
      <c r="AB278">
        <f>Table1373[[#This Row],[Days post-exp. GS 46]]-Table1373[[#This Row],[Days post-exp.]]</f>
        <v>5</v>
      </c>
    </row>
    <row r="279" spans="1:29">
      <c r="A279" t="s">
        <v>540</v>
      </c>
      <c r="B279" t="s">
        <v>461</v>
      </c>
      <c r="C279" s="3">
        <v>44002</v>
      </c>
      <c r="D279" s="18">
        <v>44043</v>
      </c>
      <c r="E279" s="4" t="s">
        <v>593</v>
      </c>
      <c r="F279">
        <f>Table1373[[#This Row],[Date Measured]]-Table1373[[#This Row],[Exp. Start]]</f>
        <v>41</v>
      </c>
      <c r="G279" s="4">
        <v>14.53</v>
      </c>
      <c r="H279" s="4">
        <v>44</v>
      </c>
      <c r="I279" s="4">
        <v>0.311</v>
      </c>
      <c r="J279" s="4">
        <f>Table1373[[#This Row],[Mass]]*1000</f>
        <v>311</v>
      </c>
      <c r="K279" s="4">
        <f>LOG(Table1373[[#This Row],[SVL]])</f>
        <v>1.1622656142980214</v>
      </c>
      <c r="L279" s="4">
        <f>LOG(Table1373[[#This Row],[Mass (mg)]])</f>
        <v>2.4927603890268375</v>
      </c>
      <c r="M279">
        <f>Table1373[[#This Row],[Mass (mg)]]*($M$4/Table1373[[#This Row],[SVL]])^$M$3</f>
        <v>326.94712514287266</v>
      </c>
      <c r="N279" s="13">
        <v>44048</v>
      </c>
      <c r="O279" t="s">
        <v>594</v>
      </c>
      <c r="P279">
        <f>Table1373[[#This Row],[Date Measured GS 46]]-Table1373[[#This Row],[Exp. Start]]</f>
        <v>46</v>
      </c>
      <c r="Q279">
        <v>14.77</v>
      </c>
      <c r="R279">
        <v>46</v>
      </c>
      <c r="S279">
        <v>0.32</v>
      </c>
      <c r="T279">
        <f>Table1373[[#This Row],[Mass GS 46]]*1000</f>
        <v>320</v>
      </c>
      <c r="U279">
        <f>LOG(Table1373[[#This Row],[SVL GS 46]])</f>
        <v>1.1693804953119495</v>
      </c>
      <c r="V279">
        <f>LOG(Table1373[[#This Row],[Mass (mg) GS 46]])</f>
        <v>2.5051499783199058</v>
      </c>
      <c r="W279">
        <f>Table1373[[#This Row],[Mass (mg) GS 46]]*($W$4/Table1373[[#This Row],[SVL GS 46]])^$W$3</f>
        <v>328.40226687216358</v>
      </c>
      <c r="X279" s="12">
        <f>Table1373[[#This Row],[GS 46]]-Table1373[[#This Row],[GS]]</f>
        <v>2</v>
      </c>
      <c r="Y279">
        <f>Table1373[[#This Row],[SVL GS 46]]-Table1373[[#This Row],[SVL]]</f>
        <v>0.24000000000000021</v>
      </c>
      <c r="Z279">
        <f>Table1373[[#This Row],[Mass GS 46]]-Table1373[[#This Row],[Mass]]</f>
        <v>9.000000000000008E-3</v>
      </c>
      <c r="AA279">
        <f>Table1373[[#This Row],[SMI.mg GS 46]]-Table1373[[#This Row],[SMI.mg]]</f>
        <v>1.455141729290915</v>
      </c>
      <c r="AB279">
        <f>Table1373[[#This Row],[Days post-exp. GS 46]]-Table1373[[#This Row],[Days post-exp.]]</f>
        <v>5</v>
      </c>
    </row>
    <row r="280" spans="1:29">
      <c r="A280" t="s">
        <v>540</v>
      </c>
      <c r="B280" t="s">
        <v>461</v>
      </c>
      <c r="C280" s="3">
        <v>44002</v>
      </c>
      <c r="D280" s="18">
        <v>44043</v>
      </c>
      <c r="E280" s="4" t="s">
        <v>595</v>
      </c>
      <c r="F280">
        <f>Table1373[[#This Row],[Date Measured]]-Table1373[[#This Row],[Exp. Start]]</f>
        <v>41</v>
      </c>
      <c r="G280" s="4">
        <v>14.51</v>
      </c>
      <c r="H280" s="4">
        <v>44</v>
      </c>
      <c r="I280" s="4">
        <v>0.376</v>
      </c>
      <c r="J280" s="4">
        <f>Table1373[[#This Row],[Mass]]*1000</f>
        <v>376</v>
      </c>
      <c r="K280" s="4">
        <f>LOG(Table1373[[#This Row],[SVL]])</f>
        <v>1.161667412437736</v>
      </c>
      <c r="L280" s="4">
        <f>LOG(Table1373[[#This Row],[Mass (mg)]])</f>
        <v>2.5751878449276608</v>
      </c>
      <c r="M280">
        <f>Table1373[[#This Row],[Mass (mg)]]*($M$4/Table1373[[#This Row],[SVL]])^$M$3</f>
        <v>396.79970306083169</v>
      </c>
      <c r="N280" s="13">
        <v>44048</v>
      </c>
      <c r="O280" t="s">
        <v>596</v>
      </c>
      <c r="P280">
        <f>Table1373[[#This Row],[Date Measured GS 46]]-Table1373[[#This Row],[Exp. Start]]</f>
        <v>46</v>
      </c>
      <c r="Q280">
        <v>11.64</v>
      </c>
      <c r="R280">
        <v>46</v>
      </c>
      <c r="S280">
        <v>0.29099999999999998</v>
      </c>
      <c r="T280">
        <f>Table1373[[#This Row],[Mass GS 46]]*1000</f>
        <v>291</v>
      </c>
      <c r="U280">
        <f>LOG(Table1373[[#This Row],[SVL GS 46]])</f>
        <v>1.0659529803138696</v>
      </c>
      <c r="V280">
        <f>LOG(Table1373[[#This Row],[Mass (mg) GS 46]])</f>
        <v>2.4638929889859074</v>
      </c>
      <c r="W280">
        <f>Table1373[[#This Row],[Mass (mg) GS 46]]*($W$4/Table1373[[#This Row],[SVL GS 46]])^$W$3</f>
        <v>605.85122775430273</v>
      </c>
      <c r="X280" s="12">
        <f>Table1373[[#This Row],[GS 46]]-Table1373[[#This Row],[GS]]</f>
        <v>2</v>
      </c>
      <c r="Y280">
        <f>Table1373[[#This Row],[SVL GS 46]]-Table1373[[#This Row],[SVL]]</f>
        <v>-2.8699999999999992</v>
      </c>
      <c r="Z280">
        <f>Table1373[[#This Row],[Mass GS 46]]-Table1373[[#This Row],[Mass]]</f>
        <v>-8.500000000000002E-2</v>
      </c>
      <c r="AA280">
        <f>Table1373[[#This Row],[SMI.mg GS 46]]-Table1373[[#This Row],[SMI.mg]]</f>
        <v>209.05152469347104</v>
      </c>
      <c r="AB280">
        <f>Table1373[[#This Row],[Days post-exp. GS 46]]-Table1373[[#This Row],[Days post-exp.]]</f>
        <v>5</v>
      </c>
    </row>
    <row r="281" spans="1:29">
      <c r="A281" t="s">
        <v>540</v>
      </c>
      <c r="B281" t="s">
        <v>461</v>
      </c>
      <c r="C281" s="3">
        <v>44002</v>
      </c>
      <c r="D281" s="18">
        <v>44043</v>
      </c>
      <c r="E281" s="4" t="s">
        <v>597</v>
      </c>
      <c r="F281">
        <f>Table1373[[#This Row],[Date Measured]]-Table1373[[#This Row],[Exp. Start]]</f>
        <v>41</v>
      </c>
      <c r="G281" s="4">
        <v>15.25</v>
      </c>
      <c r="H281" s="4">
        <v>45</v>
      </c>
      <c r="I281" s="4">
        <v>0.34699999999999998</v>
      </c>
      <c r="J281" s="4">
        <f>Table1373[[#This Row],[Mass]]*1000</f>
        <v>347</v>
      </c>
      <c r="K281" s="4">
        <f>LOG(Table1373[[#This Row],[SVL]])</f>
        <v>1.1832698436828046</v>
      </c>
      <c r="L281" s="4">
        <f>LOG(Table1373[[#This Row],[Mass (mg)]])</f>
        <v>2.5403294747908736</v>
      </c>
      <c r="M281">
        <f>Table1373[[#This Row],[Mass (mg)]]*($M$4/Table1373[[#This Row],[SVL]])^$M$3</f>
        <v>318.81366492159782</v>
      </c>
      <c r="N281" s="13">
        <v>44049</v>
      </c>
      <c r="O281" t="s">
        <v>598</v>
      </c>
      <c r="P281">
        <f>Table1373[[#This Row],[Date Measured GS 46]]-Table1373[[#This Row],[Exp. Start]]</f>
        <v>47</v>
      </c>
      <c r="Q281">
        <v>15.56</v>
      </c>
      <c r="R281">
        <v>46</v>
      </c>
      <c r="S281">
        <v>0.38100000000000001</v>
      </c>
      <c r="T281">
        <f>Table1373[[#This Row],[Mass GS 46]]*1000</f>
        <v>381</v>
      </c>
      <c r="U281">
        <f>LOG(Table1373[[#This Row],[SVL GS 46]])</f>
        <v>1.1920095926536702</v>
      </c>
      <c r="V281">
        <f>LOG(Table1373[[#This Row],[Mass (mg) GS 46]])</f>
        <v>2.5809249756756194</v>
      </c>
      <c r="W281">
        <f>Table1373[[#This Row],[Mass (mg) GS 46]]*($W$4/Table1373[[#This Row],[SVL GS 46]])^$W$3</f>
        <v>334.93813972615646</v>
      </c>
      <c r="X281" s="12">
        <f>Table1373[[#This Row],[GS 46]]-Table1373[[#This Row],[GS]]</f>
        <v>1</v>
      </c>
      <c r="Y281">
        <f>Table1373[[#This Row],[SVL GS 46]]-Table1373[[#This Row],[SVL]]</f>
        <v>0.3100000000000005</v>
      </c>
      <c r="Z281">
        <f>Table1373[[#This Row],[Mass GS 46]]-Table1373[[#This Row],[Mass]]</f>
        <v>3.400000000000003E-2</v>
      </c>
      <c r="AA281">
        <f>Table1373[[#This Row],[SMI.mg GS 46]]-Table1373[[#This Row],[SMI.mg]]</f>
        <v>16.124474804558645</v>
      </c>
      <c r="AB281">
        <f>Table1373[[#This Row],[Days post-exp. GS 46]]-Table1373[[#This Row],[Days post-exp.]]</f>
        <v>6</v>
      </c>
    </row>
    <row r="282" spans="1:29">
      <c r="A282" t="s">
        <v>540</v>
      </c>
      <c r="B282" t="s">
        <v>461</v>
      </c>
      <c r="C282" s="3">
        <v>44002</v>
      </c>
      <c r="D282" s="18">
        <v>44046</v>
      </c>
      <c r="E282" s="4" t="s">
        <v>599</v>
      </c>
      <c r="F282">
        <f>Table1373[[#This Row],[Date Measured]]-Table1373[[#This Row],[Exp. Start]]</f>
        <v>44</v>
      </c>
      <c r="G282" s="4">
        <v>14.65</v>
      </c>
      <c r="H282" s="4">
        <v>45</v>
      </c>
      <c r="I282" s="4">
        <v>0.32400000000000001</v>
      </c>
      <c r="J282" s="4">
        <f>Table1373[[#This Row],[Mass]]*1000</f>
        <v>324</v>
      </c>
      <c r="K282" s="4">
        <f>LOG(Table1373[[#This Row],[SVL]])</f>
        <v>1.1658376246901283</v>
      </c>
      <c r="L282" s="4">
        <f>LOG(Table1373[[#This Row],[Mass (mg)]])</f>
        <v>2.510545010206612</v>
      </c>
      <c r="M282">
        <f>Table1373[[#This Row],[Mass (mg)]]*($M$4/Table1373[[#This Row],[SVL]])^$M$3</f>
        <v>332.89854810008154</v>
      </c>
      <c r="N282" s="13">
        <v>44050</v>
      </c>
      <c r="O282" t="s">
        <v>600</v>
      </c>
      <c r="P282">
        <f>Table1373[[#This Row],[Date Measured GS 46]]-Table1373[[#This Row],[Exp. Start]]</f>
        <v>48</v>
      </c>
      <c r="Q282">
        <v>16.98</v>
      </c>
      <c r="R282">
        <v>46</v>
      </c>
      <c r="S282">
        <v>0.29899999999999999</v>
      </c>
      <c r="T282">
        <f>Table1373[[#This Row],[Mass GS 46]]*1000</f>
        <v>299</v>
      </c>
      <c r="U282">
        <f>LOG(Table1373[[#This Row],[SVL GS 46]])</f>
        <v>1.2299376859079338</v>
      </c>
      <c r="V282">
        <f>LOG(Table1373[[#This Row],[Mass (mg) GS 46]])</f>
        <v>2.4756711883244296</v>
      </c>
      <c r="W282">
        <f>Table1373[[#This Row],[Mass (mg) GS 46]]*($W$4/Table1373[[#This Row],[SVL GS 46]])^$W$3</f>
        <v>202.79197682069795</v>
      </c>
      <c r="X282" s="12">
        <f>Table1373[[#This Row],[GS 46]]-Table1373[[#This Row],[GS]]</f>
        <v>1</v>
      </c>
      <c r="Y282">
        <f>Table1373[[#This Row],[SVL GS 46]]-Table1373[[#This Row],[SVL]]</f>
        <v>2.33</v>
      </c>
      <c r="Z282">
        <f>Table1373[[#This Row],[Mass GS 46]]-Table1373[[#This Row],[Mass]]</f>
        <v>-2.5000000000000022E-2</v>
      </c>
      <c r="AA282">
        <f>Table1373[[#This Row],[SMI.mg GS 46]]-Table1373[[#This Row],[SMI.mg]]</f>
        <v>-130.10657127938359</v>
      </c>
      <c r="AB282">
        <f>Table1373[[#This Row],[Days post-exp. GS 46]]-Table1373[[#This Row],[Days post-exp.]]</f>
        <v>4</v>
      </c>
    </row>
    <row r="283" spans="1:29">
      <c r="A283" t="s">
        <v>540</v>
      </c>
      <c r="B283" t="s">
        <v>461</v>
      </c>
      <c r="C283" s="3">
        <v>44002</v>
      </c>
      <c r="D283" s="18">
        <v>44046</v>
      </c>
      <c r="E283" s="4" t="s">
        <v>601</v>
      </c>
      <c r="F283">
        <f>Table1373[[#This Row],[Date Measured]]-Table1373[[#This Row],[Exp. Start]]</f>
        <v>44</v>
      </c>
      <c r="G283" s="4">
        <v>14.53</v>
      </c>
      <c r="H283" s="4">
        <v>45</v>
      </c>
      <c r="I283" s="4">
        <v>0.28299999999999997</v>
      </c>
      <c r="J283" s="4">
        <f>Table1373[[#This Row],[Mass]]*1000</f>
        <v>283</v>
      </c>
      <c r="K283" s="4">
        <f>LOG(Table1373[[#This Row],[SVL]])</f>
        <v>1.1622656142980214</v>
      </c>
      <c r="L283" s="4">
        <f>LOG(Table1373[[#This Row],[Mass (mg)]])</f>
        <v>2.4517864355242902</v>
      </c>
      <c r="M283">
        <f>Table1373[[#This Row],[Mass (mg)]]*($M$4/Table1373[[#This Row],[SVL]])^$M$3</f>
        <v>297.51137111071694</v>
      </c>
      <c r="N283" s="13">
        <v>44050</v>
      </c>
      <c r="O283" t="s">
        <v>602</v>
      </c>
      <c r="P283">
        <f>Table1373[[#This Row],[Date Measured GS 46]]-Table1373[[#This Row],[Exp. Start]]</f>
        <v>48</v>
      </c>
      <c r="Q283">
        <v>13.56</v>
      </c>
      <c r="R283">
        <v>46</v>
      </c>
      <c r="S283">
        <v>0.253</v>
      </c>
      <c r="T283">
        <f>Table1373[[#This Row],[Mass GS 46]]*1000</f>
        <v>253</v>
      </c>
      <c r="U283">
        <f>LOG(Table1373[[#This Row],[SVL GS 46]])</f>
        <v>1.1322596895310446</v>
      </c>
      <c r="V283">
        <f>LOG(Table1373[[#This Row],[Mass (mg) GS 46]])</f>
        <v>2.403120521175818</v>
      </c>
      <c r="W283">
        <f>Table1373[[#This Row],[Mass (mg) GS 46]]*($W$4/Table1373[[#This Row],[SVL GS 46]])^$W$3</f>
        <v>334.68696895018701</v>
      </c>
      <c r="X283" s="12">
        <f>Table1373[[#This Row],[GS 46]]-Table1373[[#This Row],[GS]]</f>
        <v>1</v>
      </c>
      <c r="Y283">
        <f>Table1373[[#This Row],[SVL GS 46]]-Table1373[[#This Row],[SVL]]</f>
        <v>-0.96999999999999886</v>
      </c>
      <c r="Z283">
        <f>Table1373[[#This Row],[Mass GS 46]]-Table1373[[#This Row],[Mass]]</f>
        <v>-2.9999999999999971E-2</v>
      </c>
      <c r="AA283">
        <f>Table1373[[#This Row],[SMI.mg GS 46]]-Table1373[[#This Row],[SMI.mg]]</f>
        <v>37.175597839470072</v>
      </c>
      <c r="AB283">
        <f>Table1373[[#This Row],[Days post-exp. GS 46]]-Table1373[[#This Row],[Days post-exp.]]</f>
        <v>4</v>
      </c>
    </row>
    <row r="284" spans="1:29">
      <c r="A284" t="s">
        <v>540</v>
      </c>
      <c r="B284" t="s">
        <v>461</v>
      </c>
      <c r="C284" s="3">
        <v>44002</v>
      </c>
      <c r="D284" s="18">
        <v>44047</v>
      </c>
      <c r="E284" s="4" t="s">
        <v>603</v>
      </c>
      <c r="F284">
        <f>Table1373[[#This Row],[Date Measured]]-Table1373[[#This Row],[Exp. Start]]</f>
        <v>45</v>
      </c>
      <c r="G284" s="4">
        <v>14.61</v>
      </c>
      <c r="H284" s="4">
        <v>43</v>
      </c>
      <c r="I284" s="4">
        <v>0.27200000000000002</v>
      </c>
      <c r="J284" s="4">
        <f>Table1373[[#This Row],[Mass]]*1000</f>
        <v>272</v>
      </c>
      <c r="K284" s="4">
        <f>LOG(Table1373[[#This Row],[SVL]])</f>
        <v>1.1646502159342969</v>
      </c>
      <c r="L284" s="4">
        <f>LOG(Table1373[[#This Row],[Mass (mg)]])</f>
        <v>2.4345689040341987</v>
      </c>
      <c r="M284">
        <f>Table1373[[#This Row],[Mass (mg)]]*($M$4/Table1373[[#This Row],[SVL]])^$M$3</f>
        <v>281.60700753413346</v>
      </c>
      <c r="N284" s="13">
        <v>44052</v>
      </c>
      <c r="O284" t="s">
        <v>604</v>
      </c>
      <c r="P284">
        <f>Table1373[[#This Row],[Date Measured GS 46]]-Table1373[[#This Row],[Exp. Start]]</f>
        <v>50</v>
      </c>
      <c r="Q284">
        <v>13.25</v>
      </c>
      <c r="R284">
        <v>46</v>
      </c>
      <c r="S284">
        <v>0.24099999999999999</v>
      </c>
      <c r="T284">
        <f>Table1373[[#This Row],[Mass GS 46]]*1000</f>
        <v>241</v>
      </c>
      <c r="U284">
        <f>LOG(Table1373[[#This Row],[SVL GS 46]])</f>
        <v>1.1222158782728267</v>
      </c>
      <c r="V284">
        <f>LOG(Table1373[[#This Row],[Mass (mg) GS 46]])</f>
        <v>2.3820170425748683</v>
      </c>
      <c r="W284">
        <f>Table1373[[#This Row],[Mass (mg) GS 46]]*($W$4/Table1373[[#This Row],[SVL GS 46]])^$W$3</f>
        <v>341.48296888041034</v>
      </c>
      <c r="X284" s="12">
        <f>Table1373[[#This Row],[GS 46]]-Table1373[[#This Row],[GS]]</f>
        <v>3</v>
      </c>
      <c r="Y284">
        <f>Table1373[[#This Row],[SVL GS 46]]-Table1373[[#This Row],[SVL]]</f>
        <v>-1.3599999999999994</v>
      </c>
      <c r="Z284">
        <f>Table1373[[#This Row],[Mass GS 46]]-Table1373[[#This Row],[Mass]]</f>
        <v>-3.1000000000000028E-2</v>
      </c>
      <c r="AA284">
        <f>Table1373[[#This Row],[SMI.mg GS 46]]-Table1373[[#This Row],[SMI.mg]]</f>
        <v>59.875961346276881</v>
      </c>
      <c r="AB284">
        <f>Table1373[[#This Row],[Days post-exp. GS 46]]-Table1373[[#This Row],[Days post-exp.]]</f>
        <v>5</v>
      </c>
    </row>
    <row r="285" spans="1:29">
      <c r="A285" t="s">
        <v>540</v>
      </c>
      <c r="B285" t="s">
        <v>461</v>
      </c>
      <c r="C285" s="3">
        <v>44002</v>
      </c>
      <c r="D285" s="13">
        <v>44048</v>
      </c>
      <c r="E285" s="3" t="s">
        <v>605</v>
      </c>
      <c r="F285">
        <f>Table1373[[#This Row],[Date Measured]]-Table1373[[#This Row],[Exp. Start]]</f>
        <v>46</v>
      </c>
      <c r="G285">
        <v>14.05</v>
      </c>
      <c r="H285">
        <v>42</v>
      </c>
      <c r="I285">
        <v>0.40600000000000003</v>
      </c>
      <c r="J285">
        <f>Table1373[[#This Row],[Mass]]*1000</f>
        <v>406</v>
      </c>
      <c r="K285">
        <f>LOG(Table1373[[#This Row],[SVL]])</f>
        <v>1.1476763242410988</v>
      </c>
      <c r="L285">
        <f>LOG(Table1373[[#This Row],[Mass (mg)]])</f>
        <v>2.6085260335771943</v>
      </c>
      <c r="M285">
        <f>Table1373[[#This Row],[Mass (mg)]]*($M$4/Table1373[[#This Row],[SVL]])^$M$3</f>
        <v>468.68742556143388</v>
      </c>
      <c r="N285" s="13">
        <v>44053</v>
      </c>
      <c r="O285" t="s">
        <v>606</v>
      </c>
      <c r="P285">
        <f>Table1373[[#This Row],[Date Measured GS 46]]-Table1373[[#This Row],[Exp. Start]]</f>
        <v>51</v>
      </c>
      <c r="Q285">
        <v>13.73</v>
      </c>
      <c r="R285">
        <v>46</v>
      </c>
      <c r="S285">
        <v>0.23799999999999999</v>
      </c>
      <c r="T285">
        <f>Table1373[[#This Row],[Mass GS 46]]*1000</f>
        <v>238</v>
      </c>
      <c r="U285">
        <f>LOG(Table1373[[#This Row],[SVL GS 46]])</f>
        <v>1.137670537236755</v>
      </c>
      <c r="V285">
        <f>LOG(Table1373[[#This Row],[Mass (mg) GS 46]])</f>
        <v>2.3765769570565118</v>
      </c>
      <c r="W285">
        <f>Table1373[[#This Row],[Mass (mg) GS 46]]*($W$4/Table1373[[#This Row],[SVL GS 46]])^$W$3</f>
        <v>303.40524197423514</v>
      </c>
      <c r="X285" s="12">
        <f>Table1373[[#This Row],[GS 46]]-Table1373[[#This Row],[GS]]</f>
        <v>4</v>
      </c>
      <c r="Y285">
        <f>Table1373[[#This Row],[SVL GS 46]]-Table1373[[#This Row],[SVL]]</f>
        <v>-0.32000000000000028</v>
      </c>
      <c r="Z285">
        <f>Table1373[[#This Row],[Mass GS 46]]-Table1373[[#This Row],[Mass]]</f>
        <v>-0.16800000000000004</v>
      </c>
      <c r="AA285">
        <f>Table1373[[#This Row],[SMI.mg GS 46]]-Table1373[[#This Row],[SMI.mg]]</f>
        <v>-165.28218358719874</v>
      </c>
      <c r="AB285">
        <f>Table1373[[#This Row],[Days post-exp. GS 46]]-Table1373[[#This Row],[Days post-exp.]]</f>
        <v>5</v>
      </c>
    </row>
    <row r="286" spans="1:29" ht="14.65" thickBot="1">
      <c r="A286" s="1" t="s">
        <v>540</v>
      </c>
      <c r="B286" s="1" t="s">
        <v>461</v>
      </c>
      <c r="C286" s="2">
        <v>44002</v>
      </c>
      <c r="D286" s="17">
        <v>44048</v>
      </c>
      <c r="E286" s="7" t="s">
        <v>607</v>
      </c>
      <c r="F286" s="1">
        <f>Table1373[[#This Row],[Date Measured]]-Table1373[[#This Row],[Exp. Start]]</f>
        <v>46</v>
      </c>
      <c r="G286" s="7">
        <v>14.19</v>
      </c>
      <c r="H286" s="7">
        <v>44</v>
      </c>
      <c r="I286" s="7">
        <v>0.28899999999999998</v>
      </c>
      <c r="J286" s="7">
        <f>Table1373[[#This Row],[Mass]]*1000</f>
        <v>289</v>
      </c>
      <c r="K286" s="7">
        <f>LOG(Table1373[[#This Row],[SVL]])</f>
        <v>1.1519823954574739</v>
      </c>
      <c r="L286" s="7">
        <f>LOG(Table1373[[#This Row],[Mass (mg)]])</f>
        <v>2.4608978427565478</v>
      </c>
      <c r="M286" s="36">
        <f>Table1373[[#This Row],[Mass (mg)]]*($M$4/Table1373[[#This Row],[SVL]])^$M$3</f>
        <v>324.53389172624162</v>
      </c>
      <c r="N286" s="14">
        <v>44053</v>
      </c>
      <c r="O286" s="1" t="s">
        <v>608</v>
      </c>
      <c r="P286" s="1">
        <f>Table1373[[#This Row],[Date Measured GS 46]]-Table1373[[#This Row],[Exp. Start]]</f>
        <v>51</v>
      </c>
      <c r="Q286" s="1">
        <v>14.56</v>
      </c>
      <c r="R286" s="1">
        <v>46</v>
      </c>
      <c r="S286" s="1">
        <v>0.27500000000000002</v>
      </c>
      <c r="T286" s="1">
        <f>Table1373[[#This Row],[Mass GS 46]]*1000</f>
        <v>275</v>
      </c>
      <c r="U286" s="1">
        <f>LOG(Table1373[[#This Row],[SVL GS 46]])</f>
        <v>1.1631613749770184</v>
      </c>
      <c r="V286" s="1">
        <f>LOG(Table1373[[#This Row],[Mass (mg) GS 46]])</f>
        <v>2.4393326938302629</v>
      </c>
      <c r="W286" s="36">
        <f>Table1373[[#This Row],[Mass (mg) GS 46]]*($W$4/Table1373[[#This Row],[SVL GS 46]])^$W$3</f>
        <v>294.48412030970923</v>
      </c>
      <c r="X286" s="15">
        <f>Table1373[[#This Row],[GS 46]]-Table1373[[#This Row],[GS]]</f>
        <v>2</v>
      </c>
      <c r="Y286" s="1">
        <f>Table1373[[#This Row],[SVL GS 46]]-Table1373[[#This Row],[SVL]]</f>
        <v>0.37000000000000099</v>
      </c>
      <c r="Z286" s="1">
        <f>Table1373[[#This Row],[Mass GS 46]]-Table1373[[#This Row],[Mass]]</f>
        <v>-1.3999999999999957E-2</v>
      </c>
      <c r="AA286" s="1">
        <f>Table1373[[#This Row],[SMI.mg GS 46]]-Table1373[[#This Row],[SMI.mg]]</f>
        <v>-30.049771416532394</v>
      </c>
      <c r="AB286" s="1">
        <f>Table1373[[#This Row],[Days post-exp. GS 46]]-Table1373[[#This Row],[Days post-exp.]]</f>
        <v>5</v>
      </c>
      <c r="AC286" s="15"/>
    </row>
    <row r="287" spans="1:29">
      <c r="A287" t="s">
        <v>609</v>
      </c>
      <c r="B287" t="s">
        <v>461</v>
      </c>
      <c r="C287" s="3">
        <v>44002</v>
      </c>
      <c r="D287" s="13">
        <v>44021</v>
      </c>
      <c r="E287" t="s">
        <v>610</v>
      </c>
      <c r="F287">
        <f>Table1373[[#This Row],[Date Measured]]-Table1373[[#This Row],[Exp. Start]]</f>
        <v>19</v>
      </c>
      <c r="G287">
        <v>13.12</v>
      </c>
      <c r="H287">
        <v>42</v>
      </c>
      <c r="I287">
        <v>0.29699999999999999</v>
      </c>
      <c r="J287">
        <f>Table1373[[#This Row],[Mass]]*1000</f>
        <v>297</v>
      </c>
      <c r="K287">
        <f>LOG(Table1373[[#This Row],[SVL]])</f>
        <v>1.1179338350396415</v>
      </c>
      <c r="L287">
        <f>LOG(Table1373[[#This Row],[Mass (mg)]])</f>
        <v>2.4727564493172123</v>
      </c>
      <c r="M287">
        <f>Table1373[[#This Row],[Mass (mg)]]*($M$4/Table1373[[#This Row],[SVL]])^$M$3</f>
        <v>414.92043051561353</v>
      </c>
      <c r="N287" s="13">
        <v>44026</v>
      </c>
      <c r="O287" t="s">
        <v>611</v>
      </c>
      <c r="P287">
        <f>Table1373[[#This Row],[Date Measured GS 46]]-Table1373[[#This Row],[Exp. Start]]</f>
        <v>24</v>
      </c>
      <c r="Q287">
        <v>13.26</v>
      </c>
      <c r="R287">
        <v>46</v>
      </c>
      <c r="S287">
        <v>0.19400000000000001</v>
      </c>
      <c r="T287">
        <f>Table1373[[#This Row],[Mass GS 46]]*1000</f>
        <v>194</v>
      </c>
      <c r="U287">
        <f>LOG(Table1373[[#This Row],[SVL GS 46]])</f>
        <v>1.1225435240687542</v>
      </c>
      <c r="V287">
        <f>LOG(Table1373[[#This Row],[Mass (mg) GS 46]])</f>
        <v>2.287801729930226</v>
      </c>
      <c r="W287">
        <f>Table1373[[#This Row],[Mass (mg) GS 46]]*($W$4/Table1373[[#This Row],[SVL GS 46]])^$W$3</f>
        <v>274.27139176836005</v>
      </c>
      <c r="X287" s="12">
        <f>Table1373[[#This Row],[GS 46]]-Table1373[[#This Row],[GS]]</f>
        <v>4</v>
      </c>
      <c r="Y287">
        <f>Table1373[[#This Row],[SVL GS 46]]-Table1373[[#This Row],[SVL]]</f>
        <v>0.14000000000000057</v>
      </c>
      <c r="Z287">
        <f>Table1373[[#This Row],[Mass GS 46]]-Table1373[[#This Row],[Mass]]</f>
        <v>-0.10299999999999998</v>
      </c>
      <c r="AA287">
        <f>Table1373[[#This Row],[SMI.mg GS 46]]-Table1373[[#This Row],[SMI.mg]]</f>
        <v>-140.64903874725348</v>
      </c>
      <c r="AB287">
        <f>Table1373[[#This Row],[Days post-exp. GS 46]]-Table1373[[#This Row],[Days post-exp.]]</f>
        <v>5</v>
      </c>
    </row>
    <row r="288" spans="1:29">
      <c r="A288" t="s">
        <v>609</v>
      </c>
      <c r="B288" t="s">
        <v>461</v>
      </c>
      <c r="C288" s="3">
        <v>44002</v>
      </c>
      <c r="D288" s="13">
        <v>44021</v>
      </c>
      <c r="E288" s="3" t="s">
        <v>612</v>
      </c>
      <c r="F288">
        <f>Table1373[[#This Row],[Date Measured]]-Table1373[[#This Row],[Exp. Start]]</f>
        <v>19</v>
      </c>
      <c r="G288">
        <v>14.61</v>
      </c>
      <c r="H288">
        <v>42</v>
      </c>
      <c r="I288">
        <v>0.36799999999999999</v>
      </c>
      <c r="J288">
        <f>Table1373[[#This Row],[Mass]]*1000</f>
        <v>368</v>
      </c>
      <c r="K288">
        <f>LOG(Table1373[[#This Row],[SVL]])</f>
        <v>1.1646502159342969</v>
      </c>
      <c r="L288">
        <f>LOG(Table1373[[#This Row],[Mass (mg)]])</f>
        <v>2.5658478186735176</v>
      </c>
      <c r="M288">
        <f>Table1373[[#This Row],[Mass (mg)]]*($M$4/Table1373[[#This Row],[SVL]])^$M$3</f>
        <v>380.99771607559239</v>
      </c>
      <c r="N288" s="13">
        <v>44026</v>
      </c>
      <c r="O288" t="s">
        <v>613</v>
      </c>
      <c r="P288">
        <f>Table1373[[#This Row],[Date Measured GS 46]]-Table1373[[#This Row],[Exp. Start]]</f>
        <v>24</v>
      </c>
      <c r="Q288">
        <v>15.66</v>
      </c>
      <c r="R288">
        <v>46</v>
      </c>
      <c r="S288">
        <v>0.23200000000000001</v>
      </c>
      <c r="T288">
        <f>Table1373[[#This Row],[Mass GS 46]]*1000</f>
        <v>232</v>
      </c>
      <c r="U288">
        <f>LOG(Table1373[[#This Row],[SVL GS 46]])</f>
        <v>1.1947917577219247</v>
      </c>
      <c r="V288">
        <f>LOG(Table1373[[#This Row],[Mass (mg) GS 46]])</f>
        <v>2.3654879848908998</v>
      </c>
      <c r="W288">
        <f>Table1373[[#This Row],[Mass (mg) GS 46]]*($W$4/Table1373[[#This Row],[SVL GS 46]])^$W$3</f>
        <v>200.10760054227543</v>
      </c>
      <c r="X288" s="12">
        <f>Table1373[[#This Row],[GS 46]]-Table1373[[#This Row],[GS]]</f>
        <v>4</v>
      </c>
      <c r="Y288">
        <f>Table1373[[#This Row],[SVL GS 46]]-Table1373[[#This Row],[SVL]]</f>
        <v>1.0500000000000007</v>
      </c>
      <c r="Z288">
        <f>Table1373[[#This Row],[Mass GS 46]]-Table1373[[#This Row],[Mass]]</f>
        <v>-0.13599999999999998</v>
      </c>
      <c r="AA288">
        <f>Table1373[[#This Row],[SMI.mg GS 46]]-Table1373[[#This Row],[SMI.mg]]</f>
        <v>-180.89011553331696</v>
      </c>
      <c r="AB288">
        <f>Table1373[[#This Row],[Days post-exp. GS 46]]-Table1373[[#This Row],[Days post-exp.]]</f>
        <v>5</v>
      </c>
    </row>
    <row r="289" spans="1:28">
      <c r="A289" t="s">
        <v>609</v>
      </c>
      <c r="B289" t="s">
        <v>461</v>
      </c>
      <c r="C289" s="3">
        <v>44002</v>
      </c>
      <c r="D289" s="18">
        <v>44023</v>
      </c>
      <c r="E289" s="4" t="s">
        <v>614</v>
      </c>
      <c r="F289">
        <f>Table1373[[#This Row],[Date Measured]]-Table1373[[#This Row],[Exp. Start]]</f>
        <v>21</v>
      </c>
      <c r="G289" s="4">
        <v>12.35</v>
      </c>
      <c r="H289" s="4">
        <v>45</v>
      </c>
      <c r="I289" s="4">
        <v>0.19</v>
      </c>
      <c r="J289" s="4">
        <f>Table1373[[#This Row],[Mass]]*1000</f>
        <v>190</v>
      </c>
      <c r="K289" s="4">
        <f>LOG(Table1373[[#This Row],[SVL]])</f>
        <v>1.0916669575956846</v>
      </c>
      <c r="L289" s="4">
        <f>LOG(Table1373[[#This Row],[Mass (mg)]])</f>
        <v>2.2787536009528289</v>
      </c>
      <c r="M289">
        <f>Table1373[[#This Row],[Mass (mg)]]*($M$4/Table1373[[#This Row],[SVL]])^$M$3</f>
        <v>314.14587390767207</v>
      </c>
      <c r="N289" s="13">
        <v>44027</v>
      </c>
      <c r="O289" t="s">
        <v>615</v>
      </c>
      <c r="P289">
        <f>Table1373[[#This Row],[Date Measured GS 46]]-Table1373[[#This Row],[Exp. Start]]</f>
        <v>25</v>
      </c>
      <c r="Q289">
        <v>12.92</v>
      </c>
      <c r="R289">
        <v>46</v>
      </c>
      <c r="S289">
        <v>0.188</v>
      </c>
      <c r="T289">
        <f>Table1373[[#This Row],[Mass GS 46]]*1000</f>
        <v>188</v>
      </c>
      <c r="U289">
        <f>LOG(Table1373[[#This Row],[SVL GS 46]])</f>
        <v>1.1112625136590653</v>
      </c>
      <c r="V289">
        <f>LOG(Table1373[[#This Row],[Mass (mg) GS 46]])</f>
        <v>2.27415784926368</v>
      </c>
      <c r="W289">
        <f>Table1373[[#This Row],[Mass (mg) GS 46]]*($W$4/Table1373[[#This Row],[SVL GS 46]])^$W$3</f>
        <v>287.10799006734635</v>
      </c>
      <c r="X289" s="12">
        <f>Table1373[[#This Row],[GS 46]]-Table1373[[#This Row],[GS]]</f>
        <v>1</v>
      </c>
      <c r="Y289">
        <f>Table1373[[#This Row],[SVL GS 46]]-Table1373[[#This Row],[SVL]]</f>
        <v>0.57000000000000028</v>
      </c>
      <c r="Z289">
        <f>Table1373[[#This Row],[Mass GS 46]]-Table1373[[#This Row],[Mass]]</f>
        <v>-2.0000000000000018E-3</v>
      </c>
      <c r="AA289">
        <f>Table1373[[#This Row],[SMI.mg GS 46]]-Table1373[[#This Row],[SMI.mg]]</f>
        <v>-27.037883840325719</v>
      </c>
      <c r="AB289">
        <f>Table1373[[#This Row],[Days post-exp. GS 46]]-Table1373[[#This Row],[Days post-exp.]]</f>
        <v>4</v>
      </c>
    </row>
    <row r="290" spans="1:28">
      <c r="A290" t="s">
        <v>609</v>
      </c>
      <c r="B290" t="s">
        <v>461</v>
      </c>
      <c r="C290" s="3">
        <v>44002</v>
      </c>
      <c r="D290" s="13">
        <v>44024</v>
      </c>
      <c r="E290" s="3" t="s">
        <v>616</v>
      </c>
      <c r="F290">
        <f>Table1373[[#This Row],[Date Measured]]-Table1373[[#This Row],[Exp. Start]]</f>
        <v>22</v>
      </c>
      <c r="G290">
        <v>13.36</v>
      </c>
      <c r="H290">
        <v>42</v>
      </c>
      <c r="I290">
        <v>0.28000000000000003</v>
      </c>
      <c r="J290">
        <f>Table1373[[#This Row],[Mass]]*1000</f>
        <v>280</v>
      </c>
      <c r="K290">
        <f>LOG(Table1373[[#This Row],[SVL]])</f>
        <v>1.1258064581395268</v>
      </c>
      <c r="L290">
        <f>LOG(Table1373[[#This Row],[Mass (mg)]])</f>
        <v>2.4471580313422194</v>
      </c>
      <c r="M290">
        <f>Table1373[[#This Row],[Mass (mg)]]*($M$4/Table1373[[#This Row],[SVL]])^$M$3</f>
        <v>371.90867671997279</v>
      </c>
      <c r="N290" s="13">
        <v>44028</v>
      </c>
      <c r="O290" t="s">
        <v>617</v>
      </c>
      <c r="P290">
        <f>Table1373[[#This Row],[Date Measured GS 46]]-Table1373[[#This Row],[Exp. Start]]</f>
        <v>26</v>
      </c>
      <c r="Q290">
        <v>14.35</v>
      </c>
      <c r="R290">
        <v>46</v>
      </c>
      <c r="S290">
        <v>0.19500000000000001</v>
      </c>
      <c r="T290">
        <f>Table1373[[#This Row],[Mass GS 46]]*1000</f>
        <v>195</v>
      </c>
      <c r="U290">
        <f>LOG(Table1373[[#This Row],[SVL GS 46]])</f>
        <v>1.1568519010700111</v>
      </c>
      <c r="V290">
        <f>LOG(Table1373[[#This Row],[Mass (mg) GS 46]])</f>
        <v>2.2900346113625178</v>
      </c>
      <c r="W290">
        <f>Table1373[[#This Row],[Mass (mg) GS 46]]*($W$4/Table1373[[#This Row],[SVL GS 46]])^$W$3</f>
        <v>218.02445031070309</v>
      </c>
      <c r="X290" s="12">
        <f>Table1373[[#This Row],[GS 46]]-Table1373[[#This Row],[GS]]</f>
        <v>4</v>
      </c>
      <c r="Y290">
        <f>Table1373[[#This Row],[SVL GS 46]]-Table1373[[#This Row],[SVL]]</f>
        <v>0.99000000000000021</v>
      </c>
      <c r="Z290">
        <f>Table1373[[#This Row],[Mass GS 46]]-Table1373[[#This Row],[Mass]]</f>
        <v>-8.500000000000002E-2</v>
      </c>
      <c r="AA290">
        <f>Table1373[[#This Row],[SMI.mg GS 46]]-Table1373[[#This Row],[SMI.mg]]</f>
        <v>-153.8842264092697</v>
      </c>
      <c r="AB290">
        <f>Table1373[[#This Row],[Days post-exp. GS 46]]-Table1373[[#This Row],[Days post-exp.]]</f>
        <v>4</v>
      </c>
    </row>
    <row r="291" spans="1:28">
      <c r="A291" t="s">
        <v>609</v>
      </c>
      <c r="B291" t="s">
        <v>461</v>
      </c>
      <c r="C291" s="3">
        <v>44002</v>
      </c>
      <c r="D291" s="13">
        <v>44030</v>
      </c>
      <c r="E291" s="3" t="s">
        <v>618</v>
      </c>
      <c r="F291">
        <f>Table1373[[#This Row],[Date Measured]]-Table1373[[#This Row],[Exp. Start]]</f>
        <v>28</v>
      </c>
      <c r="G291">
        <v>13.21</v>
      </c>
      <c r="H291">
        <v>42</v>
      </c>
      <c r="I291">
        <v>0.216</v>
      </c>
      <c r="J291">
        <f>Table1373[[#This Row],[Mass]]*1000</f>
        <v>216</v>
      </c>
      <c r="K291">
        <f>LOG(Table1373[[#This Row],[SVL]])</f>
        <v>1.1209028176145273</v>
      </c>
      <c r="L291">
        <f>LOG(Table1373[[#This Row],[Mass (mg)]])</f>
        <v>2.3344537511509307</v>
      </c>
      <c r="M291">
        <f>Table1373[[#This Row],[Mass (mg)]]*($M$4/Table1373[[#This Row],[SVL]])^$M$3</f>
        <v>296.0681441936614</v>
      </c>
      <c r="N291" s="13">
        <v>44034</v>
      </c>
      <c r="O291" t="s">
        <v>619</v>
      </c>
      <c r="P291">
        <f>Table1373[[#This Row],[Date Measured GS 46]]-Table1373[[#This Row],[Exp. Start]]</f>
        <v>32</v>
      </c>
      <c r="Q291">
        <v>12.96</v>
      </c>
      <c r="R291">
        <v>46</v>
      </c>
      <c r="S291">
        <v>0.17100000000000001</v>
      </c>
      <c r="T291">
        <f>Table1373[[#This Row],[Mass GS 46]]*1000</f>
        <v>171</v>
      </c>
      <c r="U291">
        <f>LOG(Table1373[[#This Row],[SVL GS 46]])</f>
        <v>1.1126050015345745</v>
      </c>
      <c r="V291">
        <f>LOG(Table1373[[#This Row],[Mass (mg) GS 46]])</f>
        <v>2.2329961103921536</v>
      </c>
      <c r="W291">
        <f>Table1373[[#This Row],[Mass (mg) GS 46]]*($W$4/Table1373[[#This Row],[SVL GS 46]])^$W$3</f>
        <v>258.75924138489285</v>
      </c>
      <c r="X291" s="12">
        <f>Table1373[[#This Row],[GS 46]]-Table1373[[#This Row],[GS]]</f>
        <v>4</v>
      </c>
      <c r="Y291">
        <f>Table1373[[#This Row],[SVL GS 46]]-Table1373[[#This Row],[SVL]]</f>
        <v>-0.25</v>
      </c>
      <c r="Z291">
        <f>Table1373[[#This Row],[Mass GS 46]]-Table1373[[#This Row],[Mass]]</f>
        <v>-4.4999999999999984E-2</v>
      </c>
      <c r="AA291">
        <f>Table1373[[#This Row],[SMI.mg GS 46]]-Table1373[[#This Row],[SMI.mg]]</f>
        <v>-37.308902808768551</v>
      </c>
      <c r="AB291">
        <f>Table1373[[#This Row],[Days post-exp. GS 46]]-Table1373[[#This Row],[Days post-exp.]]</f>
        <v>4</v>
      </c>
    </row>
    <row r="292" spans="1:28">
      <c r="A292" t="s">
        <v>609</v>
      </c>
      <c r="B292" t="s">
        <v>461</v>
      </c>
      <c r="C292" s="3">
        <v>44002</v>
      </c>
      <c r="D292" s="13">
        <v>44032</v>
      </c>
      <c r="E292" s="3" t="s">
        <v>620</v>
      </c>
      <c r="F292">
        <f>Table1373[[#This Row],[Date Measured]]-Table1373[[#This Row],[Exp. Start]]</f>
        <v>30</v>
      </c>
      <c r="G292">
        <v>14.2</v>
      </c>
      <c r="H292">
        <v>42</v>
      </c>
      <c r="I292">
        <v>0.26800000000000002</v>
      </c>
      <c r="J292">
        <f>Table1373[[#This Row],[Mass]]*1000</f>
        <v>268</v>
      </c>
      <c r="K292">
        <f>LOG(Table1373[[#This Row],[SVL]])</f>
        <v>1.1522883443830565</v>
      </c>
      <c r="L292">
        <f>LOG(Table1373[[#This Row],[Mass (mg)]])</f>
        <v>2.428134794028789</v>
      </c>
      <c r="M292">
        <f>Table1373[[#This Row],[Mass (mg)]]*($M$4/Table1373[[#This Row],[SVL]])^$M$3</f>
        <v>300.36183806585279</v>
      </c>
      <c r="N292" s="13">
        <v>44036</v>
      </c>
      <c r="O292" t="s">
        <v>621</v>
      </c>
      <c r="P292">
        <f>Table1373[[#This Row],[Date Measured GS 46]]-Table1373[[#This Row],[Exp. Start]]</f>
        <v>34</v>
      </c>
      <c r="Q292">
        <v>13.19</v>
      </c>
      <c r="R292">
        <v>46</v>
      </c>
      <c r="S292">
        <v>0.20699999999999999</v>
      </c>
      <c r="T292">
        <f>Table1373[[#This Row],[Mass GS 46]]*1000</f>
        <v>207</v>
      </c>
      <c r="U292">
        <f>LOG(Table1373[[#This Row],[SVL GS 46]])</f>
        <v>1.1202447955463652</v>
      </c>
      <c r="V292">
        <f>LOG(Table1373[[#This Row],[Mass (mg) GS 46]])</f>
        <v>2.3159703454569178</v>
      </c>
      <c r="W292">
        <f>Table1373[[#This Row],[Mass (mg) GS 46]]*($W$4/Table1373[[#This Row],[SVL GS 46]])^$W$3</f>
        <v>297.28785978794809</v>
      </c>
      <c r="X292" s="12">
        <f>Table1373[[#This Row],[GS 46]]-Table1373[[#This Row],[GS]]</f>
        <v>4</v>
      </c>
      <c r="Y292">
        <f>Table1373[[#This Row],[SVL GS 46]]-Table1373[[#This Row],[SVL]]</f>
        <v>-1.0099999999999998</v>
      </c>
      <c r="Z292">
        <f>Table1373[[#This Row],[Mass GS 46]]-Table1373[[#This Row],[Mass]]</f>
        <v>-6.1000000000000026E-2</v>
      </c>
      <c r="AA292">
        <f>Table1373[[#This Row],[SMI.mg GS 46]]-Table1373[[#This Row],[SMI.mg]]</f>
        <v>-3.0739782779047005</v>
      </c>
      <c r="AB292">
        <f>Table1373[[#This Row],[Days post-exp. GS 46]]-Table1373[[#This Row],[Days post-exp.]]</f>
        <v>4</v>
      </c>
    </row>
    <row r="293" spans="1:28">
      <c r="A293" t="s">
        <v>609</v>
      </c>
      <c r="B293" t="s">
        <v>461</v>
      </c>
      <c r="C293" s="3">
        <v>44002</v>
      </c>
      <c r="D293" s="13">
        <v>44033</v>
      </c>
      <c r="E293" s="3" t="s">
        <v>622</v>
      </c>
      <c r="F293">
        <f>Table1373[[#This Row],[Date Measured]]-Table1373[[#This Row],[Exp. Start]]</f>
        <v>31</v>
      </c>
      <c r="G293">
        <v>14.12</v>
      </c>
      <c r="H293">
        <v>42</v>
      </c>
      <c r="I293">
        <v>0.32500000000000001</v>
      </c>
      <c r="J293">
        <f>Table1373[[#This Row],[Mass]]*1000</f>
        <v>325</v>
      </c>
      <c r="K293">
        <f>LOG(Table1373[[#This Row],[SVL]])</f>
        <v>1.1498346967157849</v>
      </c>
      <c r="L293">
        <f>LOG(Table1373[[#This Row],[Mass (mg)]])</f>
        <v>2.5118833609788744</v>
      </c>
      <c r="M293">
        <f>Table1373[[#This Row],[Mass (mg)]]*($M$4/Table1373[[#This Row],[SVL]])^$M$3</f>
        <v>370.02258788970232</v>
      </c>
      <c r="N293" s="13">
        <v>44038</v>
      </c>
      <c r="O293" t="s">
        <v>623</v>
      </c>
      <c r="P293">
        <f>Table1373[[#This Row],[Date Measured GS 46]]-Table1373[[#This Row],[Exp. Start]]</f>
        <v>36</v>
      </c>
      <c r="Q293">
        <v>13.5</v>
      </c>
      <c r="R293">
        <v>46</v>
      </c>
      <c r="S293">
        <v>0.21199999999999999</v>
      </c>
      <c r="T293">
        <f>Table1373[[#This Row],[Mass GS 46]]*1000</f>
        <v>212</v>
      </c>
      <c r="U293">
        <f>LOG(Table1373[[#This Row],[SVL GS 46]])</f>
        <v>1.1303337684950061</v>
      </c>
      <c r="V293">
        <f>LOG(Table1373[[#This Row],[Mass (mg) GS 46]])</f>
        <v>2.3263358609287512</v>
      </c>
      <c r="W293">
        <f>Table1373[[#This Row],[Mass (mg) GS 46]]*($W$4/Table1373[[#This Row],[SVL GS 46]])^$W$3</f>
        <v>284.16777039385954</v>
      </c>
      <c r="X293" s="12">
        <f>Table1373[[#This Row],[GS 46]]-Table1373[[#This Row],[GS]]</f>
        <v>4</v>
      </c>
      <c r="Y293">
        <f>Table1373[[#This Row],[SVL GS 46]]-Table1373[[#This Row],[SVL]]</f>
        <v>-0.61999999999999922</v>
      </c>
      <c r="Z293">
        <f>Table1373[[#This Row],[Mass GS 46]]-Table1373[[#This Row],[Mass]]</f>
        <v>-0.11300000000000002</v>
      </c>
      <c r="AA293">
        <f>Table1373[[#This Row],[SMI.mg GS 46]]-Table1373[[#This Row],[SMI.mg]]</f>
        <v>-85.854817495842781</v>
      </c>
      <c r="AB293">
        <f>Table1373[[#This Row],[Days post-exp. GS 46]]-Table1373[[#This Row],[Days post-exp.]]</f>
        <v>5</v>
      </c>
    </row>
    <row r="294" spans="1:28">
      <c r="A294" t="s">
        <v>609</v>
      </c>
      <c r="B294" t="s">
        <v>461</v>
      </c>
      <c r="C294" s="3">
        <v>44002</v>
      </c>
      <c r="D294" s="13">
        <v>44036</v>
      </c>
      <c r="E294" t="s">
        <v>624</v>
      </c>
      <c r="F294">
        <f>Table1373[[#This Row],[Date Measured]]-Table1373[[#This Row],[Exp. Start]]</f>
        <v>34</v>
      </c>
      <c r="G294">
        <v>15.1</v>
      </c>
      <c r="H294">
        <v>42</v>
      </c>
      <c r="I294">
        <v>0.43099999999999999</v>
      </c>
      <c r="J294">
        <f>Table1373[[#This Row],[Mass]]*1000</f>
        <v>431</v>
      </c>
      <c r="K294">
        <f>LOG(Table1373[[#This Row],[SVL]])</f>
        <v>1.1789769472931695</v>
      </c>
      <c r="L294">
        <f>LOG(Table1373[[#This Row],[Mass (mg)]])</f>
        <v>2.6344772701607315</v>
      </c>
      <c r="M294">
        <f>Table1373[[#This Row],[Mass (mg)]]*($M$4/Table1373[[#This Row],[SVL]])^$M$3</f>
        <v>407.04561123350663</v>
      </c>
      <c r="N294" s="13">
        <v>44040</v>
      </c>
      <c r="O294" t="s">
        <v>625</v>
      </c>
      <c r="P294">
        <f>Table1373[[#This Row],[Date Measured GS 46]]-Table1373[[#This Row],[Exp. Start]]</f>
        <v>38</v>
      </c>
      <c r="Q294">
        <v>15.96</v>
      </c>
      <c r="R294">
        <v>46</v>
      </c>
      <c r="S294">
        <v>0.30299999999999999</v>
      </c>
      <c r="T294">
        <f>Table1373[[#This Row],[Mass GS 46]]*1000</f>
        <v>303</v>
      </c>
      <c r="U294">
        <f>LOG(Table1373[[#This Row],[SVL GS 46]])</f>
        <v>1.2030328870147107</v>
      </c>
      <c r="V294">
        <f>LOG(Table1373[[#This Row],[Mass (mg) GS 46]])</f>
        <v>2.4814426285023048</v>
      </c>
      <c r="W294">
        <f>Table1373[[#This Row],[Mass (mg) GS 46]]*($W$4/Table1373[[#This Row],[SVL GS 46]])^$W$3</f>
        <v>247.02398111149111</v>
      </c>
      <c r="X294" s="12">
        <f>Table1373[[#This Row],[GS 46]]-Table1373[[#This Row],[GS]]</f>
        <v>4</v>
      </c>
      <c r="Y294">
        <f>Table1373[[#This Row],[SVL GS 46]]-Table1373[[#This Row],[SVL]]</f>
        <v>0.86000000000000121</v>
      </c>
      <c r="Z294">
        <f>Table1373[[#This Row],[Mass GS 46]]-Table1373[[#This Row],[Mass]]</f>
        <v>-0.128</v>
      </c>
      <c r="AA294">
        <f>Table1373[[#This Row],[SMI.mg GS 46]]-Table1373[[#This Row],[SMI.mg]]</f>
        <v>-160.02163012201552</v>
      </c>
      <c r="AB294">
        <f>Table1373[[#This Row],[Days post-exp. GS 46]]-Table1373[[#This Row],[Days post-exp.]]</f>
        <v>4</v>
      </c>
    </row>
    <row r="295" spans="1:28">
      <c r="A295" t="s">
        <v>609</v>
      </c>
      <c r="B295" t="s">
        <v>461</v>
      </c>
      <c r="C295" s="3">
        <v>44002</v>
      </c>
      <c r="D295" s="13">
        <v>44036</v>
      </c>
      <c r="E295" s="4" t="s">
        <v>626</v>
      </c>
      <c r="F295">
        <f>Table1373[[#This Row],[Date Measured]]-Table1373[[#This Row],[Exp. Start]]</f>
        <v>34</v>
      </c>
      <c r="G295" s="4">
        <v>13.54</v>
      </c>
      <c r="H295" s="4">
        <v>45</v>
      </c>
      <c r="I295" s="4">
        <v>0.32900000000000001</v>
      </c>
      <c r="J295" s="4">
        <f>Table1373[[#This Row],[Mass]]*1000</f>
        <v>329</v>
      </c>
      <c r="K295" s="4">
        <f>LOG(Table1373[[#This Row],[SVL]])</f>
        <v>1.1316186643491255</v>
      </c>
      <c r="L295" s="4">
        <f>LOG(Table1373[[#This Row],[Mass (mg)]])</f>
        <v>2.5171958979499744</v>
      </c>
      <c r="M295">
        <f>Table1373[[#This Row],[Mass (mg)]]*($M$4/Table1373[[#This Row],[SVL]])^$M$3</f>
        <v>421.00147049572934</v>
      </c>
      <c r="N295" s="13">
        <v>44040</v>
      </c>
      <c r="O295" t="s">
        <v>627</v>
      </c>
      <c r="P295">
        <f>Table1373[[#This Row],[Date Measured GS 46]]-Table1373[[#This Row],[Exp. Start]]</f>
        <v>38</v>
      </c>
      <c r="Q295">
        <v>15.97</v>
      </c>
      <c r="R295">
        <v>46</v>
      </c>
      <c r="S295">
        <v>0.29699999999999999</v>
      </c>
      <c r="T295">
        <f>Table1373[[#This Row],[Mass GS 46]]*1000</f>
        <v>297</v>
      </c>
      <c r="U295">
        <f>LOG(Table1373[[#This Row],[SVL GS 46]])</f>
        <v>1.203304916138483</v>
      </c>
      <c r="V295">
        <f>LOG(Table1373[[#This Row],[Mass (mg) GS 46]])</f>
        <v>2.4727564493172123</v>
      </c>
      <c r="W295">
        <f>Table1373[[#This Row],[Mass (mg) GS 46]]*($W$4/Table1373[[#This Row],[SVL GS 46]])^$W$3</f>
        <v>241.68233786952399</v>
      </c>
      <c r="X295" s="12">
        <f>Table1373[[#This Row],[GS 46]]-Table1373[[#This Row],[GS]]</f>
        <v>1</v>
      </c>
      <c r="Y295">
        <f>Table1373[[#This Row],[SVL GS 46]]-Table1373[[#This Row],[SVL]]</f>
        <v>2.4300000000000015</v>
      </c>
      <c r="Z295">
        <f>Table1373[[#This Row],[Mass GS 46]]-Table1373[[#This Row],[Mass]]</f>
        <v>-3.2000000000000028E-2</v>
      </c>
      <c r="AA295">
        <f>Table1373[[#This Row],[SMI.mg GS 46]]-Table1373[[#This Row],[SMI.mg]]</f>
        <v>-179.31913262620535</v>
      </c>
      <c r="AB295">
        <f>Table1373[[#This Row],[Days post-exp. GS 46]]-Table1373[[#This Row],[Days post-exp.]]</f>
        <v>4</v>
      </c>
    </row>
    <row r="296" spans="1:28">
      <c r="A296" t="s">
        <v>609</v>
      </c>
      <c r="B296" t="s">
        <v>461</v>
      </c>
      <c r="C296" s="3">
        <v>44002</v>
      </c>
      <c r="D296" s="13">
        <v>44037</v>
      </c>
      <c r="E296" t="s">
        <v>628</v>
      </c>
      <c r="F296">
        <f>Table1373[[#This Row],[Date Measured]]-Table1373[[#This Row],[Exp. Start]]</f>
        <v>35</v>
      </c>
      <c r="G296">
        <v>15.39</v>
      </c>
      <c r="H296">
        <v>42</v>
      </c>
      <c r="I296">
        <v>0.34499999999999997</v>
      </c>
      <c r="J296">
        <f>Table1373[[#This Row],[Mass]]*1000</f>
        <v>345</v>
      </c>
      <c r="K296">
        <f>LOG(Table1373[[#This Row],[SVL]])</f>
        <v>1.1872386198314788</v>
      </c>
      <c r="L296">
        <f>LOG(Table1373[[#This Row],[Mass (mg)]])</f>
        <v>2.537819095073274</v>
      </c>
      <c r="M296">
        <f>Table1373[[#This Row],[Mass (mg)]]*($M$4/Table1373[[#This Row],[SVL]])^$M$3</f>
        <v>309.00895730889175</v>
      </c>
      <c r="N296" s="13">
        <v>44040</v>
      </c>
      <c r="O296" t="s">
        <v>629</v>
      </c>
      <c r="P296">
        <f>Table1373[[#This Row],[Date Measured GS 46]]-Table1373[[#This Row],[Exp. Start]]</f>
        <v>38</v>
      </c>
      <c r="Q296">
        <v>14.63</v>
      </c>
      <c r="R296">
        <v>46</v>
      </c>
      <c r="S296">
        <v>0.30499999999999999</v>
      </c>
      <c r="T296">
        <f>Table1373[[#This Row],[Mass GS 46]]*1000</f>
        <v>305</v>
      </c>
      <c r="U296">
        <f>LOG(Table1373[[#This Row],[SVL GS 46]])</f>
        <v>1.1652443261253109</v>
      </c>
      <c r="V296">
        <f>LOG(Table1373[[#This Row],[Mass (mg) GS 46]])</f>
        <v>2.4842998393467859</v>
      </c>
      <c r="W296">
        <f>Table1373[[#This Row],[Mass (mg) GS 46]]*($W$4/Table1373[[#This Row],[SVL GS 46]])^$W$3</f>
        <v>321.98965154190665</v>
      </c>
      <c r="X296" s="12">
        <f>Table1373[[#This Row],[GS 46]]-Table1373[[#This Row],[GS]]</f>
        <v>4</v>
      </c>
      <c r="Y296">
        <f>Table1373[[#This Row],[SVL GS 46]]-Table1373[[#This Row],[SVL]]</f>
        <v>-0.75999999999999979</v>
      </c>
      <c r="Z296">
        <f>Table1373[[#This Row],[Mass GS 46]]-Table1373[[#This Row],[Mass]]</f>
        <v>-3.999999999999998E-2</v>
      </c>
      <c r="AA296">
        <f>Table1373[[#This Row],[SMI.mg GS 46]]-Table1373[[#This Row],[SMI.mg]]</f>
        <v>12.980694233014901</v>
      </c>
      <c r="AB296">
        <f>Table1373[[#This Row],[Days post-exp. GS 46]]-Table1373[[#This Row],[Days post-exp.]]</f>
        <v>3</v>
      </c>
    </row>
    <row r="297" spans="1:28">
      <c r="A297" t="s">
        <v>609</v>
      </c>
      <c r="B297" t="s">
        <v>461</v>
      </c>
      <c r="C297" s="3">
        <v>44002</v>
      </c>
      <c r="D297" s="13">
        <v>44039</v>
      </c>
      <c r="E297" t="s">
        <v>630</v>
      </c>
      <c r="F297">
        <f>Table1373[[#This Row],[Date Measured]]-Table1373[[#This Row],[Exp. Start]]</f>
        <v>37</v>
      </c>
      <c r="G297">
        <v>14.27</v>
      </c>
      <c r="H297">
        <v>42</v>
      </c>
      <c r="I297">
        <v>0.39800000000000002</v>
      </c>
      <c r="J297">
        <f>Table1373[[#This Row],[Mass]]*1000</f>
        <v>398</v>
      </c>
      <c r="K297">
        <f>LOG(Table1373[[#This Row],[SVL]])</f>
        <v>1.1544239731146468</v>
      </c>
      <c r="L297">
        <f>LOG(Table1373[[#This Row],[Mass (mg)]])</f>
        <v>2.5998830720736876</v>
      </c>
      <c r="M297">
        <f>Table1373[[#This Row],[Mass (mg)]]*($M$4/Table1373[[#This Row],[SVL]])^$M$3</f>
        <v>439.99120305109665</v>
      </c>
      <c r="N297" s="13">
        <v>44044</v>
      </c>
      <c r="O297" t="s">
        <v>631</v>
      </c>
      <c r="P297">
        <f>Table1373[[#This Row],[Date Measured GS 46]]-Table1373[[#This Row],[Exp. Start]]</f>
        <v>42</v>
      </c>
      <c r="Q297">
        <v>17.7</v>
      </c>
      <c r="R297">
        <v>46</v>
      </c>
      <c r="S297">
        <v>0.53500000000000003</v>
      </c>
      <c r="T297">
        <f>Table1373[[#This Row],[Mass GS 46]]*1000</f>
        <v>535</v>
      </c>
      <c r="U297">
        <f>LOG(Table1373[[#This Row],[SVL GS 46]])</f>
        <v>1.2479732663618066</v>
      </c>
      <c r="V297">
        <f>LOG(Table1373[[#This Row],[Mass (mg) GS 46]])</f>
        <v>2.7283537820212285</v>
      </c>
      <c r="W297">
        <f>Table1373[[#This Row],[Mass (mg) GS 46]]*($W$4/Table1373[[#This Row],[SVL GS 46]])^$W$3</f>
        <v>320.74597581530963</v>
      </c>
      <c r="X297" s="12">
        <f>Table1373[[#This Row],[GS 46]]-Table1373[[#This Row],[GS]]</f>
        <v>4</v>
      </c>
      <c r="Y297">
        <f>Table1373[[#This Row],[SVL GS 46]]-Table1373[[#This Row],[SVL]]</f>
        <v>3.4299999999999997</v>
      </c>
      <c r="Z297">
        <f>Table1373[[#This Row],[Mass GS 46]]-Table1373[[#This Row],[Mass]]</f>
        <v>0.13700000000000001</v>
      </c>
      <c r="AA297">
        <f>Table1373[[#This Row],[SMI.mg GS 46]]-Table1373[[#This Row],[SMI.mg]]</f>
        <v>-119.24522723578701</v>
      </c>
      <c r="AB297">
        <f>Table1373[[#This Row],[Days post-exp. GS 46]]-Table1373[[#This Row],[Days post-exp.]]</f>
        <v>5</v>
      </c>
    </row>
    <row r="298" spans="1:28">
      <c r="A298" t="s">
        <v>609</v>
      </c>
      <c r="B298" t="s">
        <v>461</v>
      </c>
      <c r="C298" s="3">
        <v>44002</v>
      </c>
      <c r="D298" s="13">
        <v>44040</v>
      </c>
      <c r="E298" t="s">
        <v>632</v>
      </c>
      <c r="F298">
        <f>Table1373[[#This Row],[Date Measured]]-Table1373[[#This Row],[Exp. Start]]</f>
        <v>38</v>
      </c>
      <c r="G298">
        <v>16.48</v>
      </c>
      <c r="H298">
        <v>42</v>
      </c>
      <c r="I298">
        <v>0.50600000000000001</v>
      </c>
      <c r="J298">
        <f>Table1373[[#This Row],[Mass]]*1000</f>
        <v>506</v>
      </c>
      <c r="K298">
        <f>LOG(Table1373[[#This Row],[SVL]])</f>
        <v>1.216957207361097</v>
      </c>
      <c r="L298">
        <f>LOG(Table1373[[#This Row],[Mass (mg)]])</f>
        <v>2.7041505168397992</v>
      </c>
      <c r="M298">
        <f>Table1373[[#This Row],[Mass (mg)]]*($M$4/Table1373[[#This Row],[SVL]])^$M$3</f>
        <v>374.55704412639062</v>
      </c>
      <c r="N298" s="13">
        <v>44044</v>
      </c>
      <c r="O298" t="s">
        <v>633</v>
      </c>
      <c r="P298">
        <f>Table1373[[#This Row],[Date Measured GS 46]]-Table1373[[#This Row],[Exp. Start]]</f>
        <v>42</v>
      </c>
      <c r="Q298">
        <v>16.309999999999999</v>
      </c>
      <c r="R298">
        <v>46</v>
      </c>
      <c r="S298">
        <v>0.36799999999999999</v>
      </c>
      <c r="T298">
        <f>Table1373[[#This Row],[Mass GS 46]]*1000</f>
        <v>368</v>
      </c>
      <c r="U298">
        <f>LOG(Table1373[[#This Row],[SVL GS 46]])</f>
        <v>1.2124539610402758</v>
      </c>
      <c r="V298">
        <f>LOG(Table1373[[#This Row],[Mass (mg) GS 46]])</f>
        <v>2.5658478186735176</v>
      </c>
      <c r="W298">
        <f>Table1373[[#This Row],[Mass (mg) GS 46]]*($W$4/Table1373[[#This Row],[SVL GS 46]])^$W$3</f>
        <v>281.29391409826962</v>
      </c>
      <c r="X298" s="12">
        <f>Table1373[[#This Row],[GS 46]]-Table1373[[#This Row],[GS]]</f>
        <v>4</v>
      </c>
      <c r="Y298">
        <f>Table1373[[#This Row],[SVL GS 46]]-Table1373[[#This Row],[SVL]]</f>
        <v>-0.17000000000000171</v>
      </c>
      <c r="Z298">
        <f>Table1373[[#This Row],[Mass GS 46]]-Table1373[[#This Row],[Mass]]</f>
        <v>-0.13800000000000001</v>
      </c>
      <c r="AA298">
        <f>Table1373[[#This Row],[SMI.mg GS 46]]-Table1373[[#This Row],[SMI.mg]]</f>
        <v>-93.263130028120997</v>
      </c>
      <c r="AB298">
        <f>Table1373[[#This Row],[Days post-exp. GS 46]]-Table1373[[#This Row],[Days post-exp.]]</f>
        <v>4</v>
      </c>
    </row>
    <row r="299" spans="1:28">
      <c r="A299" t="s">
        <v>609</v>
      </c>
      <c r="B299" t="s">
        <v>461</v>
      </c>
      <c r="C299" s="3">
        <v>44002</v>
      </c>
      <c r="D299" s="13">
        <v>44040</v>
      </c>
      <c r="E299" t="s">
        <v>634</v>
      </c>
      <c r="F299">
        <f>Table1373[[#This Row],[Date Measured]]-Table1373[[#This Row],[Exp. Start]]</f>
        <v>38</v>
      </c>
      <c r="G299">
        <v>13.99</v>
      </c>
      <c r="H299">
        <v>42</v>
      </c>
      <c r="I299">
        <v>0.48299999999999998</v>
      </c>
      <c r="J299">
        <f>Table1373[[#This Row],[Mass]]*1000</f>
        <v>483</v>
      </c>
      <c r="K299">
        <f>LOG(Table1373[[#This Row],[SVL]])</f>
        <v>1.1458177144918276</v>
      </c>
      <c r="L299">
        <f>LOG(Table1373[[#This Row],[Mass (mg)]])</f>
        <v>2.6839471307515121</v>
      </c>
      <c r="M299">
        <f>Table1373[[#This Row],[Mass (mg)]]*($M$4/Table1373[[#This Row],[SVL]])^$M$3</f>
        <v>564.26325392281342</v>
      </c>
      <c r="N299" s="27">
        <v>44046</v>
      </c>
      <c r="O299" s="31" t="s">
        <v>635</v>
      </c>
      <c r="P299">
        <f>Table1373[[#This Row],[Date Measured GS 46]]-Table1373[[#This Row],[Exp. Start]]</f>
        <v>44</v>
      </c>
      <c r="Q299" s="31">
        <v>13.9</v>
      </c>
      <c r="R299" s="31">
        <v>46</v>
      </c>
      <c r="S299" s="31">
        <v>0.32500000000000001</v>
      </c>
      <c r="T299">
        <f>Table1373[[#This Row],[Mass GS 46]]*1000</f>
        <v>325</v>
      </c>
      <c r="U299">
        <f>LOG(Table1373[[#This Row],[SVL GS 46]])</f>
        <v>1.1430148002540952</v>
      </c>
      <c r="V299">
        <f>LOG(Table1373[[#This Row],[Mass (mg) GS 46]])</f>
        <v>2.5118833609788744</v>
      </c>
      <c r="W299">
        <f>Table1373[[#This Row],[Mass (mg) GS 46]]*($W$4/Table1373[[#This Row],[SVL GS 46]])^$W$3</f>
        <v>399.44326672646713</v>
      </c>
      <c r="X299" s="12">
        <f>Table1373[[#This Row],[GS 46]]-Table1373[[#This Row],[GS]]</f>
        <v>4</v>
      </c>
      <c r="Y299">
        <f>Table1373[[#This Row],[SVL GS 46]]-Table1373[[#This Row],[SVL]]</f>
        <v>-8.9999999999999858E-2</v>
      </c>
      <c r="Z299">
        <f>Table1373[[#This Row],[Mass GS 46]]-Table1373[[#This Row],[Mass]]</f>
        <v>-0.15799999999999997</v>
      </c>
      <c r="AA299">
        <f>Table1373[[#This Row],[SMI.mg GS 46]]-Table1373[[#This Row],[SMI.mg]]</f>
        <v>-164.81998719634629</v>
      </c>
      <c r="AB299">
        <f>Table1373[[#This Row],[Days post-exp. GS 46]]-Table1373[[#This Row],[Days post-exp.]]</f>
        <v>6</v>
      </c>
    </row>
    <row r="300" spans="1:28">
      <c r="A300" t="s">
        <v>609</v>
      </c>
      <c r="B300" t="s">
        <v>461</v>
      </c>
      <c r="C300" s="3">
        <v>44002</v>
      </c>
      <c r="D300" s="13">
        <v>44040</v>
      </c>
      <c r="E300" t="s">
        <v>636</v>
      </c>
      <c r="F300">
        <f>Table1373[[#This Row],[Date Measured]]-Table1373[[#This Row],[Exp. Start]]</f>
        <v>38</v>
      </c>
      <c r="G300">
        <v>15.72</v>
      </c>
      <c r="H300">
        <v>42</v>
      </c>
      <c r="I300">
        <v>0.45200000000000001</v>
      </c>
      <c r="J300">
        <f>Table1373[[#This Row],[Mass]]*1000</f>
        <v>452</v>
      </c>
      <c r="K300">
        <f>LOG(Table1373[[#This Row],[SVL]])</f>
        <v>1.1964525417033891</v>
      </c>
      <c r="L300">
        <f>LOG(Table1373[[#This Row],[Mass (mg)]])</f>
        <v>2.655138434811382</v>
      </c>
      <c r="M300">
        <f>Table1373[[#This Row],[Mass (mg)]]*($M$4/Table1373[[#This Row],[SVL]])^$M$3</f>
        <v>381.61371633292322</v>
      </c>
      <c r="N300" s="27">
        <v>44044</v>
      </c>
      <c r="O300" s="31" t="s">
        <v>637</v>
      </c>
      <c r="P300">
        <f>Table1373[[#This Row],[Date Measured GS 46]]-Table1373[[#This Row],[Exp. Start]]</f>
        <v>42</v>
      </c>
      <c r="Q300" s="31">
        <v>15.7</v>
      </c>
      <c r="R300" s="31">
        <v>46</v>
      </c>
      <c r="S300" s="31">
        <v>0.37</v>
      </c>
      <c r="T300">
        <f>Table1373[[#This Row],[Mass GS 46]]*1000</f>
        <v>370</v>
      </c>
      <c r="U300">
        <f>LOG(Table1373[[#This Row],[SVL GS 46]])</f>
        <v>1.1958996524092338</v>
      </c>
      <c r="V300">
        <f>LOG(Table1373[[#This Row],[Mass (mg) GS 46]])</f>
        <v>2.568201724066995</v>
      </c>
      <c r="W300">
        <f>Table1373[[#This Row],[Mass (mg) GS 46]]*($W$4/Table1373[[#This Row],[SVL GS 46]])^$W$3</f>
        <v>316.72801488634354</v>
      </c>
      <c r="X300" s="12">
        <f>Table1373[[#This Row],[GS 46]]-Table1373[[#This Row],[GS]]</f>
        <v>4</v>
      </c>
      <c r="Y300">
        <f>Table1373[[#This Row],[SVL GS 46]]-Table1373[[#This Row],[SVL]]</f>
        <v>-2.000000000000135E-2</v>
      </c>
      <c r="Z300">
        <f>Table1373[[#This Row],[Mass GS 46]]-Table1373[[#This Row],[Mass]]</f>
        <v>-8.2000000000000017E-2</v>
      </c>
      <c r="AA300">
        <f>Table1373[[#This Row],[SMI.mg GS 46]]-Table1373[[#This Row],[SMI.mg]]</f>
        <v>-64.885701446579674</v>
      </c>
      <c r="AB300">
        <f>Table1373[[#This Row],[Days post-exp. GS 46]]-Table1373[[#This Row],[Days post-exp.]]</f>
        <v>4</v>
      </c>
    </row>
    <row r="301" spans="1:28">
      <c r="A301" t="s">
        <v>609</v>
      </c>
      <c r="B301" t="s">
        <v>461</v>
      </c>
      <c r="C301" s="3">
        <v>44002</v>
      </c>
      <c r="D301" s="13">
        <v>44040</v>
      </c>
      <c r="E301" t="s">
        <v>638</v>
      </c>
      <c r="F301">
        <f>Table1373[[#This Row],[Date Measured]]-Table1373[[#This Row],[Exp. Start]]</f>
        <v>38</v>
      </c>
      <c r="G301">
        <v>15.51</v>
      </c>
      <c r="H301">
        <v>42</v>
      </c>
      <c r="I301">
        <v>0.53300000000000003</v>
      </c>
      <c r="J301">
        <f>Table1373[[#This Row],[Mass]]*1000</f>
        <v>533</v>
      </c>
      <c r="K301">
        <f>LOG(Table1373[[#This Row],[SVL]])</f>
        <v>1.190611797813605</v>
      </c>
      <c r="L301">
        <f>LOG(Table1373[[#This Row],[Mass (mg)]])</f>
        <v>2.7267272090265724</v>
      </c>
      <c r="M301">
        <f>Table1373[[#This Row],[Mass (mg)]]*($M$4/Table1373[[#This Row],[SVL]])^$M$3</f>
        <v>467.17845904896967</v>
      </c>
      <c r="N301" s="13">
        <v>44047</v>
      </c>
      <c r="O301" t="s">
        <v>639</v>
      </c>
      <c r="P301">
        <f>Table1373[[#This Row],[Date Measured GS 46]]-Table1373[[#This Row],[Exp. Start]]</f>
        <v>45</v>
      </c>
      <c r="Q301">
        <v>16.84</v>
      </c>
      <c r="R301">
        <v>46</v>
      </c>
      <c r="S301">
        <v>0.36899999999999999</v>
      </c>
      <c r="T301">
        <f>Table1373[[#This Row],[Mass GS 46]]*1000</f>
        <v>369</v>
      </c>
      <c r="U301">
        <f>LOG(Table1373[[#This Row],[SVL GS 46]])</f>
        <v>1.2263420871636308</v>
      </c>
      <c r="V301">
        <f>LOG(Table1373[[#This Row],[Mass (mg) GS 46]])</f>
        <v>2.5670263661590602</v>
      </c>
      <c r="W301">
        <f>Table1373[[#This Row],[Mass (mg) GS 46]]*($W$4/Table1373[[#This Row],[SVL GS 46]])^$W$3</f>
        <v>256.4992887370222</v>
      </c>
      <c r="X301" s="12">
        <f>Table1373[[#This Row],[GS 46]]-Table1373[[#This Row],[GS]]</f>
        <v>4</v>
      </c>
      <c r="Y301">
        <f>Table1373[[#This Row],[SVL GS 46]]-Table1373[[#This Row],[SVL]]</f>
        <v>1.33</v>
      </c>
      <c r="Z301">
        <f>Table1373[[#This Row],[Mass GS 46]]-Table1373[[#This Row],[Mass]]</f>
        <v>-0.16400000000000003</v>
      </c>
      <c r="AA301">
        <f>Table1373[[#This Row],[SMI.mg GS 46]]-Table1373[[#This Row],[SMI.mg]]</f>
        <v>-210.67917031194747</v>
      </c>
      <c r="AB301">
        <f>Table1373[[#This Row],[Days post-exp. GS 46]]-Table1373[[#This Row],[Days post-exp.]]</f>
        <v>7</v>
      </c>
    </row>
    <row r="302" spans="1:28">
      <c r="A302" t="s">
        <v>609</v>
      </c>
      <c r="B302" t="s">
        <v>461</v>
      </c>
      <c r="C302" s="3">
        <v>44002</v>
      </c>
      <c r="D302" s="13">
        <v>44041</v>
      </c>
      <c r="E302" t="s">
        <v>640</v>
      </c>
      <c r="F302">
        <f>Table1373[[#This Row],[Date Measured]]-Table1373[[#This Row],[Exp. Start]]</f>
        <v>39</v>
      </c>
      <c r="G302">
        <v>14.87</v>
      </c>
      <c r="H302">
        <v>42</v>
      </c>
      <c r="I302">
        <v>0.46800000000000003</v>
      </c>
      <c r="J302">
        <f>Table1373[[#This Row],[Mass]]*1000</f>
        <v>468</v>
      </c>
      <c r="K302">
        <f>LOG(Table1373[[#This Row],[SVL]])</f>
        <v>1.1723109685219542</v>
      </c>
      <c r="L302">
        <f>LOG(Table1373[[#This Row],[Mass (mg)]])</f>
        <v>2.6702458530741242</v>
      </c>
      <c r="M302">
        <f>Table1373[[#This Row],[Mass (mg)]]*($M$4/Table1373[[#This Row],[SVL]])^$M$3</f>
        <v>461.29686698277879</v>
      </c>
      <c r="N302" s="13">
        <v>44047</v>
      </c>
      <c r="O302" t="s">
        <v>641</v>
      </c>
      <c r="P302">
        <f>Table1373[[#This Row],[Date Measured GS 46]]-Table1373[[#This Row],[Exp. Start]]</f>
        <v>45</v>
      </c>
      <c r="Q302">
        <v>15.43</v>
      </c>
      <c r="R302">
        <v>46</v>
      </c>
      <c r="S302">
        <v>0.32300000000000001</v>
      </c>
      <c r="T302">
        <f>Table1373[[#This Row],[Mass GS 46]]*1000</f>
        <v>323</v>
      </c>
      <c r="U302">
        <f>LOG(Table1373[[#This Row],[SVL GS 46]])</f>
        <v>1.1883659260631483</v>
      </c>
      <c r="V302">
        <f>LOG(Table1373[[#This Row],[Mass (mg) GS 46]])</f>
        <v>2.509202522331103</v>
      </c>
      <c r="W302">
        <f>Table1373[[#This Row],[Mass (mg) GS 46]]*($W$4/Table1373[[#This Row],[SVL GS 46]])^$W$3</f>
        <v>291.11537831907219</v>
      </c>
      <c r="X302" s="12">
        <f>Table1373[[#This Row],[GS 46]]-Table1373[[#This Row],[GS]]</f>
        <v>4</v>
      </c>
      <c r="Y302">
        <f>Table1373[[#This Row],[SVL GS 46]]-Table1373[[#This Row],[SVL]]</f>
        <v>0.5600000000000005</v>
      </c>
      <c r="Z302">
        <f>Table1373[[#This Row],[Mass GS 46]]-Table1373[[#This Row],[Mass]]</f>
        <v>-0.14500000000000002</v>
      </c>
      <c r="AA302">
        <f>Table1373[[#This Row],[SMI.mg GS 46]]-Table1373[[#This Row],[SMI.mg]]</f>
        <v>-170.1814886637066</v>
      </c>
      <c r="AB302">
        <f>Table1373[[#This Row],[Days post-exp. GS 46]]-Table1373[[#This Row],[Days post-exp.]]</f>
        <v>6</v>
      </c>
    </row>
    <row r="303" spans="1:28">
      <c r="A303" t="s">
        <v>609</v>
      </c>
      <c r="B303" t="s">
        <v>461</v>
      </c>
      <c r="C303" s="3">
        <v>44002</v>
      </c>
      <c r="D303" s="13">
        <v>44041</v>
      </c>
      <c r="E303" t="s">
        <v>642</v>
      </c>
      <c r="F303">
        <f>Table1373[[#This Row],[Date Measured]]-Table1373[[#This Row],[Exp. Start]]</f>
        <v>39</v>
      </c>
      <c r="G303">
        <v>16.32</v>
      </c>
      <c r="H303">
        <v>42</v>
      </c>
      <c r="I303">
        <v>0.502</v>
      </c>
      <c r="J303">
        <f>Table1373[[#This Row],[Mass]]*1000</f>
        <v>502</v>
      </c>
      <c r="K303">
        <f>LOG(Table1373[[#This Row],[SVL]])</f>
        <v>1.2127201544178423</v>
      </c>
      <c r="L303">
        <f>LOG(Table1373[[#This Row],[Mass (mg)]])</f>
        <v>2.7007037171450192</v>
      </c>
      <c r="M303">
        <f>Table1373[[#This Row],[Mass (mg)]]*($M$4/Table1373[[#This Row],[SVL]])^$M$3</f>
        <v>381.83344382840062</v>
      </c>
      <c r="N303" s="13">
        <v>44047</v>
      </c>
      <c r="O303" t="s">
        <v>643</v>
      </c>
      <c r="P303">
        <f>Table1373[[#This Row],[Date Measured GS 46]]-Table1373[[#This Row],[Exp. Start]]</f>
        <v>45</v>
      </c>
      <c r="Q303">
        <v>15.15</v>
      </c>
      <c r="R303">
        <v>46</v>
      </c>
      <c r="S303">
        <v>0.34799999999999998</v>
      </c>
      <c r="T303">
        <f>Table1373[[#This Row],[Mass GS 46]]*1000</f>
        <v>348</v>
      </c>
      <c r="U303">
        <f>LOG(Table1373[[#This Row],[SVL GS 46]])</f>
        <v>1.1804126328383238</v>
      </c>
      <c r="V303">
        <f>LOG(Table1373[[#This Row],[Mass (mg) GS 46]])</f>
        <v>2.5415792439465807</v>
      </c>
      <c r="W303">
        <f>Table1373[[#This Row],[Mass (mg) GS 46]]*($W$4/Table1373[[#This Row],[SVL GS 46]])^$W$3</f>
        <v>331.18145091806508</v>
      </c>
      <c r="X303" s="12">
        <f>Table1373[[#This Row],[GS 46]]-Table1373[[#This Row],[GS]]</f>
        <v>4</v>
      </c>
      <c r="Y303">
        <f>Table1373[[#This Row],[SVL GS 46]]-Table1373[[#This Row],[SVL]]</f>
        <v>-1.17</v>
      </c>
      <c r="Z303">
        <f>Table1373[[#This Row],[Mass GS 46]]-Table1373[[#This Row],[Mass]]</f>
        <v>-0.15400000000000003</v>
      </c>
      <c r="AA303">
        <f>Table1373[[#This Row],[SMI.mg GS 46]]-Table1373[[#This Row],[SMI.mg]]</f>
        <v>-50.651992910335537</v>
      </c>
      <c r="AB303">
        <f>Table1373[[#This Row],[Days post-exp. GS 46]]-Table1373[[#This Row],[Days post-exp.]]</f>
        <v>6</v>
      </c>
    </row>
    <row r="304" spans="1:28">
      <c r="A304" t="s">
        <v>609</v>
      </c>
      <c r="B304" t="s">
        <v>461</v>
      </c>
      <c r="C304" s="3">
        <v>44002</v>
      </c>
      <c r="D304" s="13">
        <v>44041</v>
      </c>
      <c r="E304" s="3" t="s">
        <v>644</v>
      </c>
      <c r="F304">
        <f>Table1373[[#This Row],[Date Measured]]-Table1373[[#This Row],[Exp. Start]]</f>
        <v>39</v>
      </c>
      <c r="G304">
        <v>14.52</v>
      </c>
      <c r="H304">
        <v>42</v>
      </c>
      <c r="I304">
        <v>0.437</v>
      </c>
      <c r="J304">
        <f>Table1373[[#This Row],[Mass]]*1000</f>
        <v>437</v>
      </c>
      <c r="K304">
        <f>LOG(Table1373[[#This Row],[SVL]])</f>
        <v>1.1619666163640749</v>
      </c>
      <c r="L304">
        <f>LOG(Table1373[[#This Row],[Mass (mg)]])</f>
        <v>2.6404814369704219</v>
      </c>
      <c r="M304">
        <f>Table1373[[#This Row],[Mass (mg)]]*($M$4/Table1373[[#This Row],[SVL]])^$M$3</f>
        <v>460.28991949549527</v>
      </c>
      <c r="N304" s="13">
        <v>44044</v>
      </c>
      <c r="O304" t="s">
        <v>645</v>
      </c>
      <c r="P304">
        <f>Table1373[[#This Row],[Date Measured GS 46]]-Table1373[[#This Row],[Exp. Start]]</f>
        <v>42</v>
      </c>
      <c r="Q304">
        <v>16.329999999999998</v>
      </c>
      <c r="R304">
        <v>46</v>
      </c>
      <c r="S304">
        <v>0.34799999999999998</v>
      </c>
      <c r="T304">
        <f>Table1373[[#This Row],[Mass GS 46]]*1000</f>
        <v>348</v>
      </c>
      <c r="U304">
        <f>LOG(Table1373[[#This Row],[SVL GS 46]])</f>
        <v>1.2129861847366681</v>
      </c>
      <c r="V304">
        <f>LOG(Table1373[[#This Row],[Mass (mg) GS 46]])</f>
        <v>2.5415792439465807</v>
      </c>
      <c r="W304">
        <f>Table1373[[#This Row],[Mass (mg) GS 46]]*($W$4/Table1373[[#This Row],[SVL GS 46]])^$W$3</f>
        <v>265.03966017779118</v>
      </c>
      <c r="X304" s="12">
        <f>Table1373[[#This Row],[GS 46]]-Table1373[[#This Row],[GS]]</f>
        <v>4</v>
      </c>
      <c r="Y304">
        <f>Table1373[[#This Row],[SVL GS 46]]-Table1373[[#This Row],[SVL]]</f>
        <v>1.8099999999999987</v>
      </c>
      <c r="Z304">
        <f>Table1373[[#This Row],[Mass GS 46]]-Table1373[[#This Row],[Mass]]</f>
        <v>-8.9000000000000024E-2</v>
      </c>
      <c r="AA304">
        <f>Table1373[[#This Row],[SMI.mg GS 46]]-Table1373[[#This Row],[SMI.mg]]</f>
        <v>-195.25025931770409</v>
      </c>
      <c r="AB304">
        <f>Table1373[[#This Row],[Days post-exp. GS 46]]-Table1373[[#This Row],[Days post-exp.]]</f>
        <v>3</v>
      </c>
    </row>
    <row r="305" spans="1:29">
      <c r="A305" t="s">
        <v>609</v>
      </c>
      <c r="B305" t="s">
        <v>461</v>
      </c>
      <c r="C305" s="3">
        <v>44002</v>
      </c>
      <c r="D305" s="13">
        <v>44041</v>
      </c>
      <c r="E305" s="3" t="s">
        <v>646</v>
      </c>
      <c r="F305">
        <f>Table1373[[#This Row],[Date Measured]]-Table1373[[#This Row],[Exp. Start]]</f>
        <v>39</v>
      </c>
      <c r="G305">
        <v>15.74</v>
      </c>
      <c r="H305">
        <v>42</v>
      </c>
      <c r="I305">
        <v>0.434</v>
      </c>
      <c r="J305">
        <f>Table1373[[#This Row],[Mass]]*1000</f>
        <v>434</v>
      </c>
      <c r="K305">
        <f>LOG(Table1373[[#This Row],[SVL]])</f>
        <v>1.1970047280230458</v>
      </c>
      <c r="L305">
        <f>LOG(Table1373[[#This Row],[Mass (mg)]])</f>
        <v>2.6374897295125108</v>
      </c>
      <c r="M305">
        <f>Table1373[[#This Row],[Mass (mg)]]*($M$4/Table1373[[#This Row],[SVL]])^$M$3</f>
        <v>365.12123588068357</v>
      </c>
      <c r="N305" s="37">
        <v>44047</v>
      </c>
      <c r="O305" s="38" t="s">
        <v>647</v>
      </c>
      <c r="P305">
        <f>Table1373[[#This Row],[Date Measured GS 46]]-Table1373[[#This Row],[Exp. Start]]</f>
        <v>45</v>
      </c>
      <c r="Q305" s="41">
        <v>17.079999999999998</v>
      </c>
      <c r="R305" s="41">
        <v>46</v>
      </c>
      <c r="S305" s="41">
        <v>0.34160000000000001</v>
      </c>
      <c r="T305" s="41">
        <f>Table1373[[#This Row],[Mass GS 46]]*1000</f>
        <v>341.6</v>
      </c>
      <c r="U305" s="41">
        <f>LOG(Table1373[[#This Row],[SVL GS 46]])</f>
        <v>1.2324878663529861</v>
      </c>
      <c r="V305" s="41">
        <f>LOG(Table1373[[#This Row],[Mass (mg) GS 46]])</f>
        <v>2.5335178620169674</v>
      </c>
      <c r="W305">
        <f>Table1373[[#This Row],[Mass (mg) GS 46]]*($W$4/Table1373[[#This Row],[SVL GS 46]])^$W$3</f>
        <v>227.67874632035193</v>
      </c>
      <c r="X305" s="12">
        <f>Table1373[[#This Row],[GS 46]]-Table1373[[#This Row],[GS]]</f>
        <v>4</v>
      </c>
      <c r="Y305">
        <f>Table1373[[#This Row],[SVL GS 46]]-Table1373[[#This Row],[SVL]]</f>
        <v>1.3399999999999981</v>
      </c>
      <c r="Z305">
        <f>Table1373[[#This Row],[Mass GS 46]]-Table1373[[#This Row],[Mass]]</f>
        <v>-9.2399999999999982E-2</v>
      </c>
      <c r="AA305">
        <f>Table1373[[#This Row],[SMI.mg GS 46]]-Table1373[[#This Row],[SMI.mg]]</f>
        <v>-137.44248956033164</v>
      </c>
      <c r="AB305">
        <f>Table1373[[#This Row],[Days post-exp. GS 46]]-Table1373[[#This Row],[Days post-exp.]]</f>
        <v>6</v>
      </c>
    </row>
    <row r="306" spans="1:29">
      <c r="A306" t="s">
        <v>609</v>
      </c>
      <c r="B306" t="s">
        <v>461</v>
      </c>
      <c r="C306" s="3">
        <v>44002</v>
      </c>
      <c r="D306" s="13">
        <v>44041</v>
      </c>
      <c r="E306" s="3" t="s">
        <v>648</v>
      </c>
      <c r="F306">
        <f>Table1373[[#This Row],[Date Measured]]-Table1373[[#This Row],[Exp. Start]]</f>
        <v>39</v>
      </c>
      <c r="G306">
        <v>15.4</v>
      </c>
      <c r="H306">
        <v>42</v>
      </c>
      <c r="I306">
        <v>0.378</v>
      </c>
      <c r="J306">
        <f>Table1373[[#This Row],[Mass]]*1000</f>
        <v>378</v>
      </c>
      <c r="K306">
        <f>LOG(Table1373[[#This Row],[SVL]])</f>
        <v>1.1875207208364631</v>
      </c>
      <c r="L306">
        <f>LOG(Table1373[[#This Row],[Mass (mg)]])</f>
        <v>2.5774917998372255</v>
      </c>
      <c r="M306">
        <f>Table1373[[#This Row],[Mass (mg)]]*($M$4/Table1373[[#This Row],[SVL]])^$M$3</f>
        <v>337.95427834007165</v>
      </c>
      <c r="N306" s="13">
        <v>44046</v>
      </c>
      <c r="O306" s="9" t="s">
        <v>649</v>
      </c>
      <c r="P306">
        <f>Table1373[[#This Row],[Date Measured GS 46]]-Table1373[[#This Row],[Exp. Start]]</f>
        <v>44</v>
      </c>
      <c r="Q306">
        <v>16.010000000000002</v>
      </c>
      <c r="R306">
        <v>46</v>
      </c>
      <c r="S306">
        <v>0.28889999999999999</v>
      </c>
      <c r="T306">
        <f>Table1373[[#This Row],[Mass GS 46]]*1000</f>
        <v>288.89999999999998</v>
      </c>
      <c r="U306">
        <f>LOG(Table1373[[#This Row],[SVL GS 46]])</f>
        <v>1.2043913319192998</v>
      </c>
      <c r="V306">
        <f>LOG(Table1373[[#This Row],[Mass (mg) GS 46]])</f>
        <v>2.4607475418441971</v>
      </c>
      <c r="W306">
        <f>Table1373[[#This Row],[Mass (mg) GS 46]]*($W$4/Table1373[[#This Row],[SVL GS 46]])^$W$3</f>
        <v>233.35062108639102</v>
      </c>
      <c r="X306" s="12">
        <f>Table1373[[#This Row],[GS 46]]-Table1373[[#This Row],[GS]]</f>
        <v>4</v>
      </c>
      <c r="Y306">
        <f>Table1373[[#This Row],[SVL GS 46]]-Table1373[[#This Row],[SVL]]</f>
        <v>0.61000000000000121</v>
      </c>
      <c r="Z306">
        <f>Table1373[[#This Row],[Mass GS 46]]-Table1373[[#This Row],[Mass]]</f>
        <v>-8.9100000000000013E-2</v>
      </c>
      <c r="AA306">
        <f>Table1373[[#This Row],[SMI.mg GS 46]]-Table1373[[#This Row],[SMI.mg]]</f>
        <v>-104.60365725368064</v>
      </c>
      <c r="AB306">
        <f>Table1373[[#This Row],[Days post-exp. GS 46]]-Table1373[[#This Row],[Days post-exp.]]</f>
        <v>5</v>
      </c>
    </row>
    <row r="307" spans="1:29">
      <c r="A307" t="s">
        <v>609</v>
      </c>
      <c r="B307" t="s">
        <v>461</v>
      </c>
      <c r="C307" s="3">
        <v>44002</v>
      </c>
      <c r="D307" s="13">
        <v>44041</v>
      </c>
      <c r="E307" s="3" t="s">
        <v>650</v>
      </c>
      <c r="F307">
        <f>Table1373[[#This Row],[Date Measured]]-Table1373[[#This Row],[Exp. Start]]</f>
        <v>39</v>
      </c>
      <c r="G307">
        <v>14.34</v>
      </c>
      <c r="H307">
        <v>42</v>
      </c>
      <c r="I307">
        <v>0.33600000000000002</v>
      </c>
      <c r="J307">
        <f>Table1373[[#This Row],[Mass]]*1000</f>
        <v>336</v>
      </c>
      <c r="K307">
        <f>LOG(Table1373[[#This Row],[SVL]])</f>
        <v>1.1565491513317814</v>
      </c>
      <c r="L307">
        <f>LOG(Table1373[[#This Row],[Mass (mg)]])</f>
        <v>2.5263392773898441</v>
      </c>
      <c r="M307">
        <f>Table1373[[#This Row],[Mass (mg)]]*($M$4/Table1373[[#This Row],[SVL]])^$M$3</f>
        <v>366.42092952433268</v>
      </c>
      <c r="N307" s="13">
        <v>44045</v>
      </c>
      <c r="O307" t="s">
        <v>651</v>
      </c>
      <c r="P307">
        <f>Table1373[[#This Row],[Date Measured GS 46]]-Table1373[[#This Row],[Exp. Start]]</f>
        <v>43</v>
      </c>
      <c r="Q307">
        <v>17.77</v>
      </c>
      <c r="R307">
        <v>46</v>
      </c>
      <c r="S307">
        <v>0.34699999999999998</v>
      </c>
      <c r="T307">
        <f>Table1373[[#This Row],[Mass GS 46]]*1000</f>
        <v>347</v>
      </c>
      <c r="U307">
        <f>LOG(Table1373[[#This Row],[SVL GS 46]])</f>
        <v>1.2496874278053016</v>
      </c>
      <c r="V307">
        <f>LOG(Table1373[[#This Row],[Mass (mg) GS 46]])</f>
        <v>2.5403294747908736</v>
      </c>
      <c r="W307">
        <f>Table1373[[#This Row],[Mass (mg) GS 46]]*($W$4/Table1373[[#This Row],[SVL GS 46]])^$W$3</f>
        <v>205.61047406882264</v>
      </c>
      <c r="X307" s="12">
        <f>Table1373[[#This Row],[GS 46]]-Table1373[[#This Row],[GS]]</f>
        <v>4</v>
      </c>
      <c r="Y307">
        <f>Table1373[[#This Row],[SVL GS 46]]-Table1373[[#This Row],[SVL]]</f>
        <v>3.4299999999999997</v>
      </c>
      <c r="Z307">
        <f>Table1373[[#This Row],[Mass GS 46]]-Table1373[[#This Row],[Mass]]</f>
        <v>1.0999999999999954E-2</v>
      </c>
      <c r="AA307">
        <f>Table1373[[#This Row],[SMI.mg GS 46]]-Table1373[[#This Row],[SMI.mg]]</f>
        <v>-160.81045545551004</v>
      </c>
      <c r="AB307">
        <f>Table1373[[#This Row],[Days post-exp. GS 46]]-Table1373[[#This Row],[Days post-exp.]]</f>
        <v>4</v>
      </c>
    </row>
    <row r="308" spans="1:29">
      <c r="A308" t="s">
        <v>609</v>
      </c>
      <c r="B308" t="s">
        <v>461</v>
      </c>
      <c r="C308" s="3">
        <v>44002</v>
      </c>
      <c r="D308" s="18">
        <v>44041</v>
      </c>
      <c r="E308" s="4" t="s">
        <v>652</v>
      </c>
      <c r="F308">
        <f>Table1373[[#This Row],[Date Measured]]-Table1373[[#This Row],[Exp. Start]]</f>
        <v>39</v>
      </c>
      <c r="G308" s="4">
        <v>15.47</v>
      </c>
      <c r="H308" s="4">
        <v>45</v>
      </c>
      <c r="I308" s="4">
        <v>0.34399999999999997</v>
      </c>
      <c r="J308" s="4">
        <f>Table1373[[#This Row],[Mass]]*1000</f>
        <v>344</v>
      </c>
      <c r="K308" s="4">
        <f>LOG(Table1373[[#This Row],[SVL]])</f>
        <v>1.1894903136993675</v>
      </c>
      <c r="L308" s="4">
        <f>LOG(Table1373[[#This Row],[Mass (mg)]])</f>
        <v>2.53655844257153</v>
      </c>
      <c r="M308">
        <f>Table1373[[#This Row],[Mass (mg)]]*($M$4/Table1373[[#This Row],[SVL]])^$M$3</f>
        <v>303.69529631223054</v>
      </c>
      <c r="N308" s="13">
        <v>44044</v>
      </c>
      <c r="O308" t="s">
        <v>653</v>
      </c>
      <c r="P308">
        <f>Table1373[[#This Row],[Date Measured GS 46]]-Table1373[[#This Row],[Exp. Start]]</f>
        <v>42</v>
      </c>
      <c r="Q308">
        <v>14.32</v>
      </c>
      <c r="R308">
        <v>46</v>
      </c>
      <c r="S308">
        <v>0.33500000000000002</v>
      </c>
      <c r="T308">
        <f>Table1373[[#This Row],[Mass GS 46]]*1000</f>
        <v>335</v>
      </c>
      <c r="U308">
        <f>LOG(Table1373[[#This Row],[SVL GS 46]])</f>
        <v>1.1559430179718369</v>
      </c>
      <c r="V308">
        <f>LOG(Table1373[[#This Row],[Mass (mg) GS 46]])</f>
        <v>2.5250448070368452</v>
      </c>
      <c r="W308">
        <f>Table1373[[#This Row],[Mass (mg) GS 46]]*($W$4/Table1373[[#This Row],[SVL GS 46]])^$W$3</f>
        <v>376.89042553790097</v>
      </c>
      <c r="X308" s="12">
        <f>Table1373[[#This Row],[GS 46]]-Table1373[[#This Row],[GS]]</f>
        <v>1</v>
      </c>
      <c r="Y308">
        <f>Table1373[[#This Row],[SVL GS 46]]-Table1373[[#This Row],[SVL]]</f>
        <v>-1.1500000000000004</v>
      </c>
      <c r="Z308">
        <f>Table1373[[#This Row],[Mass GS 46]]-Table1373[[#This Row],[Mass]]</f>
        <v>-8.9999999999999525E-3</v>
      </c>
      <c r="AA308">
        <f>Table1373[[#This Row],[SMI.mg GS 46]]-Table1373[[#This Row],[SMI.mg]]</f>
        <v>73.195129225670428</v>
      </c>
      <c r="AB308">
        <f>Table1373[[#This Row],[Days post-exp. GS 46]]-Table1373[[#This Row],[Days post-exp.]]</f>
        <v>3</v>
      </c>
    </row>
    <row r="309" spans="1:29">
      <c r="A309" t="s">
        <v>609</v>
      </c>
      <c r="B309" t="s">
        <v>461</v>
      </c>
      <c r="C309" s="3">
        <v>44002</v>
      </c>
      <c r="D309" s="18">
        <v>44042</v>
      </c>
      <c r="E309" s="4" t="s">
        <v>654</v>
      </c>
      <c r="F309">
        <f>Table1373[[#This Row],[Date Measured]]-Table1373[[#This Row],[Exp. Start]]</f>
        <v>40</v>
      </c>
      <c r="G309" s="4">
        <v>14.9</v>
      </c>
      <c r="H309" s="4">
        <v>45</v>
      </c>
      <c r="I309" s="4">
        <v>0.42299999999999999</v>
      </c>
      <c r="J309" s="4">
        <f>Table1373[[#This Row],[Mass]]*1000</f>
        <v>423</v>
      </c>
      <c r="K309" s="4">
        <f>LOG(Table1373[[#This Row],[SVL]])</f>
        <v>1.173186268412274</v>
      </c>
      <c r="L309" s="4">
        <f>LOG(Table1373[[#This Row],[Mass (mg)]])</f>
        <v>2.6263403673750423</v>
      </c>
      <c r="M309">
        <f>Table1373[[#This Row],[Mass (mg)]]*($M$4/Table1373[[#This Row],[SVL]])^$M$3</f>
        <v>414.60713482239333</v>
      </c>
      <c r="N309" s="13">
        <v>44046</v>
      </c>
      <c r="O309" t="s">
        <v>655</v>
      </c>
      <c r="P309">
        <f>Table1373[[#This Row],[Date Measured GS 46]]-Table1373[[#This Row],[Exp. Start]]</f>
        <v>44</v>
      </c>
      <c r="Q309">
        <v>17.350000000000001</v>
      </c>
      <c r="R309">
        <v>46</v>
      </c>
      <c r="S309">
        <v>0.438</v>
      </c>
      <c r="T309">
        <f>Table1373[[#This Row],[Mass GS 46]]*1000</f>
        <v>438</v>
      </c>
      <c r="U309">
        <f>LOG(Table1373[[#This Row],[SVL GS 46]])</f>
        <v>1.2392994791268925</v>
      </c>
      <c r="V309">
        <f>LOG(Table1373[[#This Row],[Mass (mg) GS 46]])</f>
        <v>2.6414741105040997</v>
      </c>
      <c r="W309">
        <f>Table1373[[#This Row],[Mass (mg) GS 46]]*($W$4/Table1373[[#This Row],[SVL GS 46]])^$W$3</f>
        <v>278.6415039359627</v>
      </c>
      <c r="X309" s="12">
        <f>Table1373[[#This Row],[GS 46]]-Table1373[[#This Row],[GS]]</f>
        <v>1</v>
      </c>
      <c r="Y309">
        <f>Table1373[[#This Row],[SVL GS 46]]-Table1373[[#This Row],[SVL]]</f>
        <v>2.4500000000000011</v>
      </c>
      <c r="Z309">
        <f>Table1373[[#This Row],[Mass GS 46]]-Table1373[[#This Row],[Mass]]</f>
        <v>1.5000000000000013E-2</v>
      </c>
      <c r="AA309">
        <f>Table1373[[#This Row],[SMI.mg GS 46]]-Table1373[[#This Row],[SMI.mg]]</f>
        <v>-135.96563088643063</v>
      </c>
      <c r="AB309">
        <f>Table1373[[#This Row],[Days post-exp. GS 46]]-Table1373[[#This Row],[Days post-exp.]]</f>
        <v>4</v>
      </c>
    </row>
    <row r="310" spans="1:29">
      <c r="A310" t="s">
        <v>609</v>
      </c>
      <c r="B310" t="s">
        <v>461</v>
      </c>
      <c r="C310" s="3">
        <v>44002</v>
      </c>
      <c r="D310" s="13">
        <v>44043</v>
      </c>
      <c r="E310" s="3" t="s">
        <v>656</v>
      </c>
      <c r="F310">
        <f>Table1373[[#This Row],[Date Measured]]-Table1373[[#This Row],[Exp. Start]]</f>
        <v>41</v>
      </c>
      <c r="G310">
        <v>15.06</v>
      </c>
      <c r="H310">
        <v>42</v>
      </c>
      <c r="I310">
        <v>0.47299999999999998</v>
      </c>
      <c r="J310">
        <f>Table1373[[#This Row],[Mass]]*1000</f>
        <v>473</v>
      </c>
      <c r="K310">
        <f>LOG(Table1373[[#This Row],[SVL]])</f>
        <v>1.1778249718646818</v>
      </c>
      <c r="L310">
        <f>LOG(Table1373[[#This Row],[Mass (mg)]])</f>
        <v>2.6748611407378116</v>
      </c>
      <c r="M310">
        <f>Table1373[[#This Row],[Mass (mg)]]*($M$4/Table1373[[#This Row],[SVL]])^$M$3</f>
        <v>450.02423912947711</v>
      </c>
      <c r="N310" s="13">
        <v>44049</v>
      </c>
      <c r="O310" t="s">
        <v>657</v>
      </c>
      <c r="P310">
        <f>Table1373[[#This Row],[Date Measured GS 46]]-Table1373[[#This Row],[Exp. Start]]</f>
        <v>47</v>
      </c>
      <c r="Q310">
        <v>16.170000000000002</v>
      </c>
      <c r="R310">
        <v>46</v>
      </c>
      <c r="S310">
        <v>0.316</v>
      </c>
      <c r="T310">
        <f>Table1373[[#This Row],[Mass GS 46]]*1000</f>
        <v>316</v>
      </c>
      <c r="U310">
        <f>LOG(Table1373[[#This Row],[SVL GS 46]])</f>
        <v>1.2087100199064011</v>
      </c>
      <c r="V310">
        <f>LOG(Table1373[[#This Row],[Mass (mg) GS 46]])</f>
        <v>2.4996870826184039</v>
      </c>
      <c r="W310">
        <f>Table1373[[#This Row],[Mass (mg) GS 46]]*($W$4/Table1373[[#This Row],[SVL GS 46]])^$W$3</f>
        <v>247.81092500834353</v>
      </c>
      <c r="X310" s="12">
        <f>Table1373[[#This Row],[GS 46]]-Table1373[[#This Row],[GS]]</f>
        <v>4</v>
      </c>
      <c r="Y310">
        <f>Table1373[[#This Row],[SVL GS 46]]-Table1373[[#This Row],[SVL]]</f>
        <v>1.1100000000000012</v>
      </c>
      <c r="Z310">
        <f>Table1373[[#This Row],[Mass GS 46]]-Table1373[[#This Row],[Mass]]</f>
        <v>-0.15699999999999997</v>
      </c>
      <c r="AA310">
        <f>Table1373[[#This Row],[SMI.mg GS 46]]-Table1373[[#This Row],[SMI.mg]]</f>
        <v>-202.21331412113358</v>
      </c>
      <c r="AB310">
        <f>Table1373[[#This Row],[Days post-exp. GS 46]]-Table1373[[#This Row],[Days post-exp.]]</f>
        <v>6</v>
      </c>
    </row>
    <row r="311" spans="1:29">
      <c r="A311" t="s">
        <v>609</v>
      </c>
      <c r="B311" t="s">
        <v>461</v>
      </c>
      <c r="C311" s="3">
        <v>44002</v>
      </c>
      <c r="D311" s="13">
        <v>44043</v>
      </c>
      <c r="E311" s="3" t="s">
        <v>658</v>
      </c>
      <c r="F311">
        <f>Table1373[[#This Row],[Date Measured]]-Table1373[[#This Row],[Exp. Start]]</f>
        <v>41</v>
      </c>
      <c r="G311">
        <v>15.64</v>
      </c>
      <c r="H311">
        <v>42</v>
      </c>
      <c r="I311">
        <v>0.47199999999999998</v>
      </c>
      <c r="J311">
        <f>Table1373[[#This Row],[Mass]]*1000</f>
        <v>472</v>
      </c>
      <c r="K311">
        <f>LOG(Table1373[[#This Row],[SVL]])</f>
        <v>1.1942367487238292</v>
      </c>
      <c r="L311">
        <f>LOG(Table1373[[#This Row],[Mass (mg)]])</f>
        <v>2.673941998634088</v>
      </c>
      <c r="M311">
        <f>Table1373[[#This Row],[Mass (mg)]]*($M$4/Table1373[[#This Row],[SVL]])^$M$3</f>
        <v>404.20332758148237</v>
      </c>
      <c r="N311" s="27">
        <v>44048</v>
      </c>
      <c r="O311" s="31" t="s">
        <v>659</v>
      </c>
      <c r="P311">
        <f>Table1373[[#This Row],[Date Measured GS 46]]-Table1373[[#This Row],[Exp. Start]]</f>
        <v>46</v>
      </c>
      <c r="Q311" s="31">
        <v>14.47</v>
      </c>
      <c r="R311" s="31">
        <v>46</v>
      </c>
      <c r="S311" s="31">
        <v>0.37</v>
      </c>
      <c r="T311">
        <f>Table1373[[#This Row],[Mass GS 46]]*1000</f>
        <v>370</v>
      </c>
      <c r="U311">
        <f>LOG(Table1373[[#This Row],[SVL GS 46]])</f>
        <v>1.1604685311190375</v>
      </c>
      <c r="V311">
        <f>LOG(Table1373[[#This Row],[Mass (mg) GS 46]])</f>
        <v>2.568201724066995</v>
      </c>
      <c r="W311">
        <f>Table1373[[#This Row],[Mass (mg) GS 46]]*($W$4/Table1373[[#This Row],[SVL GS 46]])^$W$3</f>
        <v>403.57998867398385</v>
      </c>
      <c r="X311" s="12">
        <f>Table1373[[#This Row],[GS 46]]-Table1373[[#This Row],[GS]]</f>
        <v>4</v>
      </c>
      <c r="Y311">
        <f>Table1373[[#This Row],[SVL GS 46]]-Table1373[[#This Row],[SVL]]</f>
        <v>-1.17</v>
      </c>
      <c r="Z311">
        <f>Table1373[[#This Row],[Mass GS 46]]-Table1373[[#This Row],[Mass]]</f>
        <v>-0.10199999999999998</v>
      </c>
      <c r="AA311">
        <f>Table1373[[#This Row],[SMI.mg GS 46]]-Table1373[[#This Row],[SMI.mg]]</f>
        <v>-0.62333890749852117</v>
      </c>
      <c r="AB311">
        <f>Table1373[[#This Row],[Days post-exp. GS 46]]-Table1373[[#This Row],[Days post-exp.]]</f>
        <v>5</v>
      </c>
    </row>
    <row r="312" spans="1:29">
      <c r="A312" t="s">
        <v>609</v>
      </c>
      <c r="B312" t="s">
        <v>461</v>
      </c>
      <c r="C312" s="3">
        <v>44002</v>
      </c>
      <c r="D312" s="18">
        <v>44043</v>
      </c>
      <c r="E312" s="4" t="s">
        <v>660</v>
      </c>
      <c r="F312">
        <f>Table1373[[#This Row],[Date Measured]]-Table1373[[#This Row],[Exp. Start]]</f>
        <v>41</v>
      </c>
      <c r="G312" s="4">
        <v>16.36</v>
      </c>
      <c r="H312" s="4">
        <v>45</v>
      </c>
      <c r="I312" s="4">
        <v>0.38600000000000001</v>
      </c>
      <c r="J312" s="4">
        <f>Table1373[[#This Row],[Mass]]*1000</f>
        <v>386</v>
      </c>
      <c r="K312" s="4">
        <f>LOG(Table1373[[#This Row],[SVL]])</f>
        <v>1.2137832993353042</v>
      </c>
      <c r="L312" s="4">
        <f>LOG(Table1373[[#This Row],[Mass (mg)]])</f>
        <v>2.5865873046717551</v>
      </c>
      <c r="M312">
        <f>Table1373[[#This Row],[Mass (mg)]]*($M$4/Table1373[[#This Row],[SVL]])^$M$3</f>
        <v>291.60572115377681</v>
      </c>
      <c r="N312" s="13">
        <v>44048</v>
      </c>
      <c r="O312" t="s">
        <v>661</v>
      </c>
      <c r="P312">
        <f>Table1373[[#This Row],[Date Measured GS 46]]-Table1373[[#This Row],[Exp. Start]]</f>
        <v>46</v>
      </c>
      <c r="Q312">
        <v>16.239999999999998</v>
      </c>
      <c r="R312">
        <v>46</v>
      </c>
      <c r="S312">
        <v>0.34799999999999998</v>
      </c>
      <c r="T312">
        <f>Table1373[[#This Row],[Mass GS 46]]*1000</f>
        <v>348</v>
      </c>
      <c r="U312">
        <f>LOG(Table1373[[#This Row],[SVL GS 46]])</f>
        <v>1.2105860249051565</v>
      </c>
      <c r="V312">
        <f>LOG(Table1373[[#This Row],[Mass (mg) GS 46]])</f>
        <v>2.5415792439465807</v>
      </c>
      <c r="W312">
        <f>Table1373[[#This Row],[Mass (mg) GS 46]]*($W$4/Table1373[[#This Row],[SVL GS 46]])^$W$3</f>
        <v>269.42643339590717</v>
      </c>
      <c r="X312" s="12">
        <f>Table1373[[#This Row],[GS 46]]-Table1373[[#This Row],[GS]]</f>
        <v>1</v>
      </c>
      <c r="Y312">
        <f>Table1373[[#This Row],[SVL GS 46]]-Table1373[[#This Row],[SVL]]</f>
        <v>-0.12000000000000099</v>
      </c>
      <c r="Z312">
        <f>Table1373[[#This Row],[Mass GS 46]]-Table1373[[#This Row],[Mass]]</f>
        <v>-3.8000000000000034E-2</v>
      </c>
      <c r="AA312">
        <f>Table1373[[#This Row],[SMI.mg GS 46]]-Table1373[[#This Row],[SMI.mg]]</f>
        <v>-22.179287757869645</v>
      </c>
      <c r="AB312">
        <f>Table1373[[#This Row],[Days post-exp. GS 46]]-Table1373[[#This Row],[Days post-exp.]]</f>
        <v>5</v>
      </c>
    </row>
    <row r="313" spans="1:29">
      <c r="A313" t="s">
        <v>609</v>
      </c>
      <c r="B313" t="s">
        <v>461</v>
      </c>
      <c r="C313" s="3">
        <v>44002</v>
      </c>
      <c r="D313" s="18">
        <v>44043</v>
      </c>
      <c r="E313" s="4" t="s">
        <v>662</v>
      </c>
      <c r="F313">
        <f>Table1373[[#This Row],[Date Measured]]-Table1373[[#This Row],[Exp. Start]]</f>
        <v>41</v>
      </c>
      <c r="G313" s="4">
        <v>15.22</v>
      </c>
      <c r="H313" s="4">
        <v>45</v>
      </c>
      <c r="I313" s="4">
        <v>0.35199999999999998</v>
      </c>
      <c r="J313" s="4">
        <f>Table1373[[#This Row],[Mass]]*1000</f>
        <v>352</v>
      </c>
      <c r="K313" s="4">
        <f>LOG(Table1373[[#This Row],[SVL]])</f>
        <v>1.182414652434554</v>
      </c>
      <c r="L313" s="4">
        <f>LOG(Table1373[[#This Row],[Mass (mg)]])</f>
        <v>2.5465426634781312</v>
      </c>
      <c r="M313">
        <f>Table1373[[#This Row],[Mass (mg)]]*($M$4/Table1373[[#This Row],[SVL]])^$M$3</f>
        <v>325.18638144448101</v>
      </c>
      <c r="N313" s="13">
        <v>44049</v>
      </c>
      <c r="O313" t="s">
        <v>663</v>
      </c>
      <c r="P313">
        <f>Table1373[[#This Row],[Date Measured GS 46]]-Table1373[[#This Row],[Exp. Start]]</f>
        <v>47</v>
      </c>
      <c r="Q313">
        <v>15.6</v>
      </c>
      <c r="R313">
        <v>46</v>
      </c>
      <c r="S313">
        <v>0.35</v>
      </c>
      <c r="T313">
        <f>Table1373[[#This Row],[Mass GS 46]]*1000</f>
        <v>350</v>
      </c>
      <c r="U313">
        <f>LOG(Table1373[[#This Row],[SVL GS 46]])</f>
        <v>1.1931245983544616</v>
      </c>
      <c r="V313">
        <f>LOG(Table1373[[#This Row],[Mass (mg) GS 46]])</f>
        <v>2.5440680443502757</v>
      </c>
      <c r="W313">
        <f>Table1373[[#This Row],[Mass (mg) GS 46]]*($W$4/Table1373[[#This Row],[SVL GS 46]])^$W$3</f>
        <v>305.34843995416247</v>
      </c>
      <c r="X313" s="12">
        <f>Table1373[[#This Row],[GS 46]]-Table1373[[#This Row],[GS]]</f>
        <v>1</v>
      </c>
      <c r="Y313">
        <f>Table1373[[#This Row],[SVL GS 46]]-Table1373[[#This Row],[SVL]]</f>
        <v>0.37999999999999901</v>
      </c>
      <c r="Z313">
        <f>Table1373[[#This Row],[Mass GS 46]]-Table1373[[#This Row],[Mass]]</f>
        <v>-2.0000000000000018E-3</v>
      </c>
      <c r="AA313">
        <f>Table1373[[#This Row],[SMI.mg GS 46]]-Table1373[[#This Row],[SMI.mg]]</f>
        <v>-19.837941490318542</v>
      </c>
      <c r="AB313">
        <f>Table1373[[#This Row],[Days post-exp. GS 46]]-Table1373[[#This Row],[Days post-exp.]]</f>
        <v>6</v>
      </c>
    </row>
    <row r="314" spans="1:29">
      <c r="A314" t="s">
        <v>609</v>
      </c>
      <c r="B314" t="s">
        <v>461</v>
      </c>
      <c r="C314" s="3">
        <v>44002</v>
      </c>
      <c r="D314" s="18">
        <v>44046</v>
      </c>
      <c r="E314" s="4" t="s">
        <v>664</v>
      </c>
      <c r="F314">
        <f>Table1373[[#This Row],[Date Measured]]-Table1373[[#This Row],[Exp. Start]]</f>
        <v>44</v>
      </c>
      <c r="G314" s="4">
        <v>13.96</v>
      </c>
      <c r="H314" s="4">
        <v>45</v>
      </c>
      <c r="I314" s="4">
        <v>0.26800000000000002</v>
      </c>
      <c r="J314" s="4">
        <f>Table1373[[#This Row],[Mass]]*1000</f>
        <v>268</v>
      </c>
      <c r="K314" s="4">
        <f>LOG(Table1373[[#This Row],[SVL]])</f>
        <v>1.1448854182871424</v>
      </c>
      <c r="L314" s="4">
        <f>LOG(Table1373[[#This Row],[Mass (mg)]])</f>
        <v>2.428134794028789</v>
      </c>
      <c r="M314">
        <f>Table1373[[#This Row],[Mass (mg)]]*($M$4/Table1373[[#This Row],[SVL]])^$M$3</f>
        <v>314.96801240692224</v>
      </c>
      <c r="N314" s="13">
        <v>44047</v>
      </c>
      <c r="O314" t="s">
        <v>665</v>
      </c>
      <c r="P314">
        <f>Table1373[[#This Row],[Date Measured GS 46]]-Table1373[[#This Row],[Exp. Start]]</f>
        <v>45</v>
      </c>
      <c r="Q314">
        <v>12.72</v>
      </c>
      <c r="R314">
        <v>46</v>
      </c>
      <c r="S314">
        <v>0.26600000000000001</v>
      </c>
      <c r="T314">
        <f>Table1373[[#This Row],[Mass GS 46]]*1000</f>
        <v>266</v>
      </c>
      <c r="U314">
        <f>LOG(Table1373[[#This Row],[SVL GS 46]])</f>
        <v>1.1044871113123951</v>
      </c>
      <c r="V314">
        <f>LOG(Table1373[[#This Row],[Mass (mg) GS 46]])</f>
        <v>2.424881636631067</v>
      </c>
      <c r="W314">
        <f>Table1373[[#This Row],[Mass (mg) GS 46]]*($W$4/Table1373[[#This Row],[SVL GS 46]])^$W$3</f>
        <v>425.49498192951637</v>
      </c>
      <c r="X314" s="12">
        <f>Table1373[[#This Row],[GS 46]]-Table1373[[#This Row],[GS]]</f>
        <v>1</v>
      </c>
      <c r="Y314">
        <f>Table1373[[#This Row],[SVL GS 46]]-Table1373[[#This Row],[SVL]]</f>
        <v>-1.2400000000000002</v>
      </c>
      <c r="Z314">
        <f>Table1373[[#This Row],[Mass GS 46]]-Table1373[[#This Row],[Mass]]</f>
        <v>-2.0000000000000018E-3</v>
      </c>
      <c r="AA314">
        <f>Table1373[[#This Row],[SMI.mg GS 46]]-Table1373[[#This Row],[SMI.mg]]</f>
        <v>110.52696952259413</v>
      </c>
      <c r="AB314">
        <f>Table1373[[#This Row],[Days post-exp. GS 46]]-Table1373[[#This Row],[Days post-exp.]]</f>
        <v>1</v>
      </c>
    </row>
    <row r="315" spans="1:29">
      <c r="A315" t="s">
        <v>609</v>
      </c>
      <c r="B315" t="s">
        <v>461</v>
      </c>
      <c r="C315" s="3">
        <v>44002</v>
      </c>
      <c r="D315" s="18">
        <v>44046</v>
      </c>
      <c r="E315" s="4" t="s">
        <v>666</v>
      </c>
      <c r="F315">
        <f>Table1373[[#This Row],[Date Measured]]-Table1373[[#This Row],[Exp. Start]]</f>
        <v>44</v>
      </c>
      <c r="G315" s="4">
        <v>13.29</v>
      </c>
      <c r="H315" s="4">
        <v>45</v>
      </c>
      <c r="I315" s="4">
        <v>0.311</v>
      </c>
      <c r="J315" s="4">
        <f>Table1373[[#This Row],[Mass]]*1000</f>
        <v>311</v>
      </c>
      <c r="K315" s="4">
        <f>LOG(Table1373[[#This Row],[SVL]])</f>
        <v>1.1235249809427319</v>
      </c>
      <c r="L315" s="4">
        <f>LOG(Table1373[[#This Row],[Mass (mg)]])</f>
        <v>2.4927603890268375</v>
      </c>
      <c r="M315">
        <f>Table1373[[#This Row],[Mass (mg)]]*($M$4/Table1373[[#This Row],[SVL]])^$M$3</f>
        <v>419.17365913669079</v>
      </c>
      <c r="N315" s="13">
        <v>44047</v>
      </c>
      <c r="O315" t="s">
        <v>667</v>
      </c>
      <c r="P315">
        <f>Table1373[[#This Row],[Date Measured GS 46]]-Table1373[[#This Row],[Exp. Start]]</f>
        <v>45</v>
      </c>
      <c r="Q315">
        <v>14.67</v>
      </c>
      <c r="R315">
        <v>46</v>
      </c>
      <c r="S315">
        <v>0.28899999999999998</v>
      </c>
      <c r="T315">
        <f>Table1373[[#This Row],[Mass GS 46]]*1000</f>
        <v>289</v>
      </c>
      <c r="U315">
        <f>LOG(Table1373[[#This Row],[SVL GS 46]])</f>
        <v>1.1664301138432827</v>
      </c>
      <c r="V315">
        <f>LOG(Table1373[[#This Row],[Mass (mg) GS 46]])</f>
        <v>2.4608978427565478</v>
      </c>
      <c r="W315">
        <f>Table1373[[#This Row],[Mass (mg) GS 46]]*($W$4/Table1373[[#This Row],[SVL GS 46]])^$W$3</f>
        <v>302.63398910447</v>
      </c>
      <c r="X315" s="12">
        <f>Table1373[[#This Row],[GS 46]]-Table1373[[#This Row],[GS]]</f>
        <v>1</v>
      </c>
      <c r="Y315">
        <f>Table1373[[#This Row],[SVL GS 46]]-Table1373[[#This Row],[SVL]]</f>
        <v>1.3800000000000008</v>
      </c>
      <c r="Z315">
        <f>Table1373[[#This Row],[Mass GS 46]]-Table1373[[#This Row],[Mass]]</f>
        <v>-2.200000000000002E-2</v>
      </c>
      <c r="AA315">
        <f>Table1373[[#This Row],[SMI.mg GS 46]]-Table1373[[#This Row],[SMI.mg]]</f>
        <v>-116.53967003222078</v>
      </c>
      <c r="AB315">
        <f>Table1373[[#This Row],[Days post-exp. GS 46]]-Table1373[[#This Row],[Days post-exp.]]</f>
        <v>1</v>
      </c>
    </row>
    <row r="316" spans="1:29">
      <c r="A316" t="s">
        <v>609</v>
      </c>
      <c r="B316" t="s">
        <v>461</v>
      </c>
      <c r="C316" s="3">
        <v>44002</v>
      </c>
      <c r="D316" s="13">
        <v>44047</v>
      </c>
      <c r="E316" s="3" t="s">
        <v>668</v>
      </c>
      <c r="F316">
        <f>Table1373[[#This Row],[Date Measured]]-Table1373[[#This Row],[Exp. Start]]</f>
        <v>45</v>
      </c>
      <c r="G316">
        <v>15.47</v>
      </c>
      <c r="H316">
        <v>42</v>
      </c>
      <c r="I316">
        <v>0.40899999999999997</v>
      </c>
      <c r="J316">
        <f>Table1373[[#This Row],[Mass]]*1000</f>
        <v>409</v>
      </c>
      <c r="K316">
        <f>LOG(Table1373[[#This Row],[SVL]])</f>
        <v>1.1894903136993675</v>
      </c>
      <c r="L316">
        <f>LOG(Table1373[[#This Row],[Mass (mg)]])</f>
        <v>2.6117233080073419</v>
      </c>
      <c r="M316">
        <f>Table1373[[#This Row],[Mass (mg)]]*($M$4/Table1373[[#This Row],[SVL]])^$M$3</f>
        <v>361.07958195262296</v>
      </c>
      <c r="N316" s="13">
        <v>44053</v>
      </c>
      <c r="O316" t="s">
        <v>669</v>
      </c>
      <c r="P316">
        <f>Table1373[[#This Row],[Date Measured GS 46]]-Table1373[[#This Row],[Exp. Start]]</f>
        <v>51</v>
      </c>
      <c r="Q316">
        <v>15.53</v>
      </c>
      <c r="R316">
        <v>46</v>
      </c>
      <c r="S316">
        <v>0.28499999999999998</v>
      </c>
      <c r="T316">
        <f>Table1373[[#This Row],[Mass GS 46]]*1000</f>
        <v>285</v>
      </c>
      <c r="U316">
        <f>LOG(Table1373[[#This Row],[SVL GS 46]])</f>
        <v>1.1911714557285584</v>
      </c>
      <c r="V316">
        <f>LOG(Table1373[[#This Row],[Mass (mg) GS 46]])</f>
        <v>2.4548448600085102</v>
      </c>
      <c r="W316">
        <f>Table1373[[#This Row],[Mass (mg) GS 46]]*($W$4/Table1373[[#This Row],[SVL GS 46]])^$W$3</f>
        <v>251.98463243658196</v>
      </c>
      <c r="X316" s="12">
        <f>Table1373[[#This Row],[GS 46]]-Table1373[[#This Row],[GS]]</f>
        <v>4</v>
      </c>
      <c r="Y316">
        <f>Table1373[[#This Row],[SVL GS 46]]-Table1373[[#This Row],[SVL]]</f>
        <v>5.9999999999998721E-2</v>
      </c>
      <c r="Z316">
        <f>Table1373[[#This Row],[Mass GS 46]]-Table1373[[#This Row],[Mass]]</f>
        <v>-0.124</v>
      </c>
      <c r="AA316">
        <f>Table1373[[#This Row],[SMI.mg GS 46]]-Table1373[[#This Row],[SMI.mg]]</f>
        <v>-109.094949516041</v>
      </c>
      <c r="AB316">
        <f>Table1373[[#This Row],[Days post-exp. GS 46]]-Table1373[[#This Row],[Days post-exp.]]</f>
        <v>6</v>
      </c>
    </row>
    <row r="317" spans="1:29">
      <c r="A317" t="s">
        <v>609</v>
      </c>
      <c r="B317" t="s">
        <v>461</v>
      </c>
      <c r="C317" s="3">
        <v>44002</v>
      </c>
      <c r="D317" s="13">
        <v>44048</v>
      </c>
      <c r="E317" s="3" t="s">
        <v>670</v>
      </c>
      <c r="F317">
        <f>Table1373[[#This Row],[Date Measured]]-Table1373[[#This Row],[Exp. Start]]</f>
        <v>46</v>
      </c>
      <c r="G317">
        <v>15.39</v>
      </c>
      <c r="H317">
        <v>42</v>
      </c>
      <c r="I317">
        <v>0.45300000000000001</v>
      </c>
      <c r="J317">
        <f>Table1373[[#This Row],[Mass]]*1000</f>
        <v>453</v>
      </c>
      <c r="K317">
        <f>LOG(Table1373[[#This Row],[SVL]])</f>
        <v>1.1872386198314788</v>
      </c>
      <c r="L317">
        <f>LOG(Table1373[[#This Row],[Mass (mg)]])</f>
        <v>2.6560982020128319</v>
      </c>
      <c r="M317">
        <f>Table1373[[#This Row],[Mass (mg)]]*($M$4/Table1373[[#This Row],[SVL]])^$M$3</f>
        <v>405.74219611863174</v>
      </c>
      <c r="N317" s="37">
        <v>44052</v>
      </c>
      <c r="O317" s="38" t="s">
        <v>671</v>
      </c>
      <c r="P317">
        <f>Table1373[[#This Row],[Date Measured GS 46]]-Table1373[[#This Row],[Exp. Start]]</f>
        <v>50</v>
      </c>
      <c r="Q317" s="41">
        <v>16.149999999999999</v>
      </c>
      <c r="R317" s="41">
        <v>46</v>
      </c>
      <c r="S317" s="41">
        <v>0.30370000000000003</v>
      </c>
      <c r="T317" s="41">
        <f>Table1373[[#This Row],[Mass GS 46]]*1000</f>
        <v>303.70000000000005</v>
      </c>
      <c r="U317" s="41">
        <f>LOG(Table1373[[#This Row],[SVL GS 46]])</f>
        <v>1.2081725266671217</v>
      </c>
      <c r="V317" s="41">
        <f>LOG(Table1373[[#This Row],[Mass (mg) GS 46]])</f>
        <v>2.4824447919182653</v>
      </c>
      <c r="W317">
        <f>Table1373[[#This Row],[Mass (mg) GS 46]]*($W$4/Table1373[[#This Row],[SVL GS 46]])^$W$3</f>
        <v>239.04227087324162</v>
      </c>
      <c r="X317" s="12">
        <f>Table1373[[#This Row],[GS 46]]-Table1373[[#This Row],[GS]]</f>
        <v>4</v>
      </c>
      <c r="Y317">
        <f>Table1373[[#This Row],[SVL GS 46]]-Table1373[[#This Row],[SVL]]</f>
        <v>0.75999999999999801</v>
      </c>
      <c r="Z317">
        <f>Table1373[[#This Row],[Mass GS 46]]-Table1373[[#This Row],[Mass]]</f>
        <v>-0.14929999999999999</v>
      </c>
      <c r="AA317">
        <f>Table1373[[#This Row],[SMI.mg GS 46]]-Table1373[[#This Row],[SMI.mg]]</f>
        <v>-166.69992524539012</v>
      </c>
      <c r="AB317">
        <f>Table1373[[#This Row],[Days post-exp. GS 46]]-Table1373[[#This Row],[Days post-exp.]]</f>
        <v>4</v>
      </c>
    </row>
    <row r="318" spans="1:29">
      <c r="A318" t="s">
        <v>609</v>
      </c>
      <c r="B318" t="s">
        <v>461</v>
      </c>
      <c r="C318" s="3">
        <v>44002</v>
      </c>
      <c r="D318" s="19">
        <v>44053</v>
      </c>
      <c r="E318" s="20" t="s">
        <v>672</v>
      </c>
      <c r="F318" s="9">
        <f>Table1373[[#This Row],[Date Measured]]-Table1373[[#This Row],[Exp. Start]]</f>
        <v>51</v>
      </c>
      <c r="G318" s="9">
        <v>15.07</v>
      </c>
      <c r="H318" s="9">
        <v>46</v>
      </c>
      <c r="I318" s="9">
        <v>0.33</v>
      </c>
      <c r="J318" s="9">
        <f>Table1373[[#This Row],[Mass]]*1000</f>
        <v>330</v>
      </c>
      <c r="K318" s="9">
        <f>LOG(Table1373[[#This Row],[SVL]])</f>
        <v>1.1781132523146318</v>
      </c>
      <c r="L318" s="9">
        <f>LOG(Table1373[[#This Row],[Mass (mg)]])</f>
        <v>2.5185139398778875</v>
      </c>
      <c r="M318">
        <f>Table1373[[#This Row],[Mass (mg)]]*($M$4/Table1373[[#This Row],[SVL]])^$M$3</f>
        <v>313.39038455230468</v>
      </c>
      <c r="N318" s="13">
        <v>44053</v>
      </c>
      <c r="O318" t="s">
        <v>673</v>
      </c>
      <c r="P318">
        <f>Table1373[[#This Row],[Date Measured GS 46]]-Table1373[[#This Row],[Exp. Start]]</f>
        <v>51</v>
      </c>
      <c r="Q318">
        <v>15.07</v>
      </c>
      <c r="R318">
        <v>46</v>
      </c>
      <c r="S318">
        <v>0.33</v>
      </c>
      <c r="T318">
        <f>Table1373[[#This Row],[Mass GS 46]]*1000</f>
        <v>330</v>
      </c>
      <c r="U318">
        <f>LOG(Table1373[[#This Row],[SVL GS 46]])</f>
        <v>1.1781132523146318</v>
      </c>
      <c r="V318">
        <f>LOG(Table1373[[#This Row],[Mass (mg) GS 46]])</f>
        <v>2.5185139398778875</v>
      </c>
      <c r="W318">
        <f>Table1373[[#This Row],[Mass (mg) GS 46]]*($W$4/Table1373[[#This Row],[SVL GS 46]])^$W$3</f>
        <v>319.02938428890394</v>
      </c>
      <c r="X318" s="12">
        <f>Table1373[[#This Row],[GS 46]]-Table1373[[#This Row],[GS]]</f>
        <v>0</v>
      </c>
      <c r="Y318">
        <f>Table1373[[#This Row],[SVL GS 46]]-Table1373[[#This Row],[SVL]]</f>
        <v>0</v>
      </c>
      <c r="Z318">
        <f>Table1373[[#This Row],[Mass GS 46]]-Table1373[[#This Row],[Mass]]</f>
        <v>0</v>
      </c>
      <c r="AA318">
        <f>Table1373[[#This Row],[SMI.mg GS 46]]-Table1373[[#This Row],[SMI.mg]]</f>
        <v>5.6389997365992599</v>
      </c>
      <c r="AB318">
        <f>Table1373[[#This Row],[Days post-exp. GS 46]]-Table1373[[#This Row],[Days post-exp.]]</f>
        <v>0</v>
      </c>
      <c r="AC318" s="12" t="s">
        <v>322</v>
      </c>
    </row>
    <row r="319" spans="1:29">
      <c r="A319" t="s">
        <v>609</v>
      </c>
      <c r="B319" t="s">
        <v>461</v>
      </c>
      <c r="C319" s="3">
        <v>44002</v>
      </c>
      <c r="D319" s="19">
        <v>44054</v>
      </c>
      <c r="E319" s="9" t="s">
        <v>674</v>
      </c>
      <c r="F319" s="9">
        <f>Table1373[[#This Row],[Date Measured]]-Table1373[[#This Row],[Exp. Start]]</f>
        <v>52</v>
      </c>
      <c r="G319" s="9">
        <v>14.71</v>
      </c>
      <c r="H319" s="9">
        <v>45</v>
      </c>
      <c r="I319" s="9">
        <v>0.26800000000000002</v>
      </c>
      <c r="J319" s="9">
        <f>Table1373[[#This Row],[Mass]]*1000</f>
        <v>268</v>
      </c>
      <c r="K319" s="9">
        <f>LOG(Table1373[[#This Row],[SVL]])</f>
        <v>1.1676126727275302</v>
      </c>
      <c r="L319" s="9">
        <f>LOG(Table1373[[#This Row],[Mass (mg)]])</f>
        <v>2.428134794028789</v>
      </c>
      <c r="M319">
        <f>Table1373[[#This Row],[Mass (mg)]]*($M$4/Table1373[[#This Row],[SVL]])^$M$3</f>
        <v>272.2432280993628</v>
      </c>
      <c r="O319" s="6" t="s">
        <v>675</v>
      </c>
      <c r="AC319" s="12" t="s">
        <v>115</v>
      </c>
    </row>
    <row r="320" spans="1:29">
      <c r="A320" t="s">
        <v>609</v>
      </c>
      <c r="B320" t="s">
        <v>461</v>
      </c>
      <c r="C320" s="3">
        <v>44002</v>
      </c>
      <c r="D320" s="19">
        <v>44054</v>
      </c>
      <c r="E320" s="9" t="s">
        <v>676</v>
      </c>
      <c r="F320" s="9">
        <f>Table1373[[#This Row],[Date Measured]]-Table1373[[#This Row],[Exp. Start]]</f>
        <v>52</v>
      </c>
      <c r="G320" s="9">
        <v>15.62</v>
      </c>
      <c r="H320" s="9">
        <v>45</v>
      </c>
      <c r="I320" s="9">
        <v>0.29299999999999998</v>
      </c>
      <c r="J320" s="9">
        <f>Table1373[[#This Row],[Mass]]*1000</f>
        <v>293</v>
      </c>
      <c r="K320" s="9">
        <f>LOG(Table1373[[#This Row],[SVL]])</f>
        <v>1.1936810295412814</v>
      </c>
      <c r="L320" s="9">
        <f>LOG(Table1373[[#This Row],[Mass (mg)]])</f>
        <v>2.4668676203541096</v>
      </c>
      <c r="M320">
        <f>Table1373[[#This Row],[Mass (mg)]]*($M$4/Table1373[[#This Row],[SVL]])^$M$3</f>
        <v>251.81032033256224</v>
      </c>
      <c r="O320" s="6" t="s">
        <v>677</v>
      </c>
      <c r="AC320" s="12" t="s">
        <v>115</v>
      </c>
    </row>
    <row r="321" spans="1:29" ht="14.65" thickBot="1">
      <c r="A321" s="1" t="s">
        <v>609</v>
      </c>
      <c r="B321" s="1" t="s">
        <v>461</v>
      </c>
      <c r="C321" s="2">
        <v>44002</v>
      </c>
      <c r="D321" s="47">
        <v>44060</v>
      </c>
      <c r="E321" s="49" t="s">
        <v>678</v>
      </c>
      <c r="F321" s="48">
        <f>Table1373[[#This Row],[Date Measured]]-Table1373[[#This Row],[Exp. Start]]</f>
        <v>58</v>
      </c>
      <c r="G321" s="48">
        <v>14.58</v>
      </c>
      <c r="H321" s="48">
        <v>46</v>
      </c>
      <c r="I321" s="48">
        <v>0.316</v>
      </c>
      <c r="J321" s="48">
        <f>Table1373[[#This Row],[Mass]]*1000</f>
        <v>316</v>
      </c>
      <c r="K321" s="48">
        <f>LOG(Table1373[[#This Row],[SVL]])</f>
        <v>1.1637575239819558</v>
      </c>
      <c r="L321" s="48">
        <f>LOG(Table1373[[#This Row],[Mass (mg)]])</f>
        <v>2.4996870826184039</v>
      </c>
      <c r="M321" s="36">
        <f>Table1373[[#This Row],[Mass (mg)]]*($M$4/Table1373[[#This Row],[SVL]])^$M$3</f>
        <v>329.03972357075395</v>
      </c>
      <c r="N321" s="14">
        <v>44060</v>
      </c>
      <c r="O321" s="1" t="s">
        <v>679</v>
      </c>
      <c r="P321" s="1">
        <f>Table1373[[#This Row],[Date Measured GS 46]]-Table1373[[#This Row],[Exp. Start]]</f>
        <v>58</v>
      </c>
      <c r="Q321" s="1">
        <v>14.58</v>
      </c>
      <c r="R321" s="1">
        <v>46</v>
      </c>
      <c r="S321" s="1">
        <v>0.316</v>
      </c>
      <c r="T321" s="1">
        <f>Table1373[[#This Row],[Mass GS 46]]*1000</f>
        <v>316</v>
      </c>
      <c r="U321" s="1">
        <f>LOG(Table1373[[#This Row],[SVL GS 46]])</f>
        <v>1.1637575239819558</v>
      </c>
      <c r="V321" s="1">
        <f>LOG(Table1373[[#This Row],[Mass (mg) GS 46]])</f>
        <v>2.4996870826184039</v>
      </c>
      <c r="W321" s="36">
        <f>Table1373[[#This Row],[Mass (mg) GS 46]]*($W$4/Table1373[[#This Row],[SVL GS 46]])^$W$3</f>
        <v>337.01209947267381</v>
      </c>
      <c r="X321" s="15">
        <f>Table1373[[#This Row],[GS 46]]-Table1373[[#This Row],[GS]]</f>
        <v>0</v>
      </c>
      <c r="Y321" s="1">
        <f>Table1373[[#This Row],[SVL GS 46]]-Table1373[[#This Row],[SVL]]</f>
        <v>0</v>
      </c>
      <c r="Z321" s="1">
        <f>Table1373[[#This Row],[Mass GS 46]]-Table1373[[#This Row],[Mass]]</f>
        <v>0</v>
      </c>
      <c r="AA321" s="1">
        <f>Table1373[[#This Row],[SMI.mg GS 46]]-Table1373[[#This Row],[SMI.mg]]</f>
        <v>7.972375901919861</v>
      </c>
      <c r="AB321" s="1">
        <f>Table1373[[#This Row],[Days post-exp. GS 46]]-Table1373[[#This Row],[Days post-exp.]]</f>
        <v>0</v>
      </c>
      <c r="AC321" s="15" t="s">
        <v>322</v>
      </c>
    </row>
    <row r="322" spans="1:29">
      <c r="A322" t="s">
        <v>680</v>
      </c>
      <c r="B322" t="s">
        <v>461</v>
      </c>
      <c r="C322" s="3">
        <v>44002</v>
      </c>
      <c r="D322" s="13">
        <v>44019</v>
      </c>
      <c r="E322" t="s">
        <v>681</v>
      </c>
      <c r="F322">
        <f>Table1373[[#This Row],[Date Measured]]-Table1373[[#This Row],[Exp. Start]]</f>
        <v>17</v>
      </c>
      <c r="G322">
        <v>12.41</v>
      </c>
      <c r="H322">
        <v>42</v>
      </c>
      <c r="I322">
        <v>0.29699999999999999</v>
      </c>
      <c r="J322">
        <f>Table1373[[#This Row],[Mass]]*1000</f>
        <v>297</v>
      </c>
      <c r="K322">
        <f>LOG(Table1373[[#This Row],[SVL]])</f>
        <v>1.0937717814987298</v>
      </c>
      <c r="L322">
        <f>LOG(Table1373[[#This Row],[Mass (mg)]])</f>
        <v>2.4727564493172123</v>
      </c>
      <c r="M322">
        <f>Table1373[[#This Row],[Mass (mg)]]*($M$4/Table1373[[#This Row],[SVL]])^$M$3</f>
        <v>484.4745642833297</v>
      </c>
      <c r="N322" s="13">
        <v>44020</v>
      </c>
      <c r="O322" t="s">
        <v>682</v>
      </c>
      <c r="P322">
        <f>Table1373[[#This Row],[Date Measured GS 46]]-Table1373[[#This Row],[Exp. Start]]</f>
        <v>18</v>
      </c>
      <c r="Q322">
        <v>14.19</v>
      </c>
      <c r="R322">
        <v>46</v>
      </c>
      <c r="S322">
        <v>0.24399999999999999</v>
      </c>
      <c r="T322">
        <f>Table1373[[#This Row],[Mass GS 46]]*1000</f>
        <v>244</v>
      </c>
      <c r="U322">
        <f>LOG(Table1373[[#This Row],[SVL GS 46]])</f>
        <v>1.1519823954574739</v>
      </c>
      <c r="V322">
        <f>LOG(Table1373[[#This Row],[Mass (mg) GS 46]])</f>
        <v>2.3873898263387292</v>
      </c>
      <c r="W322">
        <f>Table1373[[#This Row],[Mass (mg) GS 46]]*($W$4/Table1373[[#This Row],[SVL GS 46]])^$W$3</f>
        <v>282.04901950695205</v>
      </c>
      <c r="X322" s="12">
        <f>Table1373[[#This Row],[GS 46]]-Table1373[[#This Row],[GS]]</f>
        <v>4</v>
      </c>
      <c r="Y322">
        <f>Table1373[[#This Row],[SVL GS 46]]-Table1373[[#This Row],[SVL]]</f>
        <v>1.7799999999999994</v>
      </c>
      <c r="Z322">
        <f>Table1373[[#This Row],[Mass GS 46]]-Table1373[[#This Row],[Mass]]</f>
        <v>-5.2999999999999992E-2</v>
      </c>
      <c r="AA322">
        <f>Table1373[[#This Row],[SMI.mg GS 46]]-Table1373[[#This Row],[SMI.mg]]</f>
        <v>-202.42554477637765</v>
      </c>
      <c r="AB322">
        <f>Table1373[[#This Row],[Days post-exp. GS 46]]-Table1373[[#This Row],[Days post-exp.]]</f>
        <v>1</v>
      </c>
    </row>
    <row r="323" spans="1:29">
      <c r="A323" t="s">
        <v>680</v>
      </c>
      <c r="B323" t="s">
        <v>461</v>
      </c>
      <c r="C323" s="3">
        <v>44002</v>
      </c>
      <c r="D323" s="13">
        <v>44020</v>
      </c>
      <c r="E323" s="3" t="s">
        <v>683</v>
      </c>
      <c r="F323">
        <f>Table1373[[#This Row],[Date Measured]]-Table1373[[#This Row],[Exp. Start]]</f>
        <v>18</v>
      </c>
      <c r="G323">
        <v>11.4</v>
      </c>
      <c r="H323">
        <v>42</v>
      </c>
      <c r="I323">
        <v>0.32400000000000001</v>
      </c>
      <c r="J323">
        <f>Table1373[[#This Row],[Mass]]*1000</f>
        <v>324</v>
      </c>
      <c r="K323">
        <f>LOG(Table1373[[#This Row],[SVL]])</f>
        <v>1.0569048513364727</v>
      </c>
      <c r="L323">
        <f>LOG(Table1373[[#This Row],[Mass (mg)]])</f>
        <v>2.510545010206612</v>
      </c>
      <c r="M323">
        <f>Table1373[[#This Row],[Mass (mg)]]*($M$4/Table1373[[#This Row],[SVL]])^$M$3</f>
        <v>669.50926008754016</v>
      </c>
      <c r="N323" s="13">
        <v>44025</v>
      </c>
      <c r="O323" t="s">
        <v>684</v>
      </c>
      <c r="P323">
        <f>Table1373[[#This Row],[Date Measured GS 46]]-Table1373[[#This Row],[Exp. Start]]</f>
        <v>23</v>
      </c>
      <c r="Q323">
        <v>12.73</v>
      </c>
      <c r="R323">
        <v>46</v>
      </c>
      <c r="S323">
        <v>0.218</v>
      </c>
      <c r="T323">
        <f>Table1373[[#This Row],[Mass GS 46]]*1000</f>
        <v>218</v>
      </c>
      <c r="U323">
        <f>LOG(Table1373[[#This Row],[SVL GS 46]])</f>
        <v>1.1048284036536553</v>
      </c>
      <c r="V323">
        <f>LOG(Table1373[[#This Row],[Mass (mg) GS 46]])</f>
        <v>2.3384564936046046</v>
      </c>
      <c r="W323">
        <f>Table1373[[#This Row],[Mass (mg) GS 46]]*($W$4/Table1373[[#This Row],[SVL GS 46]])^$W$3</f>
        <v>347.90088926845556</v>
      </c>
      <c r="X323" s="12">
        <f>Table1373[[#This Row],[GS 46]]-Table1373[[#This Row],[GS]]</f>
        <v>4</v>
      </c>
      <c r="Y323">
        <f>Table1373[[#This Row],[SVL GS 46]]-Table1373[[#This Row],[SVL]]</f>
        <v>1.33</v>
      </c>
      <c r="Z323">
        <f>Table1373[[#This Row],[Mass GS 46]]-Table1373[[#This Row],[Mass]]</f>
        <v>-0.10600000000000001</v>
      </c>
      <c r="AA323">
        <f>Table1373[[#This Row],[SMI.mg GS 46]]-Table1373[[#This Row],[SMI.mg]]</f>
        <v>-321.6083708190846</v>
      </c>
      <c r="AB323">
        <f>Table1373[[#This Row],[Days post-exp. GS 46]]-Table1373[[#This Row],[Days post-exp.]]</f>
        <v>5</v>
      </c>
    </row>
    <row r="324" spans="1:29">
      <c r="A324" t="s">
        <v>680</v>
      </c>
      <c r="B324" t="s">
        <v>461</v>
      </c>
      <c r="C324" s="3">
        <v>44002</v>
      </c>
      <c r="D324" s="18">
        <v>44020</v>
      </c>
      <c r="E324" t="s">
        <v>685</v>
      </c>
      <c r="F324">
        <f>Table1373[[#This Row],[Date Measured]]-Table1373[[#This Row],[Exp. Start]]</f>
        <v>18</v>
      </c>
      <c r="G324">
        <v>13.45</v>
      </c>
      <c r="H324">
        <v>42</v>
      </c>
      <c r="I324">
        <v>0.36899999999999999</v>
      </c>
      <c r="J324">
        <f>Table1373[[#This Row],[Mass]]*1000</f>
        <v>369</v>
      </c>
      <c r="K324">
        <f>LOG(Table1373[[#This Row],[SVL]])</f>
        <v>1.1287222843384268</v>
      </c>
      <c r="L324">
        <f>LOG(Table1373[[#This Row],[Mass (mg)]])</f>
        <v>2.5670263661590602</v>
      </c>
      <c r="M324">
        <f>Table1373[[#This Row],[Mass (mg)]]*($M$4/Table1373[[#This Row],[SVL]])^$M$3</f>
        <v>481.04120467120816</v>
      </c>
      <c r="O324" s="6" t="s">
        <v>686</v>
      </c>
      <c r="AC324" s="12" t="s">
        <v>687</v>
      </c>
    </row>
    <row r="325" spans="1:29">
      <c r="A325" t="s">
        <v>680</v>
      </c>
      <c r="B325" t="s">
        <v>461</v>
      </c>
      <c r="C325" s="3">
        <v>44002</v>
      </c>
      <c r="D325" s="18">
        <v>44020</v>
      </c>
      <c r="E325" s="4" t="s">
        <v>688</v>
      </c>
      <c r="F325">
        <f>Table1373[[#This Row],[Date Measured]]-Table1373[[#This Row],[Exp. Start]]</f>
        <v>18</v>
      </c>
      <c r="G325" s="4">
        <v>12.72</v>
      </c>
      <c r="H325" s="4">
        <v>43</v>
      </c>
      <c r="I325" s="4">
        <v>0.29899999999999999</v>
      </c>
      <c r="J325" s="4">
        <f>Table1373[[#This Row],[Mass]]*1000</f>
        <v>299</v>
      </c>
      <c r="K325" s="4">
        <f>LOG(Table1373[[#This Row],[SVL]])</f>
        <v>1.1044871113123951</v>
      </c>
      <c r="L325" s="4">
        <f>LOG(Table1373[[#This Row],[Mass (mg)]])</f>
        <v>2.4756711883244296</v>
      </c>
      <c r="M325">
        <f>Table1373[[#This Row],[Mass (mg)]]*($M$4/Table1373[[#This Row],[SVL]])^$M$3</f>
        <v>455.34119633805869</v>
      </c>
      <c r="N325" s="13">
        <v>44023</v>
      </c>
      <c r="O325" t="s">
        <v>689</v>
      </c>
      <c r="P325">
        <f>Table1373[[#This Row],[Date Measured GS 46]]-Table1373[[#This Row],[Exp. Start]]</f>
        <v>21</v>
      </c>
      <c r="Q325">
        <v>14.18</v>
      </c>
      <c r="R325">
        <v>46</v>
      </c>
      <c r="S325">
        <v>0.24</v>
      </c>
      <c r="T325">
        <f>Table1373[[#This Row],[Mass GS 46]]*1000</f>
        <v>240</v>
      </c>
      <c r="U325">
        <f>LOG(Table1373[[#This Row],[SVL GS 46]])</f>
        <v>1.1516762308470476</v>
      </c>
      <c r="V325">
        <f>LOG(Table1373[[#This Row],[Mass (mg) GS 46]])</f>
        <v>2.3802112417116059</v>
      </c>
      <c r="W325">
        <f>Table1373[[#This Row],[Mass (mg) GS 46]]*($W$4/Table1373[[#This Row],[SVL GS 46]])^$W$3</f>
        <v>278.00680616690943</v>
      </c>
      <c r="X325" s="12">
        <f>Table1373[[#This Row],[GS 46]]-Table1373[[#This Row],[GS]]</f>
        <v>3</v>
      </c>
      <c r="Y325">
        <f>Table1373[[#This Row],[SVL GS 46]]-Table1373[[#This Row],[SVL]]</f>
        <v>1.4599999999999991</v>
      </c>
      <c r="Z325">
        <f>Table1373[[#This Row],[Mass GS 46]]-Table1373[[#This Row],[Mass]]</f>
        <v>-5.8999999999999997E-2</v>
      </c>
      <c r="AA325">
        <f>Table1373[[#This Row],[SMI.mg GS 46]]-Table1373[[#This Row],[SMI.mg]]</f>
        <v>-177.33439017114927</v>
      </c>
      <c r="AB325">
        <f>Table1373[[#This Row],[Days post-exp. GS 46]]-Table1373[[#This Row],[Days post-exp.]]</f>
        <v>3</v>
      </c>
    </row>
    <row r="326" spans="1:29">
      <c r="A326" t="s">
        <v>680</v>
      </c>
      <c r="B326" t="s">
        <v>461</v>
      </c>
      <c r="C326" s="3">
        <v>44002</v>
      </c>
      <c r="D326" s="18">
        <v>44020</v>
      </c>
      <c r="E326" s="4" t="s">
        <v>690</v>
      </c>
      <c r="F326">
        <f>Table1373[[#This Row],[Date Measured]]-Table1373[[#This Row],[Exp. Start]]</f>
        <v>18</v>
      </c>
      <c r="G326" s="4">
        <v>13.12</v>
      </c>
      <c r="H326" s="4">
        <v>44</v>
      </c>
      <c r="I326" s="4">
        <v>0.29699999999999999</v>
      </c>
      <c r="J326" s="4">
        <f>Table1373[[#This Row],[Mass]]*1000</f>
        <v>297</v>
      </c>
      <c r="K326" s="4">
        <f>LOG(Table1373[[#This Row],[SVL]])</f>
        <v>1.1179338350396415</v>
      </c>
      <c r="L326" s="4">
        <f>LOG(Table1373[[#This Row],[Mass (mg)]])</f>
        <v>2.4727564493172123</v>
      </c>
      <c r="M326">
        <f>Table1373[[#This Row],[Mass (mg)]]*($M$4/Table1373[[#This Row],[SVL]])^$M$3</f>
        <v>414.92043051561353</v>
      </c>
      <c r="N326" s="13">
        <v>44022</v>
      </c>
      <c r="O326" t="s">
        <v>691</v>
      </c>
      <c r="P326">
        <f>Table1373[[#This Row],[Date Measured GS 46]]-Table1373[[#This Row],[Exp. Start]]</f>
        <v>20</v>
      </c>
      <c r="Q326">
        <v>14.38</v>
      </c>
      <c r="R326">
        <v>46</v>
      </c>
      <c r="S326">
        <v>0.30099999999999999</v>
      </c>
      <c r="T326">
        <f>Table1373[[#This Row],[Mass GS 46]]*1000</f>
        <v>301</v>
      </c>
      <c r="U326">
        <f>LOG(Table1373[[#This Row],[SVL GS 46]])</f>
        <v>1.1577588860468637</v>
      </c>
      <c r="V326">
        <f>LOG(Table1373[[#This Row],[Mass (mg) GS 46]])</f>
        <v>2.4785664955938436</v>
      </c>
      <c r="W326">
        <f>Table1373[[#This Row],[Mass (mg) GS 46]]*($W$4/Table1373[[#This Row],[SVL GS 46]])^$W$3</f>
        <v>334.45909753376731</v>
      </c>
      <c r="X326" s="12">
        <f>Table1373[[#This Row],[GS 46]]-Table1373[[#This Row],[GS]]</f>
        <v>2</v>
      </c>
      <c r="Y326">
        <f>Table1373[[#This Row],[SVL GS 46]]-Table1373[[#This Row],[SVL]]</f>
        <v>1.2600000000000016</v>
      </c>
      <c r="Z326">
        <f>Table1373[[#This Row],[Mass GS 46]]-Table1373[[#This Row],[Mass]]</f>
        <v>4.0000000000000036E-3</v>
      </c>
      <c r="AA326">
        <f>Table1373[[#This Row],[SMI.mg GS 46]]-Table1373[[#This Row],[SMI.mg]]</f>
        <v>-80.461332981846226</v>
      </c>
      <c r="AB326">
        <f>Table1373[[#This Row],[Days post-exp. GS 46]]-Table1373[[#This Row],[Days post-exp.]]</f>
        <v>2</v>
      </c>
    </row>
    <row r="327" spans="1:29">
      <c r="A327" t="s">
        <v>680</v>
      </c>
      <c r="B327" t="s">
        <v>461</v>
      </c>
      <c r="C327" s="3">
        <v>44002</v>
      </c>
      <c r="D327" s="18">
        <v>44020</v>
      </c>
      <c r="E327" s="4" t="s">
        <v>692</v>
      </c>
      <c r="F327">
        <f>Table1373[[#This Row],[Date Measured]]-Table1373[[#This Row],[Exp. Start]]</f>
        <v>18</v>
      </c>
      <c r="G327" s="4">
        <v>14.02</v>
      </c>
      <c r="H327" s="4">
        <v>44</v>
      </c>
      <c r="I327" s="4">
        <v>0.35599999999999998</v>
      </c>
      <c r="J327" s="4">
        <f>Table1373[[#This Row],[Mass]]*1000</f>
        <v>356</v>
      </c>
      <c r="K327" s="4">
        <f>LOG(Table1373[[#This Row],[SVL]])</f>
        <v>1.1467480136306398</v>
      </c>
      <c r="L327" s="4">
        <f>LOG(Table1373[[#This Row],[Mass (mg)]])</f>
        <v>2.5514499979728753</v>
      </c>
      <c r="M327">
        <f>Table1373[[#This Row],[Mass (mg)]]*($M$4/Table1373[[#This Row],[SVL]])^$M$3</f>
        <v>413.42161733762146</v>
      </c>
      <c r="N327" s="13">
        <v>44025</v>
      </c>
      <c r="O327" t="s">
        <v>693</v>
      </c>
      <c r="P327">
        <f>Table1373[[#This Row],[Date Measured GS 46]]-Table1373[[#This Row],[Exp. Start]]</f>
        <v>23</v>
      </c>
      <c r="Q327">
        <v>14.69</v>
      </c>
      <c r="R327">
        <v>46</v>
      </c>
      <c r="S327">
        <v>0.254</v>
      </c>
      <c r="T327">
        <f>Table1373[[#This Row],[Mass GS 46]]*1000</f>
        <v>254</v>
      </c>
      <c r="U327">
        <f>LOG(Table1373[[#This Row],[SVL GS 46]])</f>
        <v>1.1670217957902564</v>
      </c>
      <c r="V327">
        <f>LOG(Table1373[[#This Row],[Mass (mg) GS 46]])</f>
        <v>2.4048337166199381</v>
      </c>
      <c r="W327">
        <f>Table1373[[#This Row],[Mass (mg) GS 46]]*($W$4/Table1373[[#This Row],[SVL GS 46]])^$W$3</f>
        <v>264.90860678291347</v>
      </c>
      <c r="X327" s="12">
        <f>Table1373[[#This Row],[GS 46]]-Table1373[[#This Row],[GS]]</f>
        <v>2</v>
      </c>
      <c r="Y327">
        <f>Table1373[[#This Row],[SVL GS 46]]-Table1373[[#This Row],[SVL]]</f>
        <v>0.66999999999999993</v>
      </c>
      <c r="Z327">
        <f>Table1373[[#This Row],[Mass GS 46]]-Table1373[[#This Row],[Mass]]</f>
        <v>-0.10199999999999998</v>
      </c>
      <c r="AA327">
        <f>Table1373[[#This Row],[SMI.mg GS 46]]-Table1373[[#This Row],[SMI.mg]]</f>
        <v>-148.51301055470799</v>
      </c>
      <c r="AB327">
        <f>Table1373[[#This Row],[Days post-exp. GS 46]]-Table1373[[#This Row],[Days post-exp.]]</f>
        <v>5</v>
      </c>
    </row>
    <row r="328" spans="1:29">
      <c r="A328" t="s">
        <v>680</v>
      </c>
      <c r="B328" t="s">
        <v>461</v>
      </c>
      <c r="C328" s="3">
        <v>44002</v>
      </c>
      <c r="D328" s="18">
        <v>44020</v>
      </c>
      <c r="E328" s="4" t="s">
        <v>694</v>
      </c>
      <c r="F328">
        <f>Table1373[[#This Row],[Date Measured]]-Table1373[[#This Row],[Exp. Start]]</f>
        <v>18</v>
      </c>
      <c r="G328" s="4">
        <v>13.44</v>
      </c>
      <c r="H328" s="4">
        <v>44</v>
      </c>
      <c r="I328" s="4">
        <v>0.42499999999999999</v>
      </c>
      <c r="J328" s="4">
        <f>Table1373[[#This Row],[Mass]]*1000</f>
        <v>425</v>
      </c>
      <c r="K328" s="4">
        <f>LOG(Table1373[[#This Row],[SVL]])</f>
        <v>1.1283992687178064</v>
      </c>
      <c r="L328" s="4">
        <f>LOG(Table1373[[#This Row],[Mass (mg)]])</f>
        <v>2.6283889300503116</v>
      </c>
      <c r="M328">
        <f>Table1373[[#This Row],[Mass (mg)]]*($M$4/Table1373[[#This Row],[SVL]])^$M$3</f>
        <v>555.19384047865924</v>
      </c>
      <c r="N328" s="13">
        <v>44023</v>
      </c>
      <c r="O328" t="s">
        <v>695</v>
      </c>
      <c r="P328">
        <f>Table1373[[#This Row],[Date Measured GS 46]]-Table1373[[#This Row],[Exp. Start]]</f>
        <v>21</v>
      </c>
      <c r="Q328">
        <v>16.54</v>
      </c>
      <c r="R328">
        <v>46</v>
      </c>
      <c r="S328">
        <v>0.33</v>
      </c>
      <c r="T328">
        <f>Table1373[[#This Row],[Mass GS 46]]*1000</f>
        <v>330</v>
      </c>
      <c r="U328">
        <f>LOG(Table1373[[#This Row],[SVL GS 46]])</f>
        <v>1.2185355052165279</v>
      </c>
      <c r="V328">
        <f>LOG(Table1373[[#This Row],[Mass (mg) GS 46]])</f>
        <v>2.5185139398778875</v>
      </c>
      <c r="W328">
        <f>Table1373[[#This Row],[Mass (mg) GS 46]]*($W$4/Table1373[[#This Row],[SVL GS 46]])^$W$3</f>
        <v>241.97031437155246</v>
      </c>
      <c r="X328" s="12">
        <f>Table1373[[#This Row],[GS 46]]-Table1373[[#This Row],[GS]]</f>
        <v>2</v>
      </c>
      <c r="Y328">
        <f>Table1373[[#This Row],[SVL GS 46]]-Table1373[[#This Row],[SVL]]</f>
        <v>3.0999999999999996</v>
      </c>
      <c r="Z328">
        <f>Table1373[[#This Row],[Mass GS 46]]-Table1373[[#This Row],[Mass]]</f>
        <v>-9.4999999999999973E-2</v>
      </c>
      <c r="AA328">
        <f>Table1373[[#This Row],[SMI.mg GS 46]]-Table1373[[#This Row],[SMI.mg]]</f>
        <v>-313.22352610710675</v>
      </c>
      <c r="AB328">
        <f>Table1373[[#This Row],[Days post-exp. GS 46]]-Table1373[[#This Row],[Days post-exp.]]</f>
        <v>3</v>
      </c>
    </row>
    <row r="329" spans="1:29">
      <c r="A329" t="s">
        <v>680</v>
      </c>
      <c r="B329" t="s">
        <v>461</v>
      </c>
      <c r="C329" s="3">
        <v>44002</v>
      </c>
      <c r="D329" s="18">
        <v>44020</v>
      </c>
      <c r="E329" s="4" t="s">
        <v>696</v>
      </c>
      <c r="F329">
        <f>Table1373[[#This Row],[Date Measured]]-Table1373[[#This Row],[Exp. Start]]</f>
        <v>18</v>
      </c>
      <c r="G329" s="4">
        <v>15.38</v>
      </c>
      <c r="H329" s="4">
        <v>45</v>
      </c>
      <c r="I329" s="4">
        <v>0.434</v>
      </c>
      <c r="J329" s="4">
        <f>Table1373[[#This Row],[Mass]]*1000</f>
        <v>434</v>
      </c>
      <c r="K329" s="4">
        <f>LOG(Table1373[[#This Row],[SVL]])</f>
        <v>1.1869563354654122</v>
      </c>
      <c r="L329" s="4">
        <f>LOG(Table1373[[#This Row],[Mass (mg)]])</f>
        <v>2.6374897295125108</v>
      </c>
      <c r="M329">
        <f>Table1373[[#This Row],[Mass (mg)]]*($M$4/Table1373[[#This Row],[SVL]])^$M$3</f>
        <v>389.42877489324331</v>
      </c>
      <c r="N329" s="13">
        <v>44021</v>
      </c>
      <c r="O329" t="s">
        <v>697</v>
      </c>
      <c r="P329">
        <f>Table1373[[#This Row],[Date Measured GS 46]]-Table1373[[#This Row],[Exp. Start]]</f>
        <v>19</v>
      </c>
      <c r="Q329">
        <v>18.25</v>
      </c>
      <c r="R329">
        <v>46</v>
      </c>
      <c r="S329">
        <v>0.45</v>
      </c>
      <c r="T329">
        <f>Table1373[[#This Row],[Mass GS 46]]*1000</f>
        <v>450</v>
      </c>
      <c r="U329">
        <f>LOG(Table1373[[#This Row],[SVL GS 46]])</f>
        <v>1.2612628687924936</v>
      </c>
      <c r="V329">
        <f>LOG(Table1373[[#This Row],[Mass (mg) GS 46]])</f>
        <v>2.6532125137753435</v>
      </c>
      <c r="W329">
        <f>Table1373[[#This Row],[Mass (mg) GS 46]]*($W$4/Table1373[[#This Row],[SVL GS 46]])^$W$3</f>
        <v>246.34574181901655</v>
      </c>
      <c r="X329" s="12">
        <f>Table1373[[#This Row],[GS 46]]-Table1373[[#This Row],[GS]]</f>
        <v>1</v>
      </c>
      <c r="Y329">
        <f>Table1373[[#This Row],[SVL GS 46]]-Table1373[[#This Row],[SVL]]</f>
        <v>2.8699999999999992</v>
      </c>
      <c r="Z329">
        <f>Table1373[[#This Row],[Mass GS 46]]-Table1373[[#This Row],[Mass]]</f>
        <v>1.6000000000000014E-2</v>
      </c>
      <c r="AA329">
        <f>Table1373[[#This Row],[SMI.mg GS 46]]-Table1373[[#This Row],[SMI.mg]]</f>
        <v>-143.08303307422676</v>
      </c>
      <c r="AB329">
        <f>Table1373[[#This Row],[Days post-exp. GS 46]]-Table1373[[#This Row],[Days post-exp.]]</f>
        <v>1</v>
      </c>
    </row>
    <row r="330" spans="1:29">
      <c r="A330" t="s">
        <v>680</v>
      </c>
      <c r="B330" t="s">
        <v>461</v>
      </c>
      <c r="C330" s="3">
        <v>44002</v>
      </c>
      <c r="D330" s="18">
        <v>44020</v>
      </c>
      <c r="E330" s="4" t="s">
        <v>698</v>
      </c>
      <c r="F330">
        <f>Table1373[[#This Row],[Date Measured]]-Table1373[[#This Row],[Exp. Start]]</f>
        <v>18</v>
      </c>
      <c r="G330" s="4">
        <v>10.72</v>
      </c>
      <c r="H330" s="4">
        <v>45</v>
      </c>
      <c r="I330" s="4">
        <v>0.23899999999999999</v>
      </c>
      <c r="J330" s="4">
        <f>Table1373[[#This Row],[Mass]]*1000</f>
        <v>239</v>
      </c>
      <c r="K330" s="4">
        <f>LOG(Table1373[[#This Row],[SVL]])</f>
        <v>1.0301947853567512</v>
      </c>
      <c r="L330" s="4">
        <f>LOG(Table1373[[#This Row],[Mass (mg)]])</f>
        <v>2.3783979009481375</v>
      </c>
      <c r="M330">
        <f>Table1373[[#This Row],[Mass (mg)]]*($M$4/Table1373[[#This Row],[SVL]])^$M$3</f>
        <v>586.15627643977757</v>
      </c>
      <c r="N330" s="13">
        <v>44022</v>
      </c>
      <c r="O330" t="s">
        <v>699</v>
      </c>
      <c r="P330">
        <f>Table1373[[#This Row],[Date Measured GS 46]]-Table1373[[#This Row],[Exp. Start]]</f>
        <v>20</v>
      </c>
      <c r="Q330">
        <v>15.52</v>
      </c>
      <c r="R330">
        <v>46</v>
      </c>
      <c r="S330">
        <v>0.24299999999999999</v>
      </c>
      <c r="T330">
        <f>Table1373[[#This Row],[Mass GS 46]]*1000</f>
        <v>243</v>
      </c>
      <c r="U330">
        <f>LOG(Table1373[[#This Row],[SVL GS 46]])</f>
        <v>1.1908917169221696</v>
      </c>
      <c r="V330">
        <f>LOG(Table1373[[#This Row],[Mass (mg) GS 46]])</f>
        <v>2.3856062735983121</v>
      </c>
      <c r="W330">
        <f>Table1373[[#This Row],[Mass (mg) GS 46]]*($W$4/Table1373[[#This Row],[SVL GS 46]])^$W$3</f>
        <v>215.26151569110229</v>
      </c>
      <c r="X330" s="12">
        <f>Table1373[[#This Row],[GS 46]]-Table1373[[#This Row],[GS]]</f>
        <v>1</v>
      </c>
      <c r="Y330">
        <f>Table1373[[#This Row],[SVL GS 46]]-Table1373[[#This Row],[SVL]]</f>
        <v>4.7999999999999989</v>
      </c>
      <c r="Z330">
        <f>Table1373[[#This Row],[Mass GS 46]]-Table1373[[#This Row],[Mass]]</f>
        <v>4.0000000000000036E-3</v>
      </c>
      <c r="AA330">
        <f>Table1373[[#This Row],[SMI.mg GS 46]]-Table1373[[#This Row],[SMI.mg]]</f>
        <v>-370.89476074867525</v>
      </c>
      <c r="AB330">
        <f>Table1373[[#This Row],[Days post-exp. GS 46]]-Table1373[[#This Row],[Days post-exp.]]</f>
        <v>2</v>
      </c>
    </row>
    <row r="331" spans="1:29">
      <c r="A331" t="s">
        <v>680</v>
      </c>
      <c r="B331" t="s">
        <v>461</v>
      </c>
      <c r="C331" s="3">
        <v>44002</v>
      </c>
      <c r="D331" s="13">
        <v>44021</v>
      </c>
      <c r="E331" t="s">
        <v>700</v>
      </c>
      <c r="F331">
        <f>Table1373[[#This Row],[Date Measured]]-Table1373[[#This Row],[Exp. Start]]</f>
        <v>19</v>
      </c>
      <c r="G331">
        <v>12.72</v>
      </c>
      <c r="H331">
        <v>42</v>
      </c>
      <c r="I331">
        <v>0.27900000000000003</v>
      </c>
      <c r="J331">
        <f>Table1373[[#This Row],[Mass]]*1000</f>
        <v>279</v>
      </c>
      <c r="K331">
        <f>LOG(Table1373[[#This Row],[SVL]])</f>
        <v>1.1044871113123951</v>
      </c>
      <c r="L331">
        <f>LOG(Table1373[[#This Row],[Mass (mg)]])</f>
        <v>2.4456042032735974</v>
      </c>
      <c r="M331">
        <f>Table1373[[#This Row],[Mass (mg)]]*($M$4/Table1373[[#This Row],[SVL]])^$M$3</f>
        <v>424.88359123183403</v>
      </c>
      <c r="N331" s="13">
        <v>44027</v>
      </c>
      <c r="O331" t="s">
        <v>701</v>
      </c>
      <c r="P331">
        <f>Table1373[[#This Row],[Date Measured GS 46]]-Table1373[[#This Row],[Exp. Start]]</f>
        <v>25</v>
      </c>
      <c r="Q331">
        <v>12.85</v>
      </c>
      <c r="R331">
        <v>46</v>
      </c>
      <c r="S331">
        <v>0.17699999999999999</v>
      </c>
      <c r="T331">
        <f>Table1373[[#This Row],[Mass GS 46]]*1000</f>
        <v>177</v>
      </c>
      <c r="U331">
        <f>LOG(Table1373[[#This Row],[SVL GS 46]])</f>
        <v>1.1089031276673134</v>
      </c>
      <c r="V331">
        <f>LOG(Table1373[[#This Row],[Mass (mg) GS 46]])</f>
        <v>2.2479732663618068</v>
      </c>
      <c r="W331">
        <f>Table1373[[#This Row],[Mass (mg) GS 46]]*($W$4/Table1373[[#This Row],[SVL GS 46]])^$W$3</f>
        <v>274.70648948952487</v>
      </c>
      <c r="X331" s="12">
        <f>Table1373[[#This Row],[GS 46]]-Table1373[[#This Row],[GS]]</f>
        <v>4</v>
      </c>
      <c r="Y331">
        <f>Table1373[[#This Row],[SVL GS 46]]-Table1373[[#This Row],[SVL]]</f>
        <v>0.12999999999999901</v>
      </c>
      <c r="Z331">
        <f>Table1373[[#This Row],[Mass GS 46]]-Table1373[[#This Row],[Mass]]</f>
        <v>-0.10200000000000004</v>
      </c>
      <c r="AA331">
        <f>Table1373[[#This Row],[SMI.mg GS 46]]-Table1373[[#This Row],[SMI.mg]]</f>
        <v>-150.17710174230916</v>
      </c>
      <c r="AB331">
        <f>Table1373[[#This Row],[Days post-exp. GS 46]]-Table1373[[#This Row],[Days post-exp.]]</f>
        <v>6</v>
      </c>
    </row>
    <row r="332" spans="1:29">
      <c r="A332" t="s">
        <v>680</v>
      </c>
      <c r="B332" t="s">
        <v>461</v>
      </c>
      <c r="C332" s="3">
        <v>44002</v>
      </c>
      <c r="D332" s="13">
        <v>44021</v>
      </c>
      <c r="E332" t="s">
        <v>702</v>
      </c>
      <c r="F332">
        <f>Table1373[[#This Row],[Date Measured]]-Table1373[[#This Row],[Exp. Start]]</f>
        <v>19</v>
      </c>
      <c r="G332">
        <v>13.48</v>
      </c>
      <c r="H332">
        <v>42</v>
      </c>
      <c r="I332">
        <v>0.29899999999999999</v>
      </c>
      <c r="J332">
        <f>Table1373[[#This Row],[Mass]]*1000</f>
        <v>299</v>
      </c>
      <c r="K332">
        <f>LOG(Table1373[[#This Row],[SVL]])</f>
        <v>1.129689892199301</v>
      </c>
      <c r="L332">
        <f>LOG(Table1373[[#This Row],[Mass (mg)]])</f>
        <v>2.4756711883244296</v>
      </c>
      <c r="M332">
        <f>Table1373[[#This Row],[Mass (mg)]]*($M$4/Table1373[[#This Row],[SVL]])^$M$3</f>
        <v>387.3751151544385</v>
      </c>
      <c r="N332" s="13">
        <v>44025</v>
      </c>
      <c r="O332" t="s">
        <v>703</v>
      </c>
      <c r="P332">
        <f>Table1373[[#This Row],[Date Measured GS 46]]-Table1373[[#This Row],[Exp. Start]]</f>
        <v>23</v>
      </c>
      <c r="Q332">
        <v>15.04</v>
      </c>
      <c r="R332">
        <v>46</v>
      </c>
      <c r="S332">
        <v>0.219</v>
      </c>
      <c r="T332">
        <f>Table1373[[#This Row],[Mass GS 46]]*1000</f>
        <v>219</v>
      </c>
      <c r="U332">
        <f>LOG(Table1373[[#This Row],[SVL GS 46]])</f>
        <v>1.1772478362556233</v>
      </c>
      <c r="V332">
        <f>LOG(Table1373[[#This Row],[Mass (mg) GS 46]])</f>
        <v>2.3404441148401185</v>
      </c>
      <c r="W332">
        <f>Table1373[[#This Row],[Mass (mg) GS 46]]*($W$4/Table1373[[#This Row],[SVL GS 46]])^$W$3</f>
        <v>212.97638782410993</v>
      </c>
      <c r="X332" s="12">
        <f>Table1373[[#This Row],[GS 46]]-Table1373[[#This Row],[GS]]</f>
        <v>4</v>
      </c>
      <c r="Y332">
        <f>Table1373[[#This Row],[SVL GS 46]]-Table1373[[#This Row],[SVL]]</f>
        <v>1.5599999999999987</v>
      </c>
      <c r="Z332">
        <f>Table1373[[#This Row],[Mass GS 46]]-Table1373[[#This Row],[Mass]]</f>
        <v>-7.9999999999999988E-2</v>
      </c>
      <c r="AA332">
        <f>Table1373[[#This Row],[SMI.mg GS 46]]-Table1373[[#This Row],[SMI.mg]]</f>
        <v>-174.39872733032857</v>
      </c>
      <c r="AB332">
        <f>Table1373[[#This Row],[Days post-exp. GS 46]]-Table1373[[#This Row],[Days post-exp.]]</f>
        <v>4</v>
      </c>
    </row>
    <row r="333" spans="1:29">
      <c r="A333" t="s">
        <v>680</v>
      </c>
      <c r="B333" t="s">
        <v>461</v>
      </c>
      <c r="C333" s="3">
        <v>44002</v>
      </c>
      <c r="D333" s="13">
        <v>44021</v>
      </c>
      <c r="E333" t="s">
        <v>704</v>
      </c>
      <c r="F333">
        <f>Table1373[[#This Row],[Date Measured]]-Table1373[[#This Row],[Exp. Start]]</f>
        <v>19</v>
      </c>
      <c r="G333">
        <v>13.48</v>
      </c>
      <c r="H333">
        <v>42</v>
      </c>
      <c r="I333">
        <v>0.28399999999999997</v>
      </c>
      <c r="J333">
        <f>Table1373[[#This Row],[Mass]]*1000</f>
        <v>284</v>
      </c>
      <c r="K333">
        <f>LOG(Table1373[[#This Row],[SVL]])</f>
        <v>1.129689892199301</v>
      </c>
      <c r="L333">
        <f>LOG(Table1373[[#This Row],[Mass (mg)]])</f>
        <v>2.4533183400470375</v>
      </c>
      <c r="M333">
        <f>Table1373[[#This Row],[Mass (mg)]]*($M$4/Table1373[[#This Row],[SVL]])^$M$3</f>
        <v>367.94158094936637</v>
      </c>
      <c r="N333" s="13">
        <v>44025</v>
      </c>
      <c r="O333" t="s">
        <v>705</v>
      </c>
      <c r="P333">
        <f>Table1373[[#This Row],[Date Measured GS 46]]-Table1373[[#This Row],[Exp. Start]]</f>
        <v>23</v>
      </c>
      <c r="Q333">
        <v>13.1</v>
      </c>
      <c r="R333">
        <v>46</v>
      </c>
      <c r="S333">
        <v>0.22500000000000001</v>
      </c>
      <c r="T333">
        <f>Table1373[[#This Row],[Mass GS 46]]*1000</f>
        <v>225</v>
      </c>
      <c r="U333">
        <f>LOG(Table1373[[#This Row],[SVL GS 46]])</f>
        <v>1.1172712956557642</v>
      </c>
      <c r="V333">
        <f>LOG(Table1373[[#This Row],[Mass (mg) GS 46]])</f>
        <v>2.3521825181113627</v>
      </c>
      <c r="W333">
        <f>Table1373[[#This Row],[Mass (mg) GS 46]]*($W$4/Table1373[[#This Row],[SVL GS 46]])^$W$3</f>
        <v>329.77802206097192</v>
      </c>
      <c r="X333" s="12">
        <f>Table1373[[#This Row],[GS 46]]-Table1373[[#This Row],[GS]]</f>
        <v>4</v>
      </c>
      <c r="Y333">
        <f>Table1373[[#This Row],[SVL GS 46]]-Table1373[[#This Row],[SVL]]</f>
        <v>-0.38000000000000078</v>
      </c>
      <c r="Z333">
        <f>Table1373[[#This Row],[Mass GS 46]]-Table1373[[#This Row],[Mass]]</f>
        <v>-5.8999999999999969E-2</v>
      </c>
      <c r="AA333">
        <f>Table1373[[#This Row],[SMI.mg GS 46]]-Table1373[[#This Row],[SMI.mg]]</f>
        <v>-38.163558888394448</v>
      </c>
      <c r="AB333">
        <f>Table1373[[#This Row],[Days post-exp. GS 46]]-Table1373[[#This Row],[Days post-exp.]]</f>
        <v>4</v>
      </c>
    </row>
    <row r="334" spans="1:29">
      <c r="A334" t="s">
        <v>680</v>
      </c>
      <c r="B334" t="s">
        <v>461</v>
      </c>
      <c r="C334" s="3">
        <v>44002</v>
      </c>
      <c r="D334" s="13">
        <v>44022</v>
      </c>
      <c r="E334" s="3" t="s">
        <v>706</v>
      </c>
      <c r="F334">
        <f>Table1373[[#This Row],[Date Measured]]-Table1373[[#This Row],[Exp. Start]]</f>
        <v>20</v>
      </c>
      <c r="G334">
        <v>13.7</v>
      </c>
      <c r="H334">
        <v>42</v>
      </c>
      <c r="I334">
        <v>0.35799999999999998</v>
      </c>
      <c r="J334">
        <f>Table1373[[#This Row],[Mass]]*1000</f>
        <v>358</v>
      </c>
      <c r="K334">
        <f>LOG(Table1373[[#This Row],[SVL]])</f>
        <v>1.1367205671564067</v>
      </c>
      <c r="L334">
        <f>LOG(Table1373[[#This Row],[Mass (mg)]])</f>
        <v>2.5538830266438746</v>
      </c>
      <c r="M334">
        <f>Table1373[[#This Row],[Mass (mg)]]*($M$4/Table1373[[#This Row],[SVL]])^$M$3</f>
        <v>443.36234780480942</v>
      </c>
      <c r="N334" s="13">
        <v>44027</v>
      </c>
      <c r="O334" t="s">
        <v>707</v>
      </c>
      <c r="P334">
        <f>Table1373[[#This Row],[Date Measured GS 46]]-Table1373[[#This Row],[Exp. Start]]</f>
        <v>25</v>
      </c>
      <c r="Q334">
        <v>13.6</v>
      </c>
      <c r="R334">
        <v>46</v>
      </c>
      <c r="S334">
        <v>0.222</v>
      </c>
      <c r="T334">
        <f>Table1373[[#This Row],[Mass GS 46]]*1000</f>
        <v>222</v>
      </c>
      <c r="U334">
        <f>LOG(Table1373[[#This Row],[SVL GS 46]])</f>
        <v>1.1335389083702174</v>
      </c>
      <c r="V334">
        <f>LOG(Table1373[[#This Row],[Mass (mg) GS 46]])</f>
        <v>2.3463529744506388</v>
      </c>
      <c r="W334">
        <f>Table1373[[#This Row],[Mass (mg) GS 46]]*($W$4/Table1373[[#This Row],[SVL GS 46]])^$W$3</f>
        <v>291.11964814519519</v>
      </c>
      <c r="X334" s="12">
        <f>Table1373[[#This Row],[GS 46]]-Table1373[[#This Row],[GS]]</f>
        <v>4</v>
      </c>
      <c r="Y334">
        <f>Table1373[[#This Row],[SVL GS 46]]-Table1373[[#This Row],[SVL]]</f>
        <v>-9.9999999999999645E-2</v>
      </c>
      <c r="Z334">
        <f>Table1373[[#This Row],[Mass GS 46]]-Table1373[[#This Row],[Mass]]</f>
        <v>-0.13599999999999998</v>
      </c>
      <c r="AA334">
        <f>Table1373[[#This Row],[SMI.mg GS 46]]-Table1373[[#This Row],[SMI.mg]]</f>
        <v>-152.24269965961423</v>
      </c>
      <c r="AB334">
        <f>Table1373[[#This Row],[Days post-exp. GS 46]]-Table1373[[#This Row],[Days post-exp.]]</f>
        <v>5</v>
      </c>
    </row>
    <row r="335" spans="1:29">
      <c r="A335" t="s">
        <v>680</v>
      </c>
      <c r="B335" t="s">
        <v>461</v>
      </c>
      <c r="C335" s="3">
        <v>44002</v>
      </c>
      <c r="D335" s="13">
        <v>44022</v>
      </c>
      <c r="E335" s="3" t="s">
        <v>708</v>
      </c>
      <c r="F335">
        <f>Table1373[[#This Row],[Date Measured]]-Table1373[[#This Row],[Exp. Start]]</f>
        <v>20</v>
      </c>
      <c r="G335">
        <v>14.36</v>
      </c>
      <c r="H335">
        <v>42</v>
      </c>
      <c r="I335">
        <v>0.39600000000000002</v>
      </c>
      <c r="J335">
        <f>Table1373[[#This Row],[Mass]]*1000</f>
        <v>396</v>
      </c>
      <c r="K335">
        <f>LOG(Table1373[[#This Row],[SVL]])</f>
        <v>1.1571544399062814</v>
      </c>
      <c r="L335">
        <f>LOG(Table1373[[#This Row],[Mass (mg)]])</f>
        <v>2.5976951859255122</v>
      </c>
      <c r="M335">
        <f>Table1373[[#This Row],[Mass (mg)]]*($M$4/Table1373[[#This Row],[SVL]])^$M$3</f>
        <v>430.17986618425198</v>
      </c>
      <c r="N335" s="13">
        <v>44028</v>
      </c>
      <c r="O335" t="s">
        <v>709</v>
      </c>
      <c r="P335">
        <f>Table1373[[#This Row],[Date Measured GS 46]]-Table1373[[#This Row],[Exp. Start]]</f>
        <v>26</v>
      </c>
      <c r="Q335">
        <v>14.35</v>
      </c>
      <c r="R335">
        <v>46</v>
      </c>
      <c r="S335">
        <v>0.24</v>
      </c>
      <c r="T335">
        <f>Table1373[[#This Row],[Mass GS 46]]*1000</f>
        <v>240</v>
      </c>
      <c r="U335">
        <f>LOG(Table1373[[#This Row],[SVL GS 46]])</f>
        <v>1.1568519010700111</v>
      </c>
      <c r="V335">
        <f>LOG(Table1373[[#This Row],[Mass (mg) GS 46]])</f>
        <v>2.3802112417116059</v>
      </c>
      <c r="W335">
        <f>Table1373[[#This Row],[Mass (mg) GS 46]]*($W$4/Table1373[[#This Row],[SVL GS 46]])^$W$3</f>
        <v>268.33778499778845</v>
      </c>
      <c r="X335" s="12">
        <f>Table1373[[#This Row],[GS 46]]-Table1373[[#This Row],[GS]]</f>
        <v>4</v>
      </c>
      <c r="Y335">
        <f>Table1373[[#This Row],[SVL GS 46]]-Table1373[[#This Row],[SVL]]</f>
        <v>-9.9999999999997868E-3</v>
      </c>
      <c r="Z335">
        <f>Table1373[[#This Row],[Mass GS 46]]-Table1373[[#This Row],[Mass]]</f>
        <v>-0.15600000000000003</v>
      </c>
      <c r="AA335">
        <f>Table1373[[#This Row],[SMI.mg GS 46]]-Table1373[[#This Row],[SMI.mg]]</f>
        <v>-161.84208118646353</v>
      </c>
      <c r="AB335">
        <f>Table1373[[#This Row],[Days post-exp. GS 46]]-Table1373[[#This Row],[Days post-exp.]]</f>
        <v>6</v>
      </c>
    </row>
    <row r="336" spans="1:29">
      <c r="A336" t="s">
        <v>680</v>
      </c>
      <c r="B336" t="s">
        <v>461</v>
      </c>
      <c r="C336" s="3">
        <v>44002</v>
      </c>
      <c r="D336" s="18">
        <v>44022</v>
      </c>
      <c r="E336" s="4" t="s">
        <v>710</v>
      </c>
      <c r="F336">
        <f>Table1373[[#This Row],[Date Measured]]-Table1373[[#This Row],[Exp. Start]]</f>
        <v>20</v>
      </c>
      <c r="G336" s="4">
        <v>15.66</v>
      </c>
      <c r="H336" s="4">
        <v>44</v>
      </c>
      <c r="I336" s="4">
        <v>0.32600000000000001</v>
      </c>
      <c r="J336" s="4">
        <f>Table1373[[#This Row],[Mass]]*1000</f>
        <v>326</v>
      </c>
      <c r="K336" s="4">
        <f>LOG(Table1373[[#This Row],[SVL]])</f>
        <v>1.1947917577219247</v>
      </c>
      <c r="L336" s="4">
        <f>LOG(Table1373[[#This Row],[Mass (mg)]])</f>
        <v>2.5132176000679389</v>
      </c>
      <c r="M336">
        <f>Table1373[[#This Row],[Mass (mg)]]*($M$4/Table1373[[#This Row],[SVL]])^$M$3</f>
        <v>278.18226888255856</v>
      </c>
      <c r="N336" s="13">
        <v>44026</v>
      </c>
      <c r="O336" t="s">
        <v>711</v>
      </c>
      <c r="P336">
        <f>Table1373[[#This Row],[Date Measured GS 46]]-Table1373[[#This Row],[Exp. Start]]</f>
        <v>24</v>
      </c>
      <c r="Q336">
        <v>14.59</v>
      </c>
      <c r="R336">
        <v>46</v>
      </c>
      <c r="S336">
        <v>0.23899999999999999</v>
      </c>
      <c r="T336">
        <f>Table1373[[#This Row],[Mass GS 46]]*1000</f>
        <v>239</v>
      </c>
      <c r="U336">
        <f>LOG(Table1373[[#This Row],[SVL GS 46]])</f>
        <v>1.1640552918934517</v>
      </c>
      <c r="V336">
        <f>LOG(Table1373[[#This Row],[Mass (mg) GS 46]])</f>
        <v>2.3783979009481375</v>
      </c>
      <c r="W336">
        <f>Table1373[[#This Row],[Mass (mg) GS 46]]*($W$4/Table1373[[#This Row],[SVL GS 46]])^$W$3</f>
        <v>254.37348151428304</v>
      </c>
      <c r="X336" s="12">
        <f>Table1373[[#This Row],[GS 46]]-Table1373[[#This Row],[GS]]</f>
        <v>2</v>
      </c>
      <c r="Y336">
        <f>Table1373[[#This Row],[SVL GS 46]]-Table1373[[#This Row],[SVL]]</f>
        <v>-1.0700000000000003</v>
      </c>
      <c r="Z336">
        <f>Table1373[[#This Row],[Mass GS 46]]-Table1373[[#This Row],[Mass]]</f>
        <v>-8.7000000000000022E-2</v>
      </c>
      <c r="AA336">
        <f>Table1373[[#This Row],[SMI.mg GS 46]]-Table1373[[#This Row],[SMI.mg]]</f>
        <v>-23.808787368275517</v>
      </c>
      <c r="AB336">
        <f>Table1373[[#This Row],[Days post-exp. GS 46]]-Table1373[[#This Row],[Days post-exp.]]</f>
        <v>4</v>
      </c>
    </row>
    <row r="337" spans="1:29">
      <c r="A337" t="s">
        <v>680</v>
      </c>
      <c r="B337" t="s">
        <v>461</v>
      </c>
      <c r="C337" s="3">
        <v>44002</v>
      </c>
      <c r="D337" s="13">
        <v>44023</v>
      </c>
      <c r="E337" s="3" t="s">
        <v>712</v>
      </c>
      <c r="F337">
        <f>Table1373[[#This Row],[Date Measured]]-Table1373[[#This Row],[Exp. Start]]</f>
        <v>21</v>
      </c>
      <c r="G337">
        <v>15.28</v>
      </c>
      <c r="H337">
        <v>42</v>
      </c>
      <c r="I337">
        <v>0.313</v>
      </c>
      <c r="J337">
        <f>Table1373[[#This Row],[Mass]]*1000</f>
        <v>313</v>
      </c>
      <c r="K337">
        <f>LOG(Table1373[[#This Row],[SVL]])</f>
        <v>1.1841233542396712</v>
      </c>
      <c r="L337">
        <f>LOG(Table1373[[#This Row],[Mass (mg)]])</f>
        <v>2.4955443375464483</v>
      </c>
      <c r="M337">
        <f>Table1373[[#This Row],[Mass (mg)]]*($M$4/Table1373[[#This Row],[SVL]])^$M$3</f>
        <v>286.00540415915015</v>
      </c>
      <c r="N337" s="13">
        <v>44027</v>
      </c>
      <c r="O337" t="s">
        <v>713</v>
      </c>
      <c r="P337">
        <f>Table1373[[#This Row],[Date Measured GS 46]]-Table1373[[#This Row],[Exp. Start]]</f>
        <v>25</v>
      </c>
      <c r="Q337">
        <v>14.69</v>
      </c>
      <c r="R337">
        <v>46</v>
      </c>
      <c r="S337">
        <v>0.28799999999999998</v>
      </c>
      <c r="T337">
        <f>Table1373[[#This Row],[Mass GS 46]]*1000</f>
        <v>288</v>
      </c>
      <c r="U337">
        <f>LOG(Table1373[[#This Row],[SVL GS 46]])</f>
        <v>1.1670217957902564</v>
      </c>
      <c r="V337">
        <f>LOG(Table1373[[#This Row],[Mass (mg) GS 46]])</f>
        <v>2.459392487759231</v>
      </c>
      <c r="W337">
        <f>Table1373[[#This Row],[Mass (mg) GS 46]]*($W$4/Table1373[[#This Row],[SVL GS 46]])^$W$3</f>
        <v>300.36881399007507</v>
      </c>
      <c r="X337" s="12">
        <f>Table1373[[#This Row],[GS 46]]-Table1373[[#This Row],[GS]]</f>
        <v>4</v>
      </c>
      <c r="Y337">
        <f>Table1373[[#This Row],[SVL GS 46]]-Table1373[[#This Row],[SVL]]</f>
        <v>-0.58999999999999986</v>
      </c>
      <c r="Z337">
        <f>Table1373[[#This Row],[Mass GS 46]]-Table1373[[#This Row],[Mass]]</f>
        <v>-2.5000000000000022E-2</v>
      </c>
      <c r="AA337">
        <f>Table1373[[#This Row],[SMI.mg GS 46]]-Table1373[[#This Row],[SMI.mg]]</f>
        <v>14.363409830924923</v>
      </c>
      <c r="AB337">
        <f>Table1373[[#This Row],[Days post-exp. GS 46]]-Table1373[[#This Row],[Days post-exp.]]</f>
        <v>4</v>
      </c>
    </row>
    <row r="338" spans="1:29">
      <c r="A338" t="s">
        <v>680</v>
      </c>
      <c r="B338" t="s">
        <v>461</v>
      </c>
      <c r="C338" s="3">
        <v>44002</v>
      </c>
      <c r="D338" s="13">
        <v>44023</v>
      </c>
      <c r="E338" s="3" t="s">
        <v>714</v>
      </c>
      <c r="F338">
        <f>Table1373[[#This Row],[Date Measured]]-Table1373[[#This Row],[Exp. Start]]</f>
        <v>21</v>
      </c>
      <c r="G338">
        <v>14.07</v>
      </c>
      <c r="H338">
        <v>42</v>
      </c>
      <c r="I338">
        <v>0.36699999999999999</v>
      </c>
      <c r="J338">
        <f>Table1373[[#This Row],[Mass]]*1000</f>
        <v>367</v>
      </c>
      <c r="K338">
        <f>LOG(Table1373[[#This Row],[SVL]])</f>
        <v>1.1482940974347458</v>
      </c>
      <c r="L338">
        <f>LOG(Table1373[[#This Row],[Mass (mg)]])</f>
        <v>2.5646660642520893</v>
      </c>
      <c r="M338">
        <f>Table1373[[#This Row],[Mass (mg)]]*($M$4/Table1373[[#This Row],[SVL]])^$M$3</f>
        <v>421.99028695509406</v>
      </c>
      <c r="N338" s="16"/>
      <c r="O338" s="6" t="s">
        <v>715</v>
      </c>
      <c r="Q338" s="6"/>
      <c r="S338" s="6"/>
      <c r="T338" s="6"/>
      <c r="U338" s="6"/>
      <c r="V338" s="6"/>
      <c r="X338" s="61"/>
      <c r="AC338" s="12" t="s">
        <v>115</v>
      </c>
    </row>
    <row r="339" spans="1:29">
      <c r="A339" t="s">
        <v>680</v>
      </c>
      <c r="B339" t="s">
        <v>461</v>
      </c>
      <c r="C339" s="3">
        <v>44002</v>
      </c>
      <c r="D339" s="13">
        <v>44023</v>
      </c>
      <c r="E339" s="3" t="s">
        <v>716</v>
      </c>
      <c r="F339">
        <f>Table1373[[#This Row],[Date Measured]]-Table1373[[#This Row],[Exp. Start]]</f>
        <v>21</v>
      </c>
      <c r="G339">
        <v>13.46</v>
      </c>
      <c r="H339">
        <v>42</v>
      </c>
      <c r="I339">
        <v>0.309</v>
      </c>
      <c r="J339">
        <f>Table1373[[#This Row],[Mass]]*1000</f>
        <v>309</v>
      </c>
      <c r="K339">
        <f>LOG(Table1373[[#This Row],[SVL]])</f>
        <v>1.129045059887958</v>
      </c>
      <c r="L339">
        <f>LOG(Table1373[[#This Row],[Mass (mg)]])</f>
        <v>2.4899584794248346</v>
      </c>
      <c r="M339">
        <f>Table1373[[#This Row],[Mass (mg)]]*($M$4/Table1373[[#This Row],[SVL]])^$M$3</f>
        <v>401.99001289265885</v>
      </c>
      <c r="N339" s="13">
        <v>44028</v>
      </c>
      <c r="O339" t="s">
        <v>717</v>
      </c>
      <c r="P339">
        <f>Table1373[[#This Row],[Date Measured GS 46]]-Table1373[[#This Row],[Exp. Start]]</f>
        <v>26</v>
      </c>
      <c r="Q339">
        <v>12.78</v>
      </c>
      <c r="R339">
        <v>46</v>
      </c>
      <c r="S339">
        <v>0.21</v>
      </c>
      <c r="T339">
        <f>Table1373[[#This Row],[Mass GS 46]]*1000</f>
        <v>210</v>
      </c>
      <c r="U339">
        <f>LOG(Table1373[[#This Row],[SVL GS 46]])</f>
        <v>1.1065308538223813</v>
      </c>
      <c r="V339">
        <f>LOG(Table1373[[#This Row],[Mass (mg) GS 46]])</f>
        <v>2.3222192947339191</v>
      </c>
      <c r="W339">
        <f>Table1373[[#This Row],[Mass (mg) GS 46]]*($W$4/Table1373[[#This Row],[SVL GS 46]])^$W$3</f>
        <v>331.25424469757763</v>
      </c>
      <c r="X339" s="12">
        <f>Table1373[[#This Row],[GS 46]]-Table1373[[#This Row],[GS]]</f>
        <v>4</v>
      </c>
      <c r="Y339">
        <f>Table1373[[#This Row],[SVL GS 46]]-Table1373[[#This Row],[SVL]]</f>
        <v>-0.68000000000000149</v>
      </c>
      <c r="Z339">
        <f>Table1373[[#This Row],[Mass GS 46]]-Table1373[[#This Row],[Mass]]</f>
        <v>-9.9000000000000005E-2</v>
      </c>
      <c r="AA339">
        <f>Table1373[[#This Row],[SMI.mg GS 46]]-Table1373[[#This Row],[SMI.mg]]</f>
        <v>-70.735768195081221</v>
      </c>
      <c r="AB339">
        <f>Table1373[[#This Row],[Days post-exp. GS 46]]-Table1373[[#This Row],[Days post-exp.]]</f>
        <v>5</v>
      </c>
    </row>
    <row r="340" spans="1:29">
      <c r="A340" t="s">
        <v>680</v>
      </c>
      <c r="B340" t="s">
        <v>461</v>
      </c>
      <c r="C340" s="3">
        <v>44002</v>
      </c>
      <c r="D340" s="13">
        <v>44024</v>
      </c>
      <c r="E340" s="3" t="s">
        <v>718</v>
      </c>
      <c r="F340">
        <f>Table1373[[#This Row],[Date Measured]]-Table1373[[#This Row],[Exp. Start]]</f>
        <v>22</v>
      </c>
      <c r="G340">
        <v>14.28</v>
      </c>
      <c r="H340">
        <v>42</v>
      </c>
      <c r="I340">
        <v>0.32300000000000001</v>
      </c>
      <c r="J340">
        <f>Table1373[[#This Row],[Mass]]*1000</f>
        <v>323</v>
      </c>
      <c r="K340">
        <f>LOG(Table1373[[#This Row],[SVL]])</f>
        <v>1.1547282074401555</v>
      </c>
      <c r="L340">
        <f>LOG(Table1373[[#This Row],[Mass (mg)]])</f>
        <v>2.509202522331103</v>
      </c>
      <c r="M340">
        <f>Table1373[[#This Row],[Mass (mg)]]*($M$4/Table1373[[#This Row],[SVL]])^$M$3</f>
        <v>356.38216703816073</v>
      </c>
      <c r="N340" s="13">
        <v>44028</v>
      </c>
      <c r="O340" t="s">
        <v>719</v>
      </c>
      <c r="P340">
        <f>Table1373[[#This Row],[Date Measured GS 46]]-Table1373[[#This Row],[Exp. Start]]</f>
        <v>26</v>
      </c>
      <c r="Q340">
        <v>13.14</v>
      </c>
      <c r="R340">
        <v>46</v>
      </c>
      <c r="S340">
        <v>0.20599999999999999</v>
      </c>
      <c r="T340">
        <f>Table1373[[#This Row],[Mass GS 46]]*1000</f>
        <v>206</v>
      </c>
      <c r="U340">
        <f>LOG(Table1373[[#This Row],[SVL GS 46]])</f>
        <v>1.1185953652237619</v>
      </c>
      <c r="V340">
        <f>LOG(Table1373[[#This Row],[Mass (mg) GS 46]])</f>
        <v>2.3138672203691533</v>
      </c>
      <c r="W340">
        <f>Table1373[[#This Row],[Mass (mg) GS 46]]*($W$4/Table1373[[#This Row],[SVL GS 46]])^$W$3</f>
        <v>299.20817097708516</v>
      </c>
      <c r="X340" s="12">
        <f>Table1373[[#This Row],[GS 46]]-Table1373[[#This Row],[GS]]</f>
        <v>4</v>
      </c>
      <c r="Y340">
        <f>Table1373[[#This Row],[SVL GS 46]]-Table1373[[#This Row],[SVL]]</f>
        <v>-1.1399999999999988</v>
      </c>
      <c r="Z340">
        <f>Table1373[[#This Row],[Mass GS 46]]-Table1373[[#This Row],[Mass]]</f>
        <v>-0.11700000000000002</v>
      </c>
      <c r="AA340">
        <f>Table1373[[#This Row],[SMI.mg GS 46]]-Table1373[[#This Row],[SMI.mg]]</f>
        <v>-57.17399606107557</v>
      </c>
      <c r="AB340">
        <f>Table1373[[#This Row],[Days post-exp. GS 46]]-Table1373[[#This Row],[Days post-exp.]]</f>
        <v>4</v>
      </c>
    </row>
    <row r="341" spans="1:29">
      <c r="A341" t="s">
        <v>680</v>
      </c>
      <c r="B341" t="s">
        <v>461</v>
      </c>
      <c r="C341" s="3">
        <v>44002</v>
      </c>
      <c r="D341" s="13">
        <v>44024</v>
      </c>
      <c r="E341" s="3" t="s">
        <v>720</v>
      </c>
      <c r="F341">
        <f>Table1373[[#This Row],[Date Measured]]-Table1373[[#This Row],[Exp. Start]]</f>
        <v>22</v>
      </c>
      <c r="G341">
        <v>12.18</v>
      </c>
      <c r="H341">
        <v>42</v>
      </c>
      <c r="I341">
        <v>0.27</v>
      </c>
      <c r="J341">
        <f>Table1373[[#This Row],[Mass]]*1000</f>
        <v>270</v>
      </c>
      <c r="K341">
        <f>LOG(Table1373[[#This Row],[SVL]])</f>
        <v>1.0856472882968566</v>
      </c>
      <c r="L341">
        <f>LOG(Table1373[[#This Row],[Mass (mg)]])</f>
        <v>2.4313637641589874</v>
      </c>
      <c r="M341">
        <f>Table1373[[#This Row],[Mass (mg)]]*($M$4/Table1373[[#This Row],[SVL]])^$M$3</f>
        <v>463.99147343301348</v>
      </c>
      <c r="N341" s="13">
        <v>44028</v>
      </c>
      <c r="O341" t="s">
        <v>721</v>
      </c>
      <c r="P341">
        <f>Table1373[[#This Row],[Date Measured GS 46]]-Table1373[[#This Row],[Exp. Start]]</f>
        <v>26</v>
      </c>
      <c r="Q341">
        <v>13.9</v>
      </c>
      <c r="R341">
        <v>46</v>
      </c>
      <c r="S341">
        <v>0.19500000000000001</v>
      </c>
      <c r="T341">
        <f>Table1373[[#This Row],[Mass GS 46]]*1000</f>
        <v>195</v>
      </c>
      <c r="U341">
        <f>LOG(Table1373[[#This Row],[SVL GS 46]])</f>
        <v>1.1430148002540952</v>
      </c>
      <c r="V341">
        <f>LOG(Table1373[[#This Row],[Mass (mg) GS 46]])</f>
        <v>2.2900346113625178</v>
      </c>
      <c r="W341">
        <f>Table1373[[#This Row],[Mass (mg) GS 46]]*($W$4/Table1373[[#This Row],[SVL GS 46]])^$W$3</f>
        <v>239.66596003588026</v>
      </c>
      <c r="X341" s="12">
        <f>Table1373[[#This Row],[GS 46]]-Table1373[[#This Row],[GS]]</f>
        <v>4</v>
      </c>
      <c r="Y341">
        <f>Table1373[[#This Row],[SVL GS 46]]-Table1373[[#This Row],[SVL]]</f>
        <v>1.7200000000000006</v>
      </c>
      <c r="Z341">
        <f>Table1373[[#This Row],[Mass GS 46]]-Table1373[[#This Row],[Mass]]</f>
        <v>-7.5000000000000011E-2</v>
      </c>
      <c r="AA341">
        <f>Table1373[[#This Row],[SMI.mg GS 46]]-Table1373[[#This Row],[SMI.mg]]</f>
        <v>-224.32551339713322</v>
      </c>
      <c r="AB341">
        <f>Table1373[[#This Row],[Days post-exp. GS 46]]-Table1373[[#This Row],[Days post-exp.]]</f>
        <v>4</v>
      </c>
    </row>
    <row r="342" spans="1:29">
      <c r="A342" t="s">
        <v>680</v>
      </c>
      <c r="B342" t="s">
        <v>461</v>
      </c>
      <c r="C342" s="3">
        <v>44002</v>
      </c>
      <c r="D342" s="13">
        <v>44024</v>
      </c>
      <c r="E342" s="3" t="s">
        <v>722</v>
      </c>
      <c r="F342">
        <f>Table1373[[#This Row],[Date Measured]]-Table1373[[#This Row],[Exp. Start]]</f>
        <v>22</v>
      </c>
      <c r="G342">
        <v>13.48</v>
      </c>
      <c r="H342">
        <v>42</v>
      </c>
      <c r="I342">
        <v>0.26800000000000002</v>
      </c>
      <c r="J342">
        <f>Table1373[[#This Row],[Mass]]*1000</f>
        <v>268</v>
      </c>
      <c r="K342">
        <f>LOG(Table1373[[#This Row],[SVL]])</f>
        <v>1.129689892199301</v>
      </c>
      <c r="L342">
        <f>LOG(Table1373[[#This Row],[Mass (mg)]])</f>
        <v>2.428134794028789</v>
      </c>
      <c r="M342">
        <f>Table1373[[#This Row],[Mass (mg)]]*($M$4/Table1373[[#This Row],[SVL]])^$M$3</f>
        <v>347.21247779728935</v>
      </c>
      <c r="N342" s="13">
        <v>44028</v>
      </c>
      <c r="O342" t="s">
        <v>723</v>
      </c>
      <c r="P342">
        <f>Table1373[[#This Row],[Date Measured GS 46]]-Table1373[[#This Row],[Exp. Start]]</f>
        <v>26</v>
      </c>
      <c r="Q342">
        <v>13.05</v>
      </c>
      <c r="R342">
        <v>46</v>
      </c>
      <c r="S342">
        <v>0.18099999999999999</v>
      </c>
      <c r="T342">
        <f>Table1373[[#This Row],[Mass GS 46]]*1000</f>
        <v>181</v>
      </c>
      <c r="U342">
        <f>LOG(Table1373[[#This Row],[SVL GS 46]])</f>
        <v>1.1156105116742998</v>
      </c>
      <c r="V342">
        <f>LOG(Table1373[[#This Row],[Mass (mg) GS 46]])</f>
        <v>2.2576785748691846</v>
      </c>
      <c r="W342">
        <f>Table1373[[#This Row],[Mass (mg) GS 46]]*($W$4/Table1373[[#This Row],[SVL GS 46]])^$W$3</f>
        <v>268.31866844371535</v>
      </c>
      <c r="X342" s="12">
        <f>Table1373[[#This Row],[GS 46]]-Table1373[[#This Row],[GS]]</f>
        <v>4</v>
      </c>
      <c r="Y342">
        <f>Table1373[[#This Row],[SVL GS 46]]-Table1373[[#This Row],[SVL]]</f>
        <v>-0.42999999999999972</v>
      </c>
      <c r="Z342">
        <f>Table1373[[#This Row],[Mass GS 46]]-Table1373[[#This Row],[Mass]]</f>
        <v>-8.7000000000000022E-2</v>
      </c>
      <c r="AA342">
        <f>Table1373[[#This Row],[SMI.mg GS 46]]-Table1373[[#This Row],[SMI.mg]]</f>
        <v>-78.893809353573999</v>
      </c>
      <c r="AB342">
        <f>Table1373[[#This Row],[Days post-exp. GS 46]]-Table1373[[#This Row],[Days post-exp.]]</f>
        <v>4</v>
      </c>
    </row>
    <row r="343" spans="1:29">
      <c r="A343" t="s">
        <v>680</v>
      </c>
      <c r="B343" t="s">
        <v>461</v>
      </c>
      <c r="C343" s="3">
        <v>44002</v>
      </c>
      <c r="D343" s="18">
        <v>44024</v>
      </c>
      <c r="E343" s="4" t="s">
        <v>724</v>
      </c>
      <c r="F343">
        <f>Table1373[[#This Row],[Date Measured]]-Table1373[[#This Row],[Exp. Start]]</f>
        <v>22</v>
      </c>
      <c r="G343" s="4">
        <v>13.77</v>
      </c>
      <c r="H343" s="4">
        <v>45</v>
      </c>
      <c r="I343" s="4">
        <v>0.33500000000000002</v>
      </c>
      <c r="J343" s="4">
        <f>Table1373[[#This Row],[Mass]]*1000</f>
        <v>335</v>
      </c>
      <c r="K343" s="4">
        <f>LOG(Table1373[[#This Row],[SVL]])</f>
        <v>1.1389339402569236</v>
      </c>
      <c r="L343" s="4">
        <f>LOG(Table1373[[#This Row],[Mass (mg)]])</f>
        <v>2.5250448070368452</v>
      </c>
      <c r="M343">
        <f>Table1373[[#This Row],[Mass (mg)]]*($M$4/Table1373[[#This Row],[SVL]])^$M$3</f>
        <v>409.02983307597128</v>
      </c>
      <c r="N343" s="13">
        <v>44027</v>
      </c>
      <c r="O343" t="s">
        <v>725</v>
      </c>
      <c r="P343">
        <f>Table1373[[#This Row],[Date Measured GS 46]]-Table1373[[#This Row],[Exp. Start]]</f>
        <v>25</v>
      </c>
      <c r="Q343">
        <v>14.91</v>
      </c>
      <c r="R343">
        <v>46</v>
      </c>
      <c r="S343">
        <v>0.29399999999999998</v>
      </c>
      <c r="T343">
        <f>Table1373[[#This Row],[Mass GS 46]]*1000</f>
        <v>294</v>
      </c>
      <c r="U343">
        <f>LOG(Table1373[[#This Row],[SVL GS 46]])</f>
        <v>1.1734776434529945</v>
      </c>
      <c r="V343">
        <f>LOG(Table1373[[#This Row],[Mass (mg) GS 46]])</f>
        <v>2.4683473304121573</v>
      </c>
      <c r="W343">
        <f>Table1373[[#This Row],[Mass (mg) GS 46]]*($W$4/Table1373[[#This Row],[SVL GS 46]])^$W$3</f>
        <v>293.38202245198357</v>
      </c>
      <c r="X343" s="12">
        <f>Table1373[[#This Row],[GS 46]]-Table1373[[#This Row],[GS]]</f>
        <v>1</v>
      </c>
      <c r="Y343">
        <f>Table1373[[#This Row],[SVL GS 46]]-Table1373[[#This Row],[SVL]]</f>
        <v>1.1400000000000006</v>
      </c>
      <c r="Z343">
        <f>Table1373[[#This Row],[Mass GS 46]]-Table1373[[#This Row],[Mass]]</f>
        <v>-4.1000000000000036E-2</v>
      </c>
      <c r="AA343">
        <f>Table1373[[#This Row],[SMI.mg GS 46]]-Table1373[[#This Row],[SMI.mg]]</f>
        <v>-115.64781062398771</v>
      </c>
      <c r="AB343">
        <f>Table1373[[#This Row],[Days post-exp. GS 46]]-Table1373[[#This Row],[Days post-exp.]]</f>
        <v>3</v>
      </c>
    </row>
    <row r="344" spans="1:29">
      <c r="A344" t="s">
        <v>680</v>
      </c>
      <c r="B344" t="s">
        <v>461</v>
      </c>
      <c r="C344" s="3">
        <v>44002</v>
      </c>
      <c r="D344" s="13">
        <v>44025</v>
      </c>
      <c r="E344" s="3" t="s">
        <v>726</v>
      </c>
      <c r="F344">
        <f>Table1373[[#This Row],[Date Measured]]-Table1373[[#This Row],[Exp. Start]]</f>
        <v>23</v>
      </c>
      <c r="G344">
        <v>15.18</v>
      </c>
      <c r="H344">
        <v>42</v>
      </c>
      <c r="I344">
        <v>0.36199999999999999</v>
      </c>
      <c r="J344">
        <f>Table1373[[#This Row],[Mass]]*1000</f>
        <v>362</v>
      </c>
      <c r="K344">
        <f>LOG(Table1373[[#This Row],[SVL]])</f>
        <v>1.1812717715594616</v>
      </c>
      <c r="L344">
        <f>LOG(Table1373[[#This Row],[Mass (mg)]])</f>
        <v>2.5587085705331658</v>
      </c>
      <c r="M344">
        <f>Table1373[[#This Row],[Mass (mg)]]*($M$4/Table1373[[#This Row],[SVL]])^$M$3</f>
        <v>336.88516096499097</v>
      </c>
      <c r="N344" s="13">
        <v>44029</v>
      </c>
      <c r="O344" t="s">
        <v>727</v>
      </c>
      <c r="P344">
        <f>Table1373[[#This Row],[Date Measured GS 46]]-Table1373[[#This Row],[Exp. Start]]</f>
        <v>27</v>
      </c>
      <c r="Q344">
        <v>14.5</v>
      </c>
      <c r="R344">
        <v>46</v>
      </c>
      <c r="S344">
        <v>0.24</v>
      </c>
      <c r="T344">
        <f>Table1373[[#This Row],[Mass GS 46]]*1000</f>
        <v>240</v>
      </c>
      <c r="U344">
        <f>LOG(Table1373[[#This Row],[SVL GS 46]])</f>
        <v>1.1613680022349748</v>
      </c>
      <c r="V344">
        <f>LOG(Table1373[[#This Row],[Mass (mg) GS 46]])</f>
        <v>2.3802112417116059</v>
      </c>
      <c r="W344">
        <f>Table1373[[#This Row],[Mass (mg) GS 46]]*($W$4/Table1373[[#This Row],[SVL GS 46]])^$W$3</f>
        <v>260.17609404673254</v>
      </c>
      <c r="X344" s="12">
        <f>Table1373[[#This Row],[GS 46]]-Table1373[[#This Row],[GS]]</f>
        <v>4</v>
      </c>
      <c r="Y344">
        <f>Table1373[[#This Row],[SVL GS 46]]-Table1373[[#This Row],[SVL]]</f>
        <v>-0.67999999999999972</v>
      </c>
      <c r="Z344">
        <f>Table1373[[#This Row],[Mass GS 46]]-Table1373[[#This Row],[Mass]]</f>
        <v>-0.122</v>
      </c>
      <c r="AA344">
        <f>Table1373[[#This Row],[SMI.mg GS 46]]-Table1373[[#This Row],[SMI.mg]]</f>
        <v>-76.709066918258429</v>
      </c>
      <c r="AB344">
        <f>Table1373[[#This Row],[Days post-exp. GS 46]]-Table1373[[#This Row],[Days post-exp.]]</f>
        <v>4</v>
      </c>
    </row>
    <row r="345" spans="1:29">
      <c r="A345" t="s">
        <v>680</v>
      </c>
      <c r="B345" t="s">
        <v>461</v>
      </c>
      <c r="C345" s="3">
        <v>44002</v>
      </c>
      <c r="D345" s="18">
        <v>44026</v>
      </c>
      <c r="E345" s="4" t="s">
        <v>728</v>
      </c>
      <c r="F345">
        <f>Table1373[[#This Row],[Date Measured]]-Table1373[[#This Row],[Exp. Start]]</f>
        <v>24</v>
      </c>
      <c r="G345" s="4">
        <v>14.63</v>
      </c>
      <c r="H345" s="4">
        <v>43</v>
      </c>
      <c r="I345" s="4">
        <v>0.30599999999999999</v>
      </c>
      <c r="J345" s="4">
        <f>Table1373[[#This Row],[Mass]]*1000</f>
        <v>306</v>
      </c>
      <c r="K345" s="4">
        <f>LOG(Table1373[[#This Row],[SVL]])</f>
        <v>1.1652443261253109</v>
      </c>
      <c r="L345" s="4">
        <f>LOG(Table1373[[#This Row],[Mass (mg)]])</f>
        <v>2.4857214264815801</v>
      </c>
      <c r="M345">
        <f>Table1373[[#This Row],[Mass (mg)]]*($M$4/Table1373[[#This Row],[SVL]])^$M$3</f>
        <v>315.60292403107536</v>
      </c>
      <c r="N345" s="27">
        <v>44031</v>
      </c>
      <c r="O345" s="31" t="s">
        <v>729</v>
      </c>
      <c r="P345">
        <f>Table1373[[#This Row],[Date Measured GS 46]]-Table1373[[#This Row],[Exp. Start]]</f>
        <v>29</v>
      </c>
      <c r="Q345" s="31">
        <v>15.12</v>
      </c>
      <c r="R345" s="31">
        <v>46</v>
      </c>
      <c r="S345" s="31">
        <v>0.23499999999999999</v>
      </c>
      <c r="T345">
        <f>Table1373[[#This Row],[Mass GS 46]]*1000</f>
        <v>235</v>
      </c>
      <c r="U345">
        <f>LOG(Table1373[[#This Row],[SVL GS 46]])</f>
        <v>1.1795517911651876</v>
      </c>
      <c r="V345">
        <f>LOG(Table1373[[#This Row],[Mass (mg) GS 46]])</f>
        <v>2.3710678622717363</v>
      </c>
      <c r="W345">
        <f>Table1373[[#This Row],[Mass (mg) GS 46]]*($W$4/Table1373[[#This Row],[SVL GS 46]])^$W$3</f>
        <v>224.96327793832808</v>
      </c>
      <c r="X345" s="12">
        <f>Table1373[[#This Row],[GS 46]]-Table1373[[#This Row],[GS]]</f>
        <v>3</v>
      </c>
      <c r="Y345">
        <f>Table1373[[#This Row],[SVL GS 46]]-Table1373[[#This Row],[SVL]]</f>
        <v>0.48999999999999844</v>
      </c>
      <c r="Z345">
        <f>Table1373[[#This Row],[Mass GS 46]]-Table1373[[#This Row],[Mass]]</f>
        <v>-7.1000000000000008E-2</v>
      </c>
      <c r="AA345">
        <f>Table1373[[#This Row],[SMI.mg GS 46]]-Table1373[[#This Row],[SMI.mg]]</f>
        <v>-90.639646092747284</v>
      </c>
      <c r="AB345">
        <f>Table1373[[#This Row],[Days post-exp. GS 46]]-Table1373[[#This Row],[Days post-exp.]]</f>
        <v>5</v>
      </c>
    </row>
    <row r="346" spans="1:29">
      <c r="A346" t="s">
        <v>680</v>
      </c>
      <c r="B346" t="s">
        <v>461</v>
      </c>
      <c r="C346" s="3">
        <v>44002</v>
      </c>
      <c r="D346" s="13">
        <v>44027</v>
      </c>
      <c r="E346" s="3" t="s">
        <v>730</v>
      </c>
      <c r="F346">
        <f>Table1373[[#This Row],[Date Measured]]-Table1373[[#This Row],[Exp. Start]]</f>
        <v>25</v>
      </c>
      <c r="G346">
        <v>13.52</v>
      </c>
      <c r="H346">
        <v>42</v>
      </c>
      <c r="I346">
        <v>0.31</v>
      </c>
      <c r="J346">
        <f>Table1373[[#This Row],[Mass]]*1000</f>
        <v>310</v>
      </c>
      <c r="K346">
        <f>LOG(Table1373[[#This Row],[SVL]])</f>
        <v>1.1309766916056172</v>
      </c>
      <c r="L346">
        <f>LOG(Table1373[[#This Row],[Mass (mg)]])</f>
        <v>2.4913616938342726</v>
      </c>
      <c r="M346">
        <f>Table1373[[#This Row],[Mass (mg)]]*($M$4/Table1373[[#This Row],[SVL]])^$M$3</f>
        <v>398.32512131388665</v>
      </c>
      <c r="N346" s="13">
        <v>44031</v>
      </c>
      <c r="O346" t="s">
        <v>731</v>
      </c>
      <c r="P346">
        <f>Table1373[[#This Row],[Date Measured GS 46]]-Table1373[[#This Row],[Exp. Start]]</f>
        <v>29</v>
      </c>
      <c r="Q346">
        <v>14.06</v>
      </c>
      <c r="R346">
        <v>46</v>
      </c>
      <c r="S346">
        <v>0.20599999999999999</v>
      </c>
      <c r="T346">
        <f>Table1373[[#This Row],[Mass GS 46]]*1000</f>
        <v>206</v>
      </c>
      <c r="U346">
        <f>LOG(Table1373[[#This Row],[SVL GS 46]])</f>
        <v>1.1479853206838051</v>
      </c>
      <c r="V346">
        <f>LOG(Table1373[[#This Row],[Mass (mg) GS 46]])</f>
        <v>2.3138672203691533</v>
      </c>
      <c r="W346">
        <f>Table1373[[#This Row],[Mass (mg) GS 46]]*($W$4/Table1373[[#This Row],[SVL GS 46]])^$W$3</f>
        <v>244.72297007213831</v>
      </c>
      <c r="X346" s="12">
        <f>Table1373[[#This Row],[GS 46]]-Table1373[[#This Row],[GS]]</f>
        <v>4</v>
      </c>
      <c r="Y346">
        <f>Table1373[[#This Row],[SVL GS 46]]-Table1373[[#This Row],[SVL]]</f>
        <v>0.54000000000000092</v>
      </c>
      <c r="Z346">
        <f>Table1373[[#This Row],[Mass GS 46]]-Table1373[[#This Row],[Mass]]</f>
        <v>-0.10400000000000001</v>
      </c>
      <c r="AA346">
        <f>Table1373[[#This Row],[SMI.mg GS 46]]-Table1373[[#This Row],[SMI.mg]]</f>
        <v>-153.60215124174835</v>
      </c>
      <c r="AB346">
        <f>Table1373[[#This Row],[Days post-exp. GS 46]]-Table1373[[#This Row],[Days post-exp.]]</f>
        <v>4</v>
      </c>
    </row>
    <row r="347" spans="1:29">
      <c r="A347" t="s">
        <v>680</v>
      </c>
      <c r="B347" t="s">
        <v>461</v>
      </c>
      <c r="C347" s="3">
        <v>44002</v>
      </c>
      <c r="D347" s="13">
        <v>44027</v>
      </c>
      <c r="E347" s="3" t="s">
        <v>732</v>
      </c>
      <c r="F347">
        <f>Table1373[[#This Row],[Date Measured]]-Table1373[[#This Row],[Exp. Start]]</f>
        <v>25</v>
      </c>
      <c r="G347">
        <v>13.87</v>
      </c>
      <c r="H347">
        <v>42</v>
      </c>
      <c r="I347">
        <v>0.33800000000000002</v>
      </c>
      <c r="J347">
        <f>Table1373[[#This Row],[Mass]]*1000</f>
        <v>338</v>
      </c>
      <c r="K347">
        <f>LOG(Table1373[[#This Row],[SVL]])</f>
        <v>1.1420764610732848</v>
      </c>
      <c r="L347">
        <f>LOG(Table1373[[#This Row],[Mass (mg)]])</f>
        <v>2.5289167002776547</v>
      </c>
      <c r="M347">
        <f>Table1373[[#This Row],[Mass (mg)]]*($M$4/Table1373[[#This Row],[SVL]])^$M$3</f>
        <v>404.45762504925375</v>
      </c>
      <c r="N347" s="13">
        <v>44032</v>
      </c>
      <c r="O347" t="s">
        <v>733</v>
      </c>
      <c r="P347">
        <f>Table1373[[#This Row],[Date Measured GS 46]]-Table1373[[#This Row],[Exp. Start]]</f>
        <v>30</v>
      </c>
      <c r="Q347">
        <v>14.26</v>
      </c>
      <c r="R347">
        <v>46</v>
      </c>
      <c r="S347">
        <v>0.23499999999999999</v>
      </c>
      <c r="T347">
        <f>Table1373[[#This Row],[Mass GS 46]]*1000</f>
        <v>235</v>
      </c>
      <c r="U347">
        <f>LOG(Table1373[[#This Row],[SVL GS 46]])</f>
        <v>1.1541195255158467</v>
      </c>
      <c r="V347">
        <f>LOG(Table1373[[#This Row],[Mass (mg) GS 46]])</f>
        <v>2.3710678622717363</v>
      </c>
      <c r="W347">
        <f>Table1373[[#This Row],[Mass (mg) GS 46]]*($W$4/Table1373[[#This Row],[SVL GS 46]])^$W$3</f>
        <v>267.70383149760465</v>
      </c>
      <c r="X347" s="12">
        <f>Table1373[[#This Row],[GS 46]]-Table1373[[#This Row],[GS]]</f>
        <v>4</v>
      </c>
      <c r="Y347">
        <f>Table1373[[#This Row],[SVL GS 46]]-Table1373[[#This Row],[SVL]]</f>
        <v>0.39000000000000057</v>
      </c>
      <c r="Z347">
        <f>Table1373[[#This Row],[Mass GS 46]]-Table1373[[#This Row],[Mass]]</f>
        <v>-0.10300000000000004</v>
      </c>
      <c r="AA347">
        <f>Table1373[[#This Row],[SMI.mg GS 46]]-Table1373[[#This Row],[SMI.mg]]</f>
        <v>-136.7537935516491</v>
      </c>
      <c r="AB347">
        <f>Table1373[[#This Row],[Days post-exp. GS 46]]-Table1373[[#This Row],[Days post-exp.]]</f>
        <v>5</v>
      </c>
    </row>
    <row r="348" spans="1:29">
      <c r="A348" t="s">
        <v>680</v>
      </c>
      <c r="B348" t="s">
        <v>461</v>
      </c>
      <c r="C348" s="3">
        <v>44002</v>
      </c>
      <c r="D348" s="13">
        <v>44029</v>
      </c>
      <c r="E348" s="3" t="s">
        <v>734</v>
      </c>
      <c r="F348">
        <f>Table1373[[#This Row],[Date Measured]]-Table1373[[#This Row],[Exp. Start]]</f>
        <v>27</v>
      </c>
      <c r="G348">
        <v>13.41</v>
      </c>
      <c r="H348">
        <v>42</v>
      </c>
      <c r="I348">
        <v>0.33</v>
      </c>
      <c r="J348">
        <f>Table1373[[#This Row],[Mass]]*1000</f>
        <v>330</v>
      </c>
      <c r="K348">
        <f>LOG(Table1373[[#This Row],[SVL]])</f>
        <v>1.127428777851599</v>
      </c>
      <c r="L348">
        <f>LOG(Table1373[[#This Row],[Mass (mg)]])</f>
        <v>2.5185139398778875</v>
      </c>
      <c r="M348">
        <f>Table1373[[#This Row],[Mass (mg)]]*($M$4/Table1373[[#This Row],[SVL]])^$M$3</f>
        <v>433.78353368431078</v>
      </c>
      <c r="N348" s="13">
        <v>44035</v>
      </c>
      <c r="O348" t="s">
        <v>735</v>
      </c>
      <c r="P348">
        <f>Table1373[[#This Row],[Date Measured GS 46]]-Table1373[[#This Row],[Exp. Start]]</f>
        <v>33</v>
      </c>
      <c r="Q348">
        <v>13.07</v>
      </c>
      <c r="R348">
        <v>46</v>
      </c>
      <c r="S348">
        <v>0.20499999999999999</v>
      </c>
      <c r="T348">
        <f>Table1373[[#This Row],[Mass GS 46]]*1000</f>
        <v>205</v>
      </c>
      <c r="U348">
        <f>LOG(Table1373[[#This Row],[SVL GS 46]])</f>
        <v>1.1162755875805443</v>
      </c>
      <c r="V348">
        <f>LOG(Table1373[[#This Row],[Mass (mg) GS 46]])</f>
        <v>2.3117538610557542</v>
      </c>
      <c r="W348">
        <f>Table1373[[#This Row],[Mass (mg) GS 46]]*($W$4/Table1373[[#This Row],[SVL GS 46]])^$W$3</f>
        <v>302.5176110208883</v>
      </c>
      <c r="X348" s="12">
        <f>Table1373[[#This Row],[GS 46]]-Table1373[[#This Row],[GS]]</f>
        <v>4</v>
      </c>
      <c r="Y348">
        <f>Table1373[[#This Row],[SVL GS 46]]-Table1373[[#This Row],[SVL]]</f>
        <v>-0.33999999999999986</v>
      </c>
      <c r="Z348">
        <f>Table1373[[#This Row],[Mass GS 46]]-Table1373[[#This Row],[Mass]]</f>
        <v>-0.12500000000000003</v>
      </c>
      <c r="AA348">
        <f>Table1373[[#This Row],[SMI.mg GS 46]]-Table1373[[#This Row],[SMI.mg]]</f>
        <v>-131.26592266342249</v>
      </c>
      <c r="AB348">
        <f>Table1373[[#This Row],[Days post-exp. GS 46]]-Table1373[[#This Row],[Days post-exp.]]</f>
        <v>6</v>
      </c>
    </row>
    <row r="349" spans="1:29">
      <c r="A349" t="s">
        <v>680</v>
      </c>
      <c r="B349" t="s">
        <v>461</v>
      </c>
      <c r="C349" s="3">
        <v>44002</v>
      </c>
      <c r="D349" s="13">
        <v>44033</v>
      </c>
      <c r="E349" s="3" t="s">
        <v>736</v>
      </c>
      <c r="F349">
        <f>Table1373[[#This Row],[Date Measured]]-Table1373[[#This Row],[Exp. Start]]</f>
        <v>31</v>
      </c>
      <c r="G349">
        <v>14.06</v>
      </c>
      <c r="H349">
        <v>42</v>
      </c>
      <c r="I349">
        <v>0.30299999999999999</v>
      </c>
      <c r="J349">
        <f>Table1373[[#This Row],[Mass]]*1000</f>
        <v>303</v>
      </c>
      <c r="K349">
        <f>LOG(Table1373[[#This Row],[SVL]])</f>
        <v>1.1479853206838051</v>
      </c>
      <c r="L349">
        <f>LOG(Table1373[[#This Row],[Mass (mg)]])</f>
        <v>2.4814426285023048</v>
      </c>
      <c r="M349">
        <f>Table1373[[#This Row],[Mass (mg)]]*($M$4/Table1373[[#This Row],[SVL]])^$M$3</f>
        <v>349.0914016555281</v>
      </c>
      <c r="N349" s="13">
        <v>44039</v>
      </c>
      <c r="O349" t="s">
        <v>737</v>
      </c>
      <c r="P349">
        <f>Table1373[[#This Row],[Date Measured GS 46]]-Table1373[[#This Row],[Exp. Start]]</f>
        <v>37</v>
      </c>
      <c r="Q349">
        <v>13.39</v>
      </c>
      <c r="R349">
        <v>46</v>
      </c>
      <c r="S349">
        <v>0.20699999999999999</v>
      </c>
      <c r="T349">
        <f>Table1373[[#This Row],[Mass GS 46]]*1000</f>
        <v>207</v>
      </c>
      <c r="U349">
        <f>LOG(Table1373[[#This Row],[SVL GS 46]])</f>
        <v>1.126780577012009</v>
      </c>
      <c r="V349">
        <f>LOG(Table1373[[#This Row],[Mass (mg) GS 46]])</f>
        <v>2.3159703454569178</v>
      </c>
      <c r="W349">
        <f>Table1373[[#This Row],[Mass (mg) GS 46]]*($W$4/Table1373[[#This Row],[SVL GS 46]])^$W$3</f>
        <v>284.29129258259752</v>
      </c>
      <c r="X349" s="12">
        <f>Table1373[[#This Row],[GS 46]]-Table1373[[#This Row],[GS]]</f>
        <v>4</v>
      </c>
      <c r="Y349">
        <f>Table1373[[#This Row],[SVL GS 46]]-Table1373[[#This Row],[SVL]]</f>
        <v>-0.66999999999999993</v>
      </c>
      <c r="Z349">
        <f>Table1373[[#This Row],[Mass GS 46]]-Table1373[[#This Row],[Mass]]</f>
        <v>-9.6000000000000002E-2</v>
      </c>
      <c r="AA349">
        <f>Table1373[[#This Row],[SMI.mg GS 46]]-Table1373[[#This Row],[SMI.mg]]</f>
        <v>-64.800109072930582</v>
      </c>
      <c r="AB349">
        <f>Table1373[[#This Row],[Days post-exp. GS 46]]-Table1373[[#This Row],[Days post-exp.]]</f>
        <v>6</v>
      </c>
    </row>
    <row r="350" spans="1:29">
      <c r="A350" t="s">
        <v>680</v>
      </c>
      <c r="B350" t="s">
        <v>461</v>
      </c>
      <c r="C350" s="3">
        <v>44002</v>
      </c>
      <c r="D350" s="13">
        <v>44035</v>
      </c>
      <c r="E350" s="3" t="s">
        <v>738</v>
      </c>
      <c r="F350">
        <f>Table1373[[#This Row],[Date Measured]]-Table1373[[#This Row],[Exp. Start]]</f>
        <v>33</v>
      </c>
      <c r="G350">
        <v>15.6</v>
      </c>
      <c r="H350">
        <v>42</v>
      </c>
      <c r="I350">
        <v>0.59299999999999997</v>
      </c>
      <c r="J350">
        <f>Table1373[[#This Row],[Mass]]*1000</f>
        <v>593</v>
      </c>
      <c r="K350">
        <f>LOG(Table1373[[#This Row],[SVL]])</f>
        <v>1.1931245983544616</v>
      </c>
      <c r="L350">
        <f>LOG(Table1373[[#This Row],[Mass (mg)]])</f>
        <v>2.7730546933642626</v>
      </c>
      <c r="M350">
        <f>Table1373[[#This Row],[Mass (mg)]]*($M$4/Table1373[[#This Row],[SVL]])^$M$3</f>
        <v>511.45873618996774</v>
      </c>
      <c r="N350" s="13">
        <v>44039</v>
      </c>
      <c r="O350" t="s">
        <v>739</v>
      </c>
      <c r="P350">
        <f>Table1373[[#This Row],[Date Measured GS 46]]-Table1373[[#This Row],[Exp. Start]]</f>
        <v>37</v>
      </c>
      <c r="Q350">
        <v>14.63</v>
      </c>
      <c r="R350">
        <v>46</v>
      </c>
      <c r="S350">
        <v>0.41399999999999998</v>
      </c>
      <c r="T350">
        <f>Table1373[[#This Row],[Mass GS 46]]*1000</f>
        <v>414</v>
      </c>
      <c r="U350">
        <f>LOG(Table1373[[#This Row],[SVL GS 46]])</f>
        <v>1.1652443261253109</v>
      </c>
      <c r="V350">
        <f>LOG(Table1373[[#This Row],[Mass (mg) GS 46]])</f>
        <v>2.6170003411208991</v>
      </c>
      <c r="W350">
        <f>Table1373[[#This Row],[Mass (mg) GS 46]]*($W$4/Table1373[[#This Row],[SVL GS 46]])^$W$3</f>
        <v>437.06136307655527</v>
      </c>
      <c r="X350" s="12">
        <f>Table1373[[#This Row],[GS 46]]-Table1373[[#This Row],[GS]]</f>
        <v>4</v>
      </c>
      <c r="Y350">
        <f>Table1373[[#This Row],[SVL GS 46]]-Table1373[[#This Row],[SVL]]</f>
        <v>-0.96999999999999886</v>
      </c>
      <c r="Z350">
        <f>Table1373[[#This Row],[Mass GS 46]]-Table1373[[#This Row],[Mass]]</f>
        <v>-0.17899999999999999</v>
      </c>
      <c r="AA350">
        <f>Table1373[[#This Row],[SMI.mg GS 46]]-Table1373[[#This Row],[SMI.mg]]</f>
        <v>-74.397373113412471</v>
      </c>
      <c r="AB350">
        <f>Table1373[[#This Row],[Days post-exp. GS 46]]-Table1373[[#This Row],[Days post-exp.]]</f>
        <v>4</v>
      </c>
    </row>
    <row r="351" spans="1:29">
      <c r="A351" t="s">
        <v>680</v>
      </c>
      <c r="B351" t="s">
        <v>461</v>
      </c>
      <c r="C351" s="3">
        <v>44002</v>
      </c>
      <c r="D351" s="13">
        <v>44036</v>
      </c>
      <c r="E351" s="3" t="s">
        <v>740</v>
      </c>
      <c r="F351">
        <f>Table1373[[#This Row],[Date Measured]]-Table1373[[#This Row],[Exp. Start]]</f>
        <v>34</v>
      </c>
      <c r="G351">
        <v>15.15</v>
      </c>
      <c r="H351">
        <v>42</v>
      </c>
      <c r="I351">
        <v>0.45900000000000002</v>
      </c>
      <c r="J351">
        <f>Table1373[[#This Row],[Mass]]*1000</f>
        <v>459</v>
      </c>
      <c r="K351">
        <f>LOG(Table1373[[#This Row],[SVL]])</f>
        <v>1.1804126328383238</v>
      </c>
      <c r="L351">
        <f>LOG(Table1373[[#This Row],[Mass (mg)]])</f>
        <v>2.661812685537261</v>
      </c>
      <c r="M351">
        <f>Table1373[[#This Row],[Mass (mg)]]*($M$4/Table1373[[#This Row],[SVL]])^$M$3</f>
        <v>429.51588064001498</v>
      </c>
      <c r="N351" s="13">
        <v>44040</v>
      </c>
      <c r="O351" t="s">
        <v>741</v>
      </c>
      <c r="P351">
        <f>Table1373[[#This Row],[Date Measured GS 46]]-Table1373[[#This Row],[Exp. Start]]</f>
        <v>38</v>
      </c>
      <c r="Q351">
        <v>17.22</v>
      </c>
      <c r="R351">
        <v>46</v>
      </c>
      <c r="S351">
        <v>0.36</v>
      </c>
      <c r="T351">
        <f>Table1373[[#This Row],[Mass GS 46]]*1000</f>
        <v>360</v>
      </c>
      <c r="U351">
        <f>LOG(Table1373[[#This Row],[SVL GS 46]])</f>
        <v>1.236033147117636</v>
      </c>
      <c r="V351">
        <f>LOG(Table1373[[#This Row],[Mass (mg) GS 46]])</f>
        <v>2.5563025007672873</v>
      </c>
      <c r="W351">
        <f>Table1373[[#This Row],[Mass (mg) GS 46]]*($W$4/Table1373[[#This Row],[SVL GS 46]])^$W$3</f>
        <v>234.19432875270471</v>
      </c>
      <c r="X351" s="12">
        <f>Table1373[[#This Row],[GS 46]]-Table1373[[#This Row],[GS]]</f>
        <v>4</v>
      </c>
      <c r="Y351">
        <f>Table1373[[#This Row],[SVL GS 46]]-Table1373[[#This Row],[SVL]]</f>
        <v>2.0699999999999985</v>
      </c>
      <c r="Z351">
        <f>Table1373[[#This Row],[Mass GS 46]]-Table1373[[#This Row],[Mass]]</f>
        <v>-9.9000000000000032E-2</v>
      </c>
      <c r="AA351">
        <f>Table1373[[#This Row],[SMI.mg GS 46]]-Table1373[[#This Row],[SMI.mg]]</f>
        <v>-195.32155188731028</v>
      </c>
      <c r="AB351">
        <f>Table1373[[#This Row],[Days post-exp. GS 46]]-Table1373[[#This Row],[Days post-exp.]]</f>
        <v>4</v>
      </c>
    </row>
    <row r="352" spans="1:29">
      <c r="A352" t="s">
        <v>680</v>
      </c>
      <c r="B352" t="s">
        <v>461</v>
      </c>
      <c r="C352" s="3">
        <v>44002</v>
      </c>
      <c r="D352" s="13">
        <v>44036</v>
      </c>
      <c r="E352" s="3" t="s">
        <v>742</v>
      </c>
      <c r="F352">
        <f>Table1373[[#This Row],[Date Measured]]-Table1373[[#This Row],[Exp. Start]]</f>
        <v>34</v>
      </c>
      <c r="G352">
        <v>16.7</v>
      </c>
      <c r="H352">
        <v>42</v>
      </c>
      <c r="I352">
        <v>0.50700000000000001</v>
      </c>
      <c r="J352">
        <f>Table1373[[#This Row],[Mass]]*1000</f>
        <v>507</v>
      </c>
      <c r="K352">
        <f>LOG(Table1373[[#This Row],[SVL]])</f>
        <v>1.2227164711475833</v>
      </c>
      <c r="L352">
        <f>LOG(Table1373[[#This Row],[Mass (mg)]])</f>
        <v>2.705007959333336</v>
      </c>
      <c r="M352">
        <f>Table1373[[#This Row],[Mass (mg)]]*($M$4/Table1373[[#This Row],[SVL]])^$M$3</f>
        <v>361.68652102909732</v>
      </c>
      <c r="O352" s="6" t="s">
        <v>743</v>
      </c>
      <c r="AC352" s="12" t="s">
        <v>115</v>
      </c>
    </row>
    <row r="353" spans="1:29">
      <c r="A353" t="s">
        <v>680</v>
      </c>
      <c r="B353" t="s">
        <v>461</v>
      </c>
      <c r="C353" s="3">
        <v>44002</v>
      </c>
      <c r="D353" s="13">
        <v>44036</v>
      </c>
      <c r="E353" s="3" t="s">
        <v>744</v>
      </c>
      <c r="F353">
        <f>Table1373[[#This Row],[Date Measured]]-Table1373[[#This Row],[Exp. Start]]</f>
        <v>34</v>
      </c>
      <c r="G353">
        <v>15.16</v>
      </c>
      <c r="H353">
        <v>42</v>
      </c>
      <c r="I353">
        <v>0.63700000000000001</v>
      </c>
      <c r="J353">
        <f>Table1373[[#This Row],[Mass]]*1000</f>
        <v>637</v>
      </c>
      <c r="K353">
        <f>LOG(Table1373[[#This Row],[SVL]])</f>
        <v>1.1806992012960347</v>
      </c>
      <c r="L353">
        <f>LOG(Table1373[[#This Row],[Mass (mg)]])</f>
        <v>2.8041394323353503</v>
      </c>
      <c r="M353">
        <f>Table1373[[#This Row],[Mass (mg)]]*($M$4/Table1373[[#This Row],[SVL]])^$M$3</f>
        <v>594.98731039204222</v>
      </c>
      <c r="N353" s="27">
        <v>44045</v>
      </c>
      <c r="O353" s="31" t="s">
        <v>745</v>
      </c>
      <c r="P353">
        <f>Table1373[[#This Row],[Date Measured GS 46]]-Table1373[[#This Row],[Exp. Start]]</f>
        <v>43</v>
      </c>
      <c r="Q353" s="31">
        <v>19.75</v>
      </c>
      <c r="R353" s="31">
        <v>46</v>
      </c>
      <c r="S353" s="31">
        <v>0.46100000000000002</v>
      </c>
      <c r="T353">
        <f>Table1373[[#This Row],[Mass GS 46]]*1000</f>
        <v>461</v>
      </c>
      <c r="U353">
        <f>LOG(Table1373[[#This Row],[SVL GS 46]])</f>
        <v>1.2955670999624791</v>
      </c>
      <c r="V353">
        <f>LOG(Table1373[[#This Row],[Mass (mg) GS 46]])</f>
        <v>2.663700925389648</v>
      </c>
      <c r="W353">
        <f>Table1373[[#This Row],[Mass (mg) GS 46]]*($W$4/Table1373[[#This Row],[SVL GS 46]])^$W$3</f>
        <v>199.58945597639246</v>
      </c>
      <c r="X353" s="12">
        <f>Table1373[[#This Row],[GS 46]]-Table1373[[#This Row],[GS]]</f>
        <v>4</v>
      </c>
      <c r="Y353">
        <f>Table1373[[#This Row],[SVL GS 46]]-Table1373[[#This Row],[SVL]]</f>
        <v>4.59</v>
      </c>
      <c r="Z353">
        <f>Table1373[[#This Row],[Mass GS 46]]-Table1373[[#This Row],[Mass]]</f>
        <v>-0.17599999999999999</v>
      </c>
      <c r="AA353">
        <f>Table1373[[#This Row],[SMI.mg GS 46]]-Table1373[[#This Row],[SMI.mg]]</f>
        <v>-395.39785441564976</v>
      </c>
      <c r="AB353">
        <f>Table1373[[#This Row],[Days post-exp. GS 46]]-Table1373[[#This Row],[Days post-exp.]]</f>
        <v>9</v>
      </c>
    </row>
    <row r="354" spans="1:29">
      <c r="A354" t="s">
        <v>680</v>
      </c>
      <c r="B354" t="s">
        <v>461</v>
      </c>
      <c r="C354" s="3">
        <v>44002</v>
      </c>
      <c r="D354" s="13">
        <v>44036</v>
      </c>
      <c r="E354" s="3" t="s">
        <v>746</v>
      </c>
      <c r="F354">
        <f>Table1373[[#This Row],[Date Measured]]-Table1373[[#This Row],[Exp. Start]]</f>
        <v>34</v>
      </c>
      <c r="G354">
        <v>16.96</v>
      </c>
      <c r="H354">
        <v>42</v>
      </c>
      <c r="I354">
        <v>0.63300000000000001</v>
      </c>
      <c r="J354">
        <f>Table1373[[#This Row],[Mass]]*1000</f>
        <v>633</v>
      </c>
      <c r="K354">
        <f>LOG(Table1373[[#This Row],[SVL]])</f>
        <v>1.229425847920695</v>
      </c>
      <c r="L354">
        <f>LOG(Table1373[[#This Row],[Mass (mg)]])</f>
        <v>2.8014037100173552</v>
      </c>
      <c r="M354">
        <f>Table1373[[#This Row],[Mass (mg)]]*($M$4/Table1373[[#This Row],[SVL]])^$M$3</f>
        <v>432.55201478683284</v>
      </c>
      <c r="N354" s="13">
        <v>44041</v>
      </c>
      <c r="O354" t="s">
        <v>747</v>
      </c>
      <c r="P354">
        <f>Table1373[[#This Row],[Date Measured GS 46]]-Table1373[[#This Row],[Exp. Start]]</f>
        <v>39</v>
      </c>
      <c r="Q354">
        <v>15.75</v>
      </c>
      <c r="R354">
        <v>46</v>
      </c>
      <c r="S354">
        <v>0.48599999999999999</v>
      </c>
      <c r="T354">
        <f>Table1373[[#This Row],[Mass GS 46]]*1000</f>
        <v>486</v>
      </c>
      <c r="U354">
        <f>LOG(Table1373[[#This Row],[SVL GS 46]])</f>
        <v>1.1972805581256194</v>
      </c>
      <c r="V354">
        <f>LOG(Table1373[[#This Row],[Mass (mg) GS 46]])</f>
        <v>2.6866362692622934</v>
      </c>
      <c r="W354">
        <f>Table1373[[#This Row],[Mass (mg) GS 46]]*($W$4/Table1373[[#This Row],[SVL GS 46]])^$W$3</f>
        <v>412.11577470304513</v>
      </c>
      <c r="X354" s="12">
        <f>Table1373[[#This Row],[GS 46]]-Table1373[[#This Row],[GS]]</f>
        <v>4</v>
      </c>
      <c r="Y354">
        <f>Table1373[[#This Row],[SVL GS 46]]-Table1373[[#This Row],[SVL]]</f>
        <v>-1.2100000000000009</v>
      </c>
      <c r="Z354">
        <f>Table1373[[#This Row],[Mass GS 46]]-Table1373[[#This Row],[Mass]]</f>
        <v>-0.14700000000000002</v>
      </c>
      <c r="AA354">
        <f>Table1373[[#This Row],[SMI.mg GS 46]]-Table1373[[#This Row],[SMI.mg]]</f>
        <v>-20.436240083787709</v>
      </c>
      <c r="AB354">
        <f>Table1373[[#This Row],[Days post-exp. GS 46]]-Table1373[[#This Row],[Days post-exp.]]</f>
        <v>5</v>
      </c>
    </row>
    <row r="355" spans="1:29">
      <c r="A355" t="s">
        <v>680</v>
      </c>
      <c r="B355" t="s">
        <v>461</v>
      </c>
      <c r="C355" s="3">
        <v>44002</v>
      </c>
      <c r="D355" s="13">
        <v>44039</v>
      </c>
      <c r="E355" s="3" t="s">
        <v>748</v>
      </c>
      <c r="F355">
        <f>Table1373[[#This Row],[Date Measured]]-Table1373[[#This Row],[Exp. Start]]</f>
        <v>37</v>
      </c>
      <c r="G355">
        <v>18.2</v>
      </c>
      <c r="H355">
        <v>42</v>
      </c>
      <c r="I355">
        <v>0.70199999999999996</v>
      </c>
      <c r="J355">
        <f>Table1373[[#This Row],[Mass]]*1000</f>
        <v>702</v>
      </c>
      <c r="K355">
        <f>LOG(Table1373[[#This Row],[SVL]])</f>
        <v>1.2600713879850747</v>
      </c>
      <c r="L355">
        <f>LOG(Table1373[[#This Row],[Mass (mg)]])</f>
        <v>2.8463371121298051</v>
      </c>
      <c r="M355">
        <f>Table1373[[#This Row],[Mass (mg)]]*($M$4/Table1373[[#This Row],[SVL]])^$M$3</f>
        <v>394.09877767798554</v>
      </c>
      <c r="N355" s="13">
        <v>44050</v>
      </c>
      <c r="O355" t="s">
        <v>749</v>
      </c>
      <c r="P355">
        <f>Table1373[[#This Row],[Date Measured GS 46]]-Table1373[[#This Row],[Exp. Start]]</f>
        <v>48</v>
      </c>
      <c r="Q355">
        <v>18.29</v>
      </c>
      <c r="R355">
        <v>46</v>
      </c>
      <c r="S355">
        <v>0.45600000000000002</v>
      </c>
      <c r="T355">
        <f>Table1373[[#This Row],[Mass GS 46]]*1000</f>
        <v>456</v>
      </c>
      <c r="U355">
        <f>LOG(Table1373[[#This Row],[SVL GS 46]])</f>
        <v>1.2622137054764169</v>
      </c>
      <c r="V355">
        <f>LOG(Table1373[[#This Row],[Mass (mg) GS 46]])</f>
        <v>2.6589648426644348</v>
      </c>
      <c r="W355">
        <f>Table1373[[#This Row],[Mass (mg) GS 46]]*($W$4/Table1373[[#This Row],[SVL GS 46]])^$W$3</f>
        <v>248.01221008692269</v>
      </c>
      <c r="X355" s="12">
        <f>Table1373[[#This Row],[GS 46]]-Table1373[[#This Row],[GS]]</f>
        <v>4</v>
      </c>
      <c r="Y355">
        <f>Table1373[[#This Row],[SVL GS 46]]-Table1373[[#This Row],[SVL]]</f>
        <v>8.9999999999999858E-2</v>
      </c>
      <c r="Z355">
        <f>Table1373[[#This Row],[Mass GS 46]]-Table1373[[#This Row],[Mass]]</f>
        <v>-0.24599999999999994</v>
      </c>
      <c r="AA355">
        <f>Table1373[[#This Row],[SMI.mg GS 46]]-Table1373[[#This Row],[SMI.mg]]</f>
        <v>-146.08656759106285</v>
      </c>
      <c r="AB355">
        <f>Table1373[[#This Row],[Days post-exp. GS 46]]-Table1373[[#This Row],[Days post-exp.]]</f>
        <v>11</v>
      </c>
    </row>
    <row r="356" spans="1:29">
      <c r="A356" t="s">
        <v>680</v>
      </c>
      <c r="B356" t="s">
        <v>461</v>
      </c>
      <c r="C356" s="3">
        <v>44002</v>
      </c>
      <c r="D356" s="13">
        <v>44039</v>
      </c>
      <c r="E356" s="3" t="s">
        <v>750</v>
      </c>
      <c r="F356">
        <f>Table1373[[#This Row],[Date Measured]]-Table1373[[#This Row],[Exp. Start]]</f>
        <v>37</v>
      </c>
      <c r="G356">
        <v>17.32</v>
      </c>
      <c r="H356">
        <v>42</v>
      </c>
      <c r="I356">
        <v>0.58799999999999997</v>
      </c>
      <c r="J356">
        <f>Table1373[[#This Row],[Mass]]*1000</f>
        <v>588</v>
      </c>
      <c r="K356">
        <f>LOG(Table1373[[#This Row],[SVL]])</f>
        <v>1.2385478876813278</v>
      </c>
      <c r="L356">
        <f>LOG(Table1373[[#This Row],[Mass (mg)]])</f>
        <v>2.7693773260761385</v>
      </c>
      <c r="M356">
        <f>Table1373[[#This Row],[Mass (mg)]]*($M$4/Table1373[[#This Row],[SVL]])^$M$3</f>
        <v>378.96706762113365</v>
      </c>
      <c r="O356" s="6" t="s">
        <v>751</v>
      </c>
      <c r="AC356" s="12" t="s">
        <v>115</v>
      </c>
    </row>
    <row r="357" spans="1:29">
      <c r="A357" t="s">
        <v>680</v>
      </c>
      <c r="B357" t="s">
        <v>461</v>
      </c>
      <c r="C357" s="3">
        <v>44002</v>
      </c>
      <c r="D357" s="13">
        <v>44040</v>
      </c>
      <c r="E357" s="3" t="s">
        <v>752</v>
      </c>
      <c r="F357">
        <f>Table1373[[#This Row],[Date Measured]]-Table1373[[#This Row],[Exp. Start]]</f>
        <v>38</v>
      </c>
      <c r="G357">
        <v>17.88</v>
      </c>
      <c r="H357">
        <v>42</v>
      </c>
      <c r="I357">
        <v>0.623</v>
      </c>
      <c r="J357">
        <f>Table1373[[#This Row],[Mass]]*1000</f>
        <v>623</v>
      </c>
      <c r="K357">
        <f>LOG(Table1373[[#This Row],[SVL]])</f>
        <v>1.2523675144598989</v>
      </c>
      <c r="L357">
        <f>LOG(Table1373[[#This Row],[Mass (mg)]])</f>
        <v>2.7944880466591697</v>
      </c>
      <c r="M357">
        <f>Table1373[[#This Row],[Mass (mg)]]*($M$4/Table1373[[#This Row],[SVL]])^$M$3</f>
        <v>367.4650527179499</v>
      </c>
      <c r="N357" s="13">
        <v>44050</v>
      </c>
      <c r="O357" t="s">
        <v>753</v>
      </c>
      <c r="P357">
        <f>Table1373[[#This Row],[Date Measured GS 46]]-Table1373[[#This Row],[Exp. Start]]</f>
        <v>48</v>
      </c>
      <c r="Q357">
        <v>16.850000000000001</v>
      </c>
      <c r="R357">
        <v>46</v>
      </c>
      <c r="S357">
        <v>0.434</v>
      </c>
      <c r="T357">
        <f>Table1373[[#This Row],[Mass GS 46]]*1000</f>
        <v>434</v>
      </c>
      <c r="U357">
        <f>LOG(Table1373[[#This Row],[SVL GS 46]])</f>
        <v>1.2265999052073575</v>
      </c>
      <c r="V357">
        <f>LOG(Table1373[[#This Row],[Mass (mg) GS 46]])</f>
        <v>2.6374897295125108</v>
      </c>
      <c r="W357">
        <f>Table1373[[#This Row],[Mass (mg) GS 46]]*($W$4/Table1373[[#This Row],[SVL GS 46]])^$W$3</f>
        <v>301.15058865047422</v>
      </c>
      <c r="X357" s="12">
        <f>Table1373[[#This Row],[GS 46]]-Table1373[[#This Row],[GS]]</f>
        <v>4</v>
      </c>
      <c r="Y357">
        <f>Table1373[[#This Row],[SVL GS 46]]-Table1373[[#This Row],[SVL]]</f>
        <v>-1.0299999999999976</v>
      </c>
      <c r="Z357">
        <f>Table1373[[#This Row],[Mass GS 46]]-Table1373[[#This Row],[Mass]]</f>
        <v>-0.189</v>
      </c>
      <c r="AA357">
        <f>Table1373[[#This Row],[SMI.mg GS 46]]-Table1373[[#This Row],[SMI.mg]]</f>
        <v>-66.314464067475683</v>
      </c>
      <c r="AB357">
        <f>Table1373[[#This Row],[Days post-exp. GS 46]]-Table1373[[#This Row],[Days post-exp.]]</f>
        <v>10</v>
      </c>
    </row>
    <row r="358" spans="1:29">
      <c r="A358" t="s">
        <v>680</v>
      </c>
      <c r="B358" t="s">
        <v>461</v>
      </c>
      <c r="C358" s="3">
        <v>44002</v>
      </c>
      <c r="D358" s="13">
        <v>44041</v>
      </c>
      <c r="E358" s="3" t="s">
        <v>754</v>
      </c>
      <c r="F358">
        <f>Table1373[[#This Row],[Date Measured]]-Table1373[[#This Row],[Exp. Start]]</f>
        <v>39</v>
      </c>
      <c r="G358">
        <v>16.809999999999999</v>
      </c>
      <c r="H358">
        <v>42</v>
      </c>
      <c r="I358">
        <v>0.60499999999999998</v>
      </c>
      <c r="J358">
        <f>Table1373[[#This Row],[Mass]]*1000</f>
        <v>605</v>
      </c>
      <c r="K358">
        <f>LOG(Table1373[[#This Row],[SVL]])</f>
        <v>1.2255677134394709</v>
      </c>
      <c r="L358">
        <f>LOG(Table1373[[#This Row],[Mass (mg)]])</f>
        <v>2.781755374652469</v>
      </c>
      <c r="M358">
        <f>Table1373[[#This Row],[Mass (mg)]]*($M$4/Table1373[[#This Row],[SVL]])^$M$3</f>
        <v>423.77689866014515</v>
      </c>
      <c r="N358" s="37">
        <v>44045</v>
      </c>
      <c r="O358" s="38" t="s">
        <v>755</v>
      </c>
      <c r="P358">
        <f>Table1373[[#This Row],[Date Measured GS 46]]-Table1373[[#This Row],[Exp. Start]]</f>
        <v>43</v>
      </c>
      <c r="Q358" s="41">
        <v>18.46</v>
      </c>
      <c r="R358" s="41">
        <v>46</v>
      </c>
      <c r="S358" s="41">
        <v>0.48849999999999999</v>
      </c>
      <c r="T358" s="41">
        <f>Table1373[[#This Row],[Mass GS 46]]*1000</f>
        <v>488.5</v>
      </c>
      <c r="U358" s="41">
        <f>LOG(Table1373[[#This Row],[SVL GS 46]])</f>
        <v>1.2662316966898932</v>
      </c>
      <c r="V358" s="41">
        <f>LOG(Table1373[[#This Row],[Mass (mg) GS 46]])</f>
        <v>2.6888645680547918</v>
      </c>
      <c r="W358">
        <f>Table1373[[#This Row],[Mass (mg) GS 46]]*($W$4/Table1373[[#This Row],[SVL GS 46]])^$W$3</f>
        <v>258.48652735805467</v>
      </c>
      <c r="X358" s="12">
        <f>Table1373[[#This Row],[GS 46]]-Table1373[[#This Row],[GS]]</f>
        <v>4</v>
      </c>
      <c r="Y358">
        <f>Table1373[[#This Row],[SVL GS 46]]-Table1373[[#This Row],[SVL]]</f>
        <v>1.6500000000000021</v>
      </c>
      <c r="Z358">
        <f>Table1373[[#This Row],[Mass GS 46]]-Table1373[[#This Row],[Mass]]</f>
        <v>-0.11649999999999999</v>
      </c>
      <c r="AA358">
        <f>Table1373[[#This Row],[SMI.mg GS 46]]-Table1373[[#This Row],[SMI.mg]]</f>
        <v>-165.29037130209048</v>
      </c>
      <c r="AB358">
        <f>Table1373[[#This Row],[Days post-exp. GS 46]]-Table1373[[#This Row],[Days post-exp.]]</f>
        <v>4</v>
      </c>
    </row>
    <row r="359" spans="1:29">
      <c r="A359" t="s">
        <v>680</v>
      </c>
      <c r="B359" t="s">
        <v>461</v>
      </c>
      <c r="C359" s="3">
        <v>44002</v>
      </c>
      <c r="D359" s="13">
        <v>44042</v>
      </c>
      <c r="E359" s="3" t="s">
        <v>756</v>
      </c>
      <c r="F359">
        <f>Table1373[[#This Row],[Date Measured]]-Table1373[[#This Row],[Exp. Start]]</f>
        <v>40</v>
      </c>
      <c r="G359">
        <v>15.49</v>
      </c>
      <c r="H359">
        <v>42</v>
      </c>
      <c r="I359">
        <v>0.434</v>
      </c>
      <c r="J359">
        <f>Table1373[[#This Row],[Mass]]*1000</f>
        <v>434</v>
      </c>
      <c r="K359">
        <f>LOG(Table1373[[#This Row],[SVL]])</f>
        <v>1.1900514177592061</v>
      </c>
      <c r="L359">
        <f>LOG(Table1373[[#This Row],[Mass (mg)]])</f>
        <v>2.6374897295125108</v>
      </c>
      <c r="M359">
        <f>Table1373[[#This Row],[Mass (mg)]]*($M$4/Table1373[[#This Row],[SVL]])^$M$3</f>
        <v>381.77398659557434</v>
      </c>
      <c r="N359" s="13">
        <v>44046</v>
      </c>
      <c r="O359" s="9" t="s">
        <v>757</v>
      </c>
      <c r="P359">
        <f>Table1373[[#This Row],[Date Measured GS 46]]-Table1373[[#This Row],[Exp. Start]]</f>
        <v>44</v>
      </c>
      <c r="Q359">
        <v>16.68</v>
      </c>
      <c r="R359">
        <v>46</v>
      </c>
      <c r="S359">
        <v>0.31159999999999999</v>
      </c>
      <c r="T359">
        <f>Table1373[[#This Row],[Mass GS 46]]*1000</f>
        <v>311.59999999999997</v>
      </c>
      <c r="U359">
        <f>LOG(Table1373[[#This Row],[SVL GS 46]])</f>
        <v>1.2221960463017199</v>
      </c>
      <c r="V359">
        <f>LOG(Table1373[[#This Row],[Mass (mg) GS 46]])</f>
        <v>2.4935974490005268</v>
      </c>
      <c r="W359">
        <f>Table1373[[#This Row],[Mass (mg) GS 46]]*($W$4/Table1373[[#This Row],[SVL GS 46]])^$W$3</f>
        <v>222.82939298640349</v>
      </c>
      <c r="X359" s="12">
        <f>Table1373[[#This Row],[GS 46]]-Table1373[[#This Row],[GS]]</f>
        <v>4</v>
      </c>
      <c r="Y359">
        <f>Table1373[[#This Row],[SVL GS 46]]-Table1373[[#This Row],[SVL]]</f>
        <v>1.1899999999999995</v>
      </c>
      <c r="Z359">
        <f>Table1373[[#This Row],[Mass GS 46]]-Table1373[[#This Row],[Mass]]</f>
        <v>-0.12240000000000001</v>
      </c>
      <c r="AA359">
        <f>Table1373[[#This Row],[SMI.mg GS 46]]-Table1373[[#This Row],[SMI.mg]]</f>
        <v>-158.94459360917085</v>
      </c>
      <c r="AB359">
        <f>Table1373[[#This Row],[Days post-exp. GS 46]]-Table1373[[#This Row],[Days post-exp.]]</f>
        <v>4</v>
      </c>
    </row>
    <row r="360" spans="1:29" ht="14.65" thickBot="1">
      <c r="A360" s="1" t="s">
        <v>680</v>
      </c>
      <c r="B360" s="1" t="s">
        <v>461</v>
      </c>
      <c r="C360" s="2">
        <v>44002</v>
      </c>
      <c r="D360" s="17">
        <v>44043</v>
      </c>
      <c r="E360" s="7" t="s">
        <v>758</v>
      </c>
      <c r="F360" s="1">
        <f>Table1373[[#This Row],[Date Measured]]-Table1373[[#This Row],[Exp. Start]]</f>
        <v>41</v>
      </c>
      <c r="G360" s="7">
        <v>13.86</v>
      </c>
      <c r="H360" s="7">
        <v>45</v>
      </c>
      <c r="I360" s="7">
        <v>0.30099999999999999</v>
      </c>
      <c r="J360" s="7">
        <f>Table1373[[#This Row],[Mass]]*1000</f>
        <v>301</v>
      </c>
      <c r="K360" s="7">
        <f>LOG(Table1373[[#This Row],[SVL]])</f>
        <v>1.1417632302757879</v>
      </c>
      <c r="L360" s="7">
        <f>LOG(Table1373[[#This Row],[Mass (mg)]])</f>
        <v>2.4785664955938436</v>
      </c>
      <c r="M360" s="36">
        <f>Table1373[[#This Row],[Mass (mg)]]*($M$4/Table1373[[#This Row],[SVL]])^$M$3</f>
        <v>360.90704764928779</v>
      </c>
      <c r="N360" s="14">
        <v>44048</v>
      </c>
      <c r="O360" s="1" t="s">
        <v>759</v>
      </c>
      <c r="P360" s="1">
        <f>Table1373[[#This Row],[Date Measured GS 46]]-Table1373[[#This Row],[Exp. Start]]</f>
        <v>46</v>
      </c>
      <c r="Q360" s="1">
        <v>12.58</v>
      </c>
      <c r="R360" s="1">
        <v>46</v>
      </c>
      <c r="S360" s="1">
        <v>0.29899999999999999</v>
      </c>
      <c r="T360" s="1">
        <f>Table1373[[#This Row],[Mass GS 46]]*1000</f>
        <v>299</v>
      </c>
      <c r="U360" s="1">
        <f>LOG(Table1373[[#This Row],[SVL GS 46]])</f>
        <v>1.0996806411092501</v>
      </c>
      <c r="V360" s="1">
        <f>LOG(Table1373[[#This Row],[Mass (mg) GS 46]])</f>
        <v>2.4756711883244296</v>
      </c>
      <c r="W360" s="36">
        <f>Table1373[[#This Row],[Mass (mg) GS 46]]*($W$4/Table1373[[#This Row],[SVL GS 46]])^$W$3</f>
        <v>494.26622623102327</v>
      </c>
      <c r="X360" s="15">
        <f>Table1373[[#This Row],[GS 46]]-Table1373[[#This Row],[GS]]</f>
        <v>1</v>
      </c>
      <c r="Y360" s="1">
        <f>Table1373[[#This Row],[SVL GS 46]]-Table1373[[#This Row],[SVL]]</f>
        <v>-1.2799999999999994</v>
      </c>
      <c r="Z360" s="1">
        <f>Table1373[[#This Row],[Mass GS 46]]-Table1373[[#This Row],[Mass]]</f>
        <v>-2.0000000000000018E-3</v>
      </c>
      <c r="AA360" s="1">
        <f>Table1373[[#This Row],[SMI.mg GS 46]]-Table1373[[#This Row],[SMI.mg]]</f>
        <v>133.35917858173548</v>
      </c>
      <c r="AB360" s="36">
        <f>Table1373[[#This Row],[Days post-exp. GS 46]]-Table1373[[#This Row],[Days post-exp.]]</f>
        <v>5</v>
      </c>
      <c r="AC360" s="15"/>
    </row>
    <row r="361" spans="1:29">
      <c r="A361" t="s">
        <v>760</v>
      </c>
      <c r="B361" t="s">
        <v>461</v>
      </c>
      <c r="C361" s="3">
        <v>44002</v>
      </c>
      <c r="D361" s="13">
        <v>44017</v>
      </c>
      <c r="E361" t="s">
        <v>761</v>
      </c>
      <c r="F361">
        <f>Table1373[[#This Row],[Date Measured]]-Table1373[[#This Row],[Exp. Start]]</f>
        <v>15</v>
      </c>
      <c r="G361">
        <v>14.98</v>
      </c>
      <c r="H361">
        <v>42</v>
      </c>
      <c r="I361">
        <v>0.39</v>
      </c>
      <c r="J361">
        <f>Table1373[[#This Row],[Mass]]*1000</f>
        <v>390</v>
      </c>
      <c r="K361">
        <f>LOG(Table1373[[#This Row],[SVL]])</f>
        <v>1.1755118133634477</v>
      </c>
      <c r="L361">
        <f>LOG(Table1373[[#This Row],[Mass (mg)]])</f>
        <v>2.5910646070264991</v>
      </c>
      <c r="M361">
        <f>Table1373[[#This Row],[Mass (mg)]]*($M$4/Table1373[[#This Row],[SVL]])^$M$3</f>
        <v>376.60227561089863</v>
      </c>
      <c r="N361" s="13">
        <v>44021</v>
      </c>
      <c r="O361" t="s">
        <v>762</v>
      </c>
      <c r="P361">
        <f>Table1373[[#This Row],[Date Measured GS 46]]-Table1373[[#This Row],[Exp. Start]]</f>
        <v>19</v>
      </c>
      <c r="Q361">
        <v>14.89</v>
      </c>
      <c r="R361">
        <v>46</v>
      </c>
      <c r="S361">
        <v>0.28899999999999998</v>
      </c>
      <c r="T361">
        <f>Table1373[[#This Row],[Mass GS 46]]*1000</f>
        <v>289</v>
      </c>
      <c r="U361">
        <f>LOG(Table1373[[#This Row],[SVL GS 46]])</f>
        <v>1.1728946977521761</v>
      </c>
      <c r="V361">
        <f>LOG(Table1373[[#This Row],[Mass (mg) GS 46]])</f>
        <v>2.4608978427565478</v>
      </c>
      <c r="W361">
        <f>Table1373[[#This Row],[Mass (mg) GS 46]]*($W$4/Table1373[[#This Row],[SVL GS 46]])^$W$3</f>
        <v>289.54466573688831</v>
      </c>
      <c r="X361" s="12">
        <f>Table1373[[#This Row],[GS 46]]-Table1373[[#This Row],[GS]]</f>
        <v>4</v>
      </c>
      <c r="Y361">
        <f>Table1373[[#This Row],[SVL GS 46]]-Table1373[[#This Row],[SVL]]</f>
        <v>-8.9999999999999858E-2</v>
      </c>
      <c r="Z361">
        <f>Table1373[[#This Row],[Mass GS 46]]-Table1373[[#This Row],[Mass]]</f>
        <v>-0.10100000000000003</v>
      </c>
      <c r="AA361">
        <f>Table1373[[#This Row],[SMI.mg GS 46]]-Table1373[[#This Row],[SMI.mg]]</f>
        <v>-87.057609874010325</v>
      </c>
      <c r="AB361">
        <f>Table1373[[#This Row],[Days post-exp. GS 46]]-Table1373[[#This Row],[Days post-exp.]]</f>
        <v>4</v>
      </c>
    </row>
    <row r="362" spans="1:29">
      <c r="A362" t="s">
        <v>760</v>
      </c>
      <c r="B362" t="s">
        <v>461</v>
      </c>
      <c r="C362" s="3">
        <v>44002</v>
      </c>
      <c r="D362" s="13">
        <v>44018</v>
      </c>
      <c r="E362" s="3" t="s">
        <v>763</v>
      </c>
      <c r="F362">
        <f>Table1373[[#This Row],[Date Measured]]-Table1373[[#This Row],[Exp. Start]]</f>
        <v>16</v>
      </c>
      <c r="G362">
        <v>15.21</v>
      </c>
      <c r="H362">
        <v>42</v>
      </c>
      <c r="I362">
        <v>0.49</v>
      </c>
      <c r="J362">
        <f>Table1373[[#This Row],[Mass]]*1000</f>
        <v>490</v>
      </c>
      <c r="K362">
        <f>LOG(Table1373[[#This Row],[SVL]])</f>
        <v>1.1821292140529984</v>
      </c>
      <c r="L362">
        <f>LOG(Table1373[[#This Row],[Mass (mg)]])</f>
        <v>2.6901960800285138</v>
      </c>
      <c r="M362">
        <f>Table1373[[#This Row],[Mass (mg)]]*($M$4/Table1373[[#This Row],[SVL]])^$M$3</f>
        <v>453.50375479382768</v>
      </c>
      <c r="N362" s="13">
        <v>44022</v>
      </c>
      <c r="O362" t="s">
        <v>764</v>
      </c>
      <c r="P362">
        <f>Table1373[[#This Row],[Date Measured GS 46]]-Table1373[[#This Row],[Exp. Start]]</f>
        <v>20</v>
      </c>
      <c r="Q362">
        <v>16.260000000000002</v>
      </c>
      <c r="R362">
        <v>46</v>
      </c>
      <c r="S362">
        <v>0.35699999999999998</v>
      </c>
      <c r="T362">
        <f>Table1373[[#This Row],[Mass GS 46]]*1000</f>
        <v>357</v>
      </c>
      <c r="U362">
        <f>LOG(Table1373[[#This Row],[SVL GS 46]])</f>
        <v>1.2111205412580495</v>
      </c>
      <c r="V362">
        <f>LOG(Table1373[[#This Row],[Mass (mg) GS 46]])</f>
        <v>2.5526682161121932</v>
      </c>
      <c r="W362">
        <f>Table1373[[#This Row],[Mass (mg) GS 46]]*($W$4/Table1373[[#This Row],[SVL GS 46]])^$W$3</f>
        <v>275.38575327501252</v>
      </c>
      <c r="X362" s="12">
        <f>Table1373[[#This Row],[GS 46]]-Table1373[[#This Row],[GS]]</f>
        <v>4</v>
      </c>
      <c r="Y362">
        <f>Table1373[[#This Row],[SVL GS 46]]-Table1373[[#This Row],[SVL]]</f>
        <v>1.0500000000000007</v>
      </c>
      <c r="Z362">
        <f>Table1373[[#This Row],[Mass GS 46]]-Table1373[[#This Row],[Mass]]</f>
        <v>-0.13300000000000001</v>
      </c>
      <c r="AA362">
        <f>Table1373[[#This Row],[SMI.mg GS 46]]-Table1373[[#This Row],[SMI.mg]]</f>
        <v>-178.11800151881516</v>
      </c>
      <c r="AB362">
        <f>Table1373[[#This Row],[Days post-exp. GS 46]]-Table1373[[#This Row],[Days post-exp.]]</f>
        <v>4</v>
      </c>
    </row>
    <row r="363" spans="1:29">
      <c r="A363" t="s">
        <v>760</v>
      </c>
      <c r="B363" t="s">
        <v>461</v>
      </c>
      <c r="C363" s="3">
        <v>44002</v>
      </c>
      <c r="D363" s="13">
        <v>44018</v>
      </c>
      <c r="E363" s="3" t="s">
        <v>765</v>
      </c>
      <c r="F363">
        <f>Table1373[[#This Row],[Date Measured]]-Table1373[[#This Row],[Exp. Start]]</f>
        <v>16</v>
      </c>
      <c r="G363">
        <v>12.06</v>
      </c>
      <c r="H363">
        <v>42</v>
      </c>
      <c r="I363">
        <v>0.46300000000000002</v>
      </c>
      <c r="J363">
        <f>Table1373[[#This Row],[Mass]]*1000</f>
        <v>463</v>
      </c>
      <c r="K363">
        <f>LOG(Table1373[[#This Row],[SVL]])</f>
        <v>1.0813473078041325</v>
      </c>
      <c r="L363">
        <f>LOG(Table1373[[#This Row],[Mass (mg)]])</f>
        <v>2.6655809910179533</v>
      </c>
      <c r="M363">
        <f>Table1373[[#This Row],[Mass (mg)]]*($M$4/Table1373[[#This Row],[SVL]])^$M$3</f>
        <v>817.90961506790302</v>
      </c>
      <c r="N363" s="13">
        <v>44023</v>
      </c>
      <c r="O363" t="s">
        <v>766</v>
      </c>
      <c r="P363">
        <f>Table1373[[#This Row],[Date Measured GS 46]]-Table1373[[#This Row],[Exp. Start]]</f>
        <v>21</v>
      </c>
      <c r="Q363">
        <v>14.36</v>
      </c>
      <c r="R363">
        <v>46</v>
      </c>
      <c r="S363">
        <v>0.29899999999999999</v>
      </c>
      <c r="T363">
        <f>Table1373[[#This Row],[Mass GS 46]]*1000</f>
        <v>299</v>
      </c>
      <c r="U363">
        <f>LOG(Table1373[[#This Row],[SVL GS 46]])</f>
        <v>1.1571544399062814</v>
      </c>
      <c r="V363">
        <f>LOG(Table1373[[#This Row],[Mass (mg) GS 46]])</f>
        <v>2.4756711883244296</v>
      </c>
      <c r="W363">
        <f>Table1373[[#This Row],[Mass (mg) GS 46]]*($W$4/Table1373[[#This Row],[SVL GS 46]])^$W$3</f>
        <v>333.6131249633649</v>
      </c>
      <c r="X363" s="12">
        <f>Table1373[[#This Row],[GS 46]]-Table1373[[#This Row],[GS]]</f>
        <v>4</v>
      </c>
      <c r="Y363">
        <f>Table1373[[#This Row],[SVL GS 46]]-Table1373[[#This Row],[SVL]]</f>
        <v>2.2999999999999989</v>
      </c>
      <c r="Z363">
        <f>Table1373[[#This Row],[Mass GS 46]]-Table1373[[#This Row],[Mass]]</f>
        <v>-0.16400000000000003</v>
      </c>
      <c r="AA363">
        <f>Table1373[[#This Row],[SMI.mg GS 46]]-Table1373[[#This Row],[SMI.mg]]</f>
        <v>-484.29649010453812</v>
      </c>
      <c r="AB363">
        <f>Table1373[[#This Row],[Days post-exp. GS 46]]-Table1373[[#This Row],[Days post-exp.]]</f>
        <v>5</v>
      </c>
    </row>
    <row r="364" spans="1:29">
      <c r="A364" t="s">
        <v>760</v>
      </c>
      <c r="B364" t="s">
        <v>461</v>
      </c>
      <c r="C364" s="3">
        <v>44002</v>
      </c>
      <c r="D364" s="13">
        <v>44019</v>
      </c>
      <c r="E364" s="3" t="s">
        <v>767</v>
      </c>
      <c r="F364">
        <f>Table1373[[#This Row],[Date Measured]]-Table1373[[#This Row],[Exp. Start]]</f>
        <v>17</v>
      </c>
      <c r="G364">
        <v>13.39</v>
      </c>
      <c r="H364">
        <v>42</v>
      </c>
      <c r="I364">
        <v>0.26500000000000001</v>
      </c>
      <c r="J364">
        <f>Table1373[[#This Row],[Mass]]*1000</f>
        <v>265</v>
      </c>
      <c r="K364">
        <f>LOG(Table1373[[#This Row],[SVL]])</f>
        <v>1.126780577012009</v>
      </c>
      <c r="L364">
        <f>LOG(Table1373[[#This Row],[Mass (mg)]])</f>
        <v>2.4232458739368079</v>
      </c>
      <c r="M364">
        <f>Table1373[[#This Row],[Mass (mg)]]*($M$4/Table1373[[#This Row],[SVL]])^$M$3</f>
        <v>349.79261310712724</v>
      </c>
      <c r="N364" s="13">
        <v>44022</v>
      </c>
      <c r="O364" t="s">
        <v>768</v>
      </c>
      <c r="P364">
        <f>Table1373[[#This Row],[Date Measured GS 46]]-Table1373[[#This Row],[Exp. Start]]</f>
        <v>20</v>
      </c>
      <c r="Q364">
        <v>13.91</v>
      </c>
      <c r="R364">
        <v>46</v>
      </c>
      <c r="S364">
        <v>0.26</v>
      </c>
      <c r="T364">
        <f>Table1373[[#This Row],[Mass GS 46]]*1000</f>
        <v>260</v>
      </c>
      <c r="U364">
        <f>LOG(Table1373[[#This Row],[SVL GS 46]])</f>
        <v>1.1433271299920464</v>
      </c>
      <c r="V364">
        <f>LOG(Table1373[[#This Row],[Mass (mg) GS 46]])</f>
        <v>2.4149733479708178</v>
      </c>
      <c r="W364">
        <f>Table1373[[#This Row],[Mass (mg) GS 46]]*($W$4/Table1373[[#This Row],[SVL GS 46]])^$W$3</f>
        <v>318.87271563474729</v>
      </c>
      <c r="X364" s="12">
        <f>Table1373[[#This Row],[GS 46]]-Table1373[[#This Row],[GS]]</f>
        <v>4</v>
      </c>
      <c r="Y364">
        <f>Table1373[[#This Row],[SVL GS 46]]-Table1373[[#This Row],[SVL]]</f>
        <v>0.51999999999999957</v>
      </c>
      <c r="Z364">
        <f>Table1373[[#This Row],[Mass GS 46]]-Table1373[[#This Row],[Mass]]</f>
        <v>-5.0000000000000044E-3</v>
      </c>
      <c r="AA364">
        <f>Table1373[[#This Row],[SMI.mg GS 46]]-Table1373[[#This Row],[SMI.mg]]</f>
        <v>-30.919897472379944</v>
      </c>
      <c r="AB364">
        <f>Table1373[[#This Row],[Days post-exp. GS 46]]-Table1373[[#This Row],[Days post-exp.]]</f>
        <v>3</v>
      </c>
    </row>
    <row r="365" spans="1:29">
      <c r="A365" t="s">
        <v>760</v>
      </c>
      <c r="B365" t="s">
        <v>461</v>
      </c>
      <c r="C365" s="3">
        <v>44002</v>
      </c>
      <c r="D365" s="18">
        <v>44019</v>
      </c>
      <c r="E365" s="4" t="s">
        <v>769</v>
      </c>
      <c r="F365">
        <f>Table1373[[#This Row],[Date Measured]]-Table1373[[#This Row],[Exp. Start]]</f>
        <v>17</v>
      </c>
      <c r="G365" s="4">
        <v>12.88</v>
      </c>
      <c r="H365" s="4">
        <v>43</v>
      </c>
      <c r="I365" s="4">
        <v>0.35199999999999998</v>
      </c>
      <c r="J365" s="4">
        <f>Table1373[[#This Row],[Mass]]*1000</f>
        <v>352</v>
      </c>
      <c r="K365" s="4">
        <f>LOG(Table1373[[#This Row],[SVL]])</f>
        <v>1.1099158630237933</v>
      </c>
      <c r="L365" s="4">
        <f>LOG(Table1373[[#This Row],[Mass (mg)]])</f>
        <v>2.5465426634781312</v>
      </c>
      <c r="M365">
        <f>Table1373[[#This Row],[Mass (mg)]]*($M$4/Table1373[[#This Row],[SVL]])^$M$3</f>
        <v>517.70935316668897</v>
      </c>
      <c r="N365" s="13">
        <v>44025</v>
      </c>
      <c r="O365" t="s">
        <v>770</v>
      </c>
      <c r="P365">
        <f>Table1373[[#This Row],[Date Measured GS 46]]-Table1373[[#This Row],[Exp. Start]]</f>
        <v>23</v>
      </c>
      <c r="Q365">
        <v>14.15</v>
      </c>
      <c r="R365">
        <v>46</v>
      </c>
      <c r="S365">
        <v>0.221</v>
      </c>
      <c r="T365">
        <f>Table1373[[#This Row],[Mass GS 46]]*1000</f>
        <v>221</v>
      </c>
      <c r="U365">
        <f>LOG(Table1373[[#This Row],[SVL GS 46]])</f>
        <v>1.150756439860309</v>
      </c>
      <c r="V365">
        <f>LOG(Table1373[[#This Row],[Mass (mg) GS 46]])</f>
        <v>2.3443922736851106</v>
      </c>
      <c r="W365">
        <f>Table1373[[#This Row],[Mass (mg) GS 46]]*($W$4/Table1373[[#This Row],[SVL GS 46]])^$W$3</f>
        <v>257.61347131503612</v>
      </c>
      <c r="X365" s="12">
        <f>Table1373[[#This Row],[GS 46]]-Table1373[[#This Row],[GS]]</f>
        <v>3</v>
      </c>
      <c r="Y365">
        <f>Table1373[[#This Row],[SVL GS 46]]-Table1373[[#This Row],[SVL]]</f>
        <v>1.2699999999999996</v>
      </c>
      <c r="Z365">
        <f>Table1373[[#This Row],[Mass GS 46]]-Table1373[[#This Row],[Mass]]</f>
        <v>-0.13099999999999998</v>
      </c>
      <c r="AA365">
        <f>Table1373[[#This Row],[SMI.mg GS 46]]-Table1373[[#This Row],[SMI.mg]]</f>
        <v>-260.09588185165285</v>
      </c>
      <c r="AB365">
        <f>Table1373[[#This Row],[Days post-exp. GS 46]]-Table1373[[#This Row],[Days post-exp.]]</f>
        <v>6</v>
      </c>
    </row>
    <row r="366" spans="1:29">
      <c r="A366" t="s">
        <v>760</v>
      </c>
      <c r="B366" t="s">
        <v>461</v>
      </c>
      <c r="C366" s="3">
        <v>44002</v>
      </c>
      <c r="D366" s="18">
        <v>44019</v>
      </c>
      <c r="E366" s="4" t="s">
        <v>771</v>
      </c>
      <c r="F366">
        <f>Table1373[[#This Row],[Date Measured]]-Table1373[[#This Row],[Exp. Start]]</f>
        <v>17</v>
      </c>
      <c r="G366" s="4">
        <v>12.81</v>
      </c>
      <c r="H366" s="4">
        <v>43</v>
      </c>
      <c r="I366" s="4">
        <v>0.32600000000000001</v>
      </c>
      <c r="J366" s="4">
        <f>Table1373[[#This Row],[Mass]]*1000</f>
        <v>326</v>
      </c>
      <c r="K366" s="4">
        <f>LOG(Table1373[[#This Row],[SVL]])</f>
        <v>1.1075491297446862</v>
      </c>
      <c r="L366" s="4">
        <f>LOG(Table1373[[#This Row],[Mass (mg)]])</f>
        <v>2.5132176000679389</v>
      </c>
      <c r="M366">
        <f>Table1373[[#This Row],[Mass (mg)]]*($M$4/Table1373[[#This Row],[SVL]])^$M$3</f>
        <v>486.80356920016158</v>
      </c>
      <c r="N366" s="13">
        <v>44022</v>
      </c>
      <c r="O366" t="s">
        <v>772</v>
      </c>
      <c r="P366">
        <f>Table1373[[#This Row],[Date Measured GS 46]]-Table1373[[#This Row],[Exp. Start]]</f>
        <v>20</v>
      </c>
      <c r="Q366">
        <v>13.79</v>
      </c>
      <c r="R366">
        <v>46</v>
      </c>
      <c r="S366">
        <v>0.24099999999999999</v>
      </c>
      <c r="T366">
        <f>Table1373[[#This Row],[Mass GS 46]]*1000</f>
        <v>241</v>
      </c>
      <c r="U366">
        <f>LOG(Table1373[[#This Row],[SVL GS 46]])</f>
        <v>1.1395642661758498</v>
      </c>
      <c r="V366">
        <f>LOG(Table1373[[#This Row],[Mass (mg) GS 46]])</f>
        <v>2.3820170425748683</v>
      </c>
      <c r="W366">
        <f>Table1373[[#This Row],[Mass (mg) GS 46]]*($W$4/Table1373[[#This Row],[SVL GS 46]])^$W$3</f>
        <v>303.27604710619812</v>
      </c>
      <c r="X366" s="12">
        <f>Table1373[[#This Row],[GS 46]]-Table1373[[#This Row],[GS]]</f>
        <v>3</v>
      </c>
      <c r="Y366">
        <f>Table1373[[#This Row],[SVL GS 46]]-Table1373[[#This Row],[SVL]]</f>
        <v>0.97999999999999865</v>
      </c>
      <c r="Z366">
        <f>Table1373[[#This Row],[Mass GS 46]]-Table1373[[#This Row],[Mass]]</f>
        <v>-8.500000000000002E-2</v>
      </c>
      <c r="AA366">
        <f>Table1373[[#This Row],[SMI.mg GS 46]]-Table1373[[#This Row],[SMI.mg]]</f>
        <v>-183.52752209396346</v>
      </c>
      <c r="AB366">
        <f>Table1373[[#This Row],[Days post-exp. GS 46]]-Table1373[[#This Row],[Days post-exp.]]</f>
        <v>3</v>
      </c>
    </row>
    <row r="367" spans="1:29">
      <c r="A367" t="s">
        <v>760</v>
      </c>
      <c r="B367" t="s">
        <v>461</v>
      </c>
      <c r="C367" s="3">
        <v>44002</v>
      </c>
      <c r="D367" s="18">
        <v>44019</v>
      </c>
      <c r="E367" s="4" t="s">
        <v>773</v>
      </c>
      <c r="F367">
        <f>Table1373[[#This Row],[Date Measured]]-Table1373[[#This Row],[Exp. Start]]</f>
        <v>17</v>
      </c>
      <c r="G367" s="4">
        <v>12.55</v>
      </c>
      <c r="H367" s="4">
        <v>45</v>
      </c>
      <c r="I367" s="4">
        <v>0.33400000000000002</v>
      </c>
      <c r="J367" s="4">
        <f>Table1373[[#This Row],[Mass]]*1000</f>
        <v>334</v>
      </c>
      <c r="K367" s="4">
        <f>LOG(Table1373[[#This Row],[SVL]])</f>
        <v>1.0986437258170569</v>
      </c>
      <c r="L367" s="4">
        <f>LOG(Table1373[[#This Row],[Mass (mg)]])</f>
        <v>2.5237464668115646</v>
      </c>
      <c r="M367">
        <f>Table1373[[#This Row],[Mass (mg)]]*($M$4/Table1373[[#This Row],[SVL]])^$M$3</f>
        <v>528.06774456131564</v>
      </c>
      <c r="N367" s="13">
        <v>44021</v>
      </c>
      <c r="O367" t="s">
        <v>774</v>
      </c>
      <c r="P367">
        <f>Table1373[[#This Row],[Date Measured GS 46]]-Table1373[[#This Row],[Exp. Start]]</f>
        <v>19</v>
      </c>
      <c r="Q367">
        <v>17.27</v>
      </c>
      <c r="R367">
        <v>46</v>
      </c>
      <c r="S367">
        <v>0.30599999999999999</v>
      </c>
      <c r="T367">
        <f>Table1373[[#This Row],[Mass GS 46]]*1000</f>
        <v>306</v>
      </c>
      <c r="U367">
        <f>LOG(Table1373[[#This Row],[SVL GS 46]])</f>
        <v>1.2372923375674587</v>
      </c>
      <c r="V367">
        <f>LOG(Table1373[[#This Row],[Mass (mg) GS 46]])</f>
        <v>2.4857214264815801</v>
      </c>
      <c r="W367">
        <f>Table1373[[#This Row],[Mass (mg) GS 46]]*($W$4/Table1373[[#This Row],[SVL GS 46]])^$W$3</f>
        <v>197.35814395535255</v>
      </c>
      <c r="X367" s="12">
        <f>Table1373[[#This Row],[GS 46]]-Table1373[[#This Row],[GS]]</f>
        <v>1</v>
      </c>
      <c r="Y367">
        <f>Table1373[[#This Row],[SVL GS 46]]-Table1373[[#This Row],[SVL]]</f>
        <v>4.7199999999999989</v>
      </c>
      <c r="Z367">
        <f>Table1373[[#This Row],[Mass GS 46]]-Table1373[[#This Row],[Mass]]</f>
        <v>-2.8000000000000025E-2</v>
      </c>
      <c r="AA367">
        <f>Table1373[[#This Row],[SMI.mg GS 46]]-Table1373[[#This Row],[SMI.mg]]</f>
        <v>-330.70960060596309</v>
      </c>
      <c r="AB367">
        <f>Table1373[[#This Row],[Days post-exp. GS 46]]-Table1373[[#This Row],[Days post-exp.]]</f>
        <v>2</v>
      </c>
    </row>
    <row r="368" spans="1:29">
      <c r="A368" t="s">
        <v>760</v>
      </c>
      <c r="B368" t="s">
        <v>461</v>
      </c>
      <c r="C368" s="3">
        <v>44002</v>
      </c>
      <c r="D368" s="13">
        <v>44020</v>
      </c>
      <c r="E368" s="3" t="s">
        <v>775</v>
      </c>
      <c r="F368">
        <f>Table1373[[#This Row],[Date Measured]]-Table1373[[#This Row],[Exp. Start]]</f>
        <v>18</v>
      </c>
      <c r="G368">
        <v>11.4</v>
      </c>
      <c r="H368">
        <v>42</v>
      </c>
      <c r="I368">
        <v>0.314</v>
      </c>
      <c r="J368">
        <f>Table1373[[#This Row],[Mass]]*1000</f>
        <v>314</v>
      </c>
      <c r="K368">
        <f>LOG(Table1373[[#This Row],[SVL]])</f>
        <v>1.0569048513364727</v>
      </c>
      <c r="L368">
        <f>LOG(Table1373[[#This Row],[Mass (mg)]])</f>
        <v>2.4969296480732148</v>
      </c>
      <c r="M368">
        <f>Table1373[[#This Row],[Mass (mg)]]*($M$4/Table1373[[#This Row],[SVL]])^$M$3</f>
        <v>648.84539403545557</v>
      </c>
      <c r="N368" s="13">
        <v>44025</v>
      </c>
      <c r="O368" t="s">
        <v>776</v>
      </c>
      <c r="P368">
        <f>Table1373[[#This Row],[Date Measured GS 46]]-Table1373[[#This Row],[Exp. Start]]</f>
        <v>23</v>
      </c>
      <c r="Q368">
        <v>14.64</v>
      </c>
      <c r="R368">
        <v>46</v>
      </c>
      <c r="S368">
        <v>0.24099999999999999</v>
      </c>
      <c r="T368">
        <f>Table1373[[#This Row],[Mass GS 46]]*1000</f>
        <v>241</v>
      </c>
      <c r="U368">
        <f>LOG(Table1373[[#This Row],[SVL GS 46]])</f>
        <v>1.1655410767223731</v>
      </c>
      <c r="V368">
        <f>LOG(Table1373[[#This Row],[Mass (mg) GS 46]])</f>
        <v>2.3820170425748683</v>
      </c>
      <c r="W368">
        <f>Table1373[[#This Row],[Mass (mg) GS 46]]*($W$4/Table1373[[#This Row],[SVL GS 46]])^$W$3</f>
        <v>253.90874655573128</v>
      </c>
      <c r="X368" s="12">
        <f>Table1373[[#This Row],[GS 46]]-Table1373[[#This Row],[GS]]</f>
        <v>4</v>
      </c>
      <c r="Y368">
        <f>Table1373[[#This Row],[SVL GS 46]]-Table1373[[#This Row],[SVL]]</f>
        <v>3.24</v>
      </c>
      <c r="Z368">
        <f>Table1373[[#This Row],[Mass GS 46]]-Table1373[[#This Row],[Mass]]</f>
        <v>-7.3000000000000009E-2</v>
      </c>
      <c r="AA368">
        <f>Table1373[[#This Row],[SMI.mg GS 46]]-Table1373[[#This Row],[SMI.mg]]</f>
        <v>-394.93664747972429</v>
      </c>
      <c r="AB368">
        <f>Table1373[[#This Row],[Days post-exp. GS 46]]-Table1373[[#This Row],[Days post-exp.]]</f>
        <v>5</v>
      </c>
    </row>
    <row r="369" spans="1:28">
      <c r="A369" t="s">
        <v>760</v>
      </c>
      <c r="B369" t="s">
        <v>461</v>
      </c>
      <c r="C369" s="3">
        <v>44002</v>
      </c>
      <c r="D369" s="13">
        <v>44020</v>
      </c>
      <c r="E369" s="3" t="s">
        <v>777</v>
      </c>
      <c r="F369">
        <f>Table1373[[#This Row],[Date Measured]]-Table1373[[#This Row],[Exp. Start]]</f>
        <v>18</v>
      </c>
      <c r="G369">
        <v>11.68</v>
      </c>
      <c r="H369">
        <v>42</v>
      </c>
      <c r="I369">
        <v>0.39</v>
      </c>
      <c r="J369">
        <f>Table1373[[#This Row],[Mass]]*1000</f>
        <v>390</v>
      </c>
      <c r="K369">
        <f>LOG(Table1373[[#This Row],[SVL]])</f>
        <v>1.0674428427763807</v>
      </c>
      <c r="L369">
        <f>LOG(Table1373[[#This Row],[Mass (mg)]])</f>
        <v>2.5910646070264991</v>
      </c>
      <c r="M369">
        <f>Table1373[[#This Row],[Mass (mg)]]*($M$4/Table1373[[#This Row],[SVL]])^$M$3</f>
        <v>753.21924134688754</v>
      </c>
      <c r="N369" s="13">
        <v>44025</v>
      </c>
      <c r="O369" t="s">
        <v>778</v>
      </c>
      <c r="P369">
        <f>Table1373[[#This Row],[Date Measured GS 46]]-Table1373[[#This Row],[Exp. Start]]</f>
        <v>23</v>
      </c>
      <c r="Q369">
        <v>15.49</v>
      </c>
      <c r="R369">
        <v>46</v>
      </c>
      <c r="S369">
        <v>0.253</v>
      </c>
      <c r="T369">
        <f>Table1373[[#This Row],[Mass GS 46]]*1000</f>
        <v>253</v>
      </c>
      <c r="U369">
        <f>LOG(Table1373[[#This Row],[SVL GS 46]])</f>
        <v>1.1900514177592061</v>
      </c>
      <c r="V369">
        <f>LOG(Table1373[[#This Row],[Mass (mg) GS 46]])</f>
        <v>2.403120521175818</v>
      </c>
      <c r="W369">
        <f>Table1373[[#This Row],[Mass (mg) GS 46]]*($W$4/Table1373[[#This Row],[SVL GS 46]])^$W$3</f>
        <v>225.41179195477497</v>
      </c>
      <c r="X369" s="12">
        <f>Table1373[[#This Row],[GS 46]]-Table1373[[#This Row],[GS]]</f>
        <v>4</v>
      </c>
      <c r="Y369">
        <f>Table1373[[#This Row],[SVL GS 46]]-Table1373[[#This Row],[SVL]]</f>
        <v>3.8100000000000005</v>
      </c>
      <c r="Z369">
        <f>Table1373[[#This Row],[Mass GS 46]]-Table1373[[#This Row],[Mass]]</f>
        <v>-0.13700000000000001</v>
      </c>
      <c r="AA369">
        <f>Table1373[[#This Row],[SMI.mg GS 46]]-Table1373[[#This Row],[SMI.mg]]</f>
        <v>-527.80744939211263</v>
      </c>
      <c r="AB369">
        <f>Table1373[[#This Row],[Days post-exp. GS 46]]-Table1373[[#This Row],[Days post-exp.]]</f>
        <v>5</v>
      </c>
    </row>
    <row r="370" spans="1:28">
      <c r="A370" t="s">
        <v>760</v>
      </c>
      <c r="B370" t="s">
        <v>461</v>
      </c>
      <c r="C370" s="3">
        <v>44002</v>
      </c>
      <c r="D370" s="13">
        <v>44020</v>
      </c>
      <c r="E370" t="s">
        <v>779</v>
      </c>
      <c r="F370">
        <f>Table1373[[#This Row],[Date Measured]]-Table1373[[#This Row],[Exp. Start]]</f>
        <v>18</v>
      </c>
      <c r="G370">
        <v>10.77</v>
      </c>
      <c r="H370">
        <v>42</v>
      </c>
      <c r="I370">
        <v>0.30399999999999999</v>
      </c>
      <c r="J370">
        <f>Table1373[[#This Row],[Mass]]*1000</f>
        <v>304</v>
      </c>
      <c r="K370">
        <f>LOG(Table1373[[#This Row],[SVL]])</f>
        <v>1.0322157032979815</v>
      </c>
      <c r="L370">
        <f>LOG(Table1373[[#This Row],[Mass (mg)]])</f>
        <v>2.4828735836087539</v>
      </c>
      <c r="M370">
        <f>Table1373[[#This Row],[Mass (mg)]]*($M$4/Table1373[[#This Row],[SVL]])^$M$3</f>
        <v>735.96914039014609</v>
      </c>
      <c r="N370" s="13">
        <v>44025</v>
      </c>
      <c r="O370" t="s">
        <v>780</v>
      </c>
      <c r="P370">
        <f>Table1373[[#This Row],[Date Measured GS 46]]-Table1373[[#This Row],[Exp. Start]]</f>
        <v>23</v>
      </c>
      <c r="Q370">
        <v>15.15</v>
      </c>
      <c r="R370">
        <v>46</v>
      </c>
      <c r="S370">
        <v>0.20499999999999999</v>
      </c>
      <c r="T370">
        <f>Table1373[[#This Row],[Mass GS 46]]*1000</f>
        <v>205</v>
      </c>
      <c r="U370">
        <f>LOG(Table1373[[#This Row],[SVL GS 46]])</f>
        <v>1.1804126328383238</v>
      </c>
      <c r="V370">
        <f>LOG(Table1373[[#This Row],[Mass (mg) GS 46]])</f>
        <v>2.3117538610557542</v>
      </c>
      <c r="W370">
        <f>Table1373[[#This Row],[Mass (mg) GS 46]]*($W$4/Table1373[[#This Row],[SVL GS 46]])^$W$3</f>
        <v>195.09252137414754</v>
      </c>
      <c r="X370" s="12">
        <f>Table1373[[#This Row],[GS 46]]-Table1373[[#This Row],[GS]]</f>
        <v>4</v>
      </c>
      <c r="Y370">
        <f>Table1373[[#This Row],[SVL GS 46]]-Table1373[[#This Row],[SVL]]</f>
        <v>4.3800000000000008</v>
      </c>
      <c r="Z370">
        <f>Table1373[[#This Row],[Mass GS 46]]-Table1373[[#This Row],[Mass]]</f>
        <v>-9.9000000000000005E-2</v>
      </c>
      <c r="AA370">
        <f>Table1373[[#This Row],[SMI.mg GS 46]]-Table1373[[#This Row],[SMI.mg]]</f>
        <v>-540.87661901599859</v>
      </c>
      <c r="AB370">
        <f>Table1373[[#This Row],[Days post-exp. GS 46]]-Table1373[[#This Row],[Days post-exp.]]</f>
        <v>5</v>
      </c>
    </row>
    <row r="371" spans="1:28">
      <c r="A371" t="s">
        <v>760</v>
      </c>
      <c r="B371" t="s">
        <v>461</v>
      </c>
      <c r="C371" s="3">
        <v>44002</v>
      </c>
      <c r="D371" s="18">
        <v>44020</v>
      </c>
      <c r="E371" s="4" t="s">
        <v>781</v>
      </c>
      <c r="F371">
        <f>Table1373[[#This Row],[Date Measured]]-Table1373[[#This Row],[Exp. Start]]</f>
        <v>18</v>
      </c>
      <c r="G371" s="4">
        <v>12.73</v>
      </c>
      <c r="H371" s="4">
        <v>43</v>
      </c>
      <c r="I371" s="4">
        <v>0.3</v>
      </c>
      <c r="J371" s="4">
        <f>Table1373[[#This Row],[Mass]]*1000</f>
        <v>300</v>
      </c>
      <c r="K371" s="4">
        <f>LOG(Table1373[[#This Row],[SVL]])</f>
        <v>1.1048284036536553</v>
      </c>
      <c r="L371" s="4">
        <f>LOG(Table1373[[#This Row],[Mass (mg)]])</f>
        <v>2.4771212547196626</v>
      </c>
      <c r="M371">
        <f>Table1373[[#This Row],[Mass (mg)]]*($M$4/Table1373[[#This Row],[SVL]])^$M$3</f>
        <v>455.86505482435035</v>
      </c>
      <c r="N371" s="13">
        <v>44028</v>
      </c>
      <c r="O371" t="s">
        <v>782</v>
      </c>
      <c r="P371">
        <f>Table1373[[#This Row],[Date Measured GS 46]]-Table1373[[#This Row],[Exp. Start]]</f>
        <v>26</v>
      </c>
      <c r="Q371">
        <v>13.2</v>
      </c>
      <c r="R371">
        <v>46</v>
      </c>
      <c r="S371">
        <v>0.223</v>
      </c>
      <c r="T371">
        <f>Table1373[[#This Row],[Mass GS 46]]*1000</f>
        <v>223</v>
      </c>
      <c r="U371">
        <f>LOG(Table1373[[#This Row],[SVL GS 46]])</f>
        <v>1.1205739312058498</v>
      </c>
      <c r="V371">
        <f>LOG(Table1373[[#This Row],[Mass (mg) GS 46]])</f>
        <v>2.3483048630481607</v>
      </c>
      <c r="W371">
        <f>Table1373[[#This Row],[Mass (mg) GS 46]]*($W$4/Table1373[[#This Row],[SVL GS 46]])^$W$3</f>
        <v>319.54648232104466</v>
      </c>
      <c r="X371" s="12">
        <f>Table1373[[#This Row],[GS 46]]-Table1373[[#This Row],[GS]]</f>
        <v>3</v>
      </c>
      <c r="Y371">
        <f>Table1373[[#This Row],[SVL GS 46]]-Table1373[[#This Row],[SVL]]</f>
        <v>0.46999999999999886</v>
      </c>
      <c r="Z371">
        <f>Table1373[[#This Row],[Mass GS 46]]-Table1373[[#This Row],[Mass]]</f>
        <v>-7.6999999999999985E-2</v>
      </c>
      <c r="AA371">
        <f>Table1373[[#This Row],[SMI.mg GS 46]]-Table1373[[#This Row],[SMI.mg]]</f>
        <v>-136.31857250330569</v>
      </c>
      <c r="AB371">
        <f>Table1373[[#This Row],[Days post-exp. GS 46]]-Table1373[[#This Row],[Days post-exp.]]</f>
        <v>8</v>
      </c>
    </row>
    <row r="372" spans="1:28">
      <c r="A372" t="s">
        <v>760</v>
      </c>
      <c r="B372" t="s">
        <v>461</v>
      </c>
      <c r="C372" s="3">
        <v>44002</v>
      </c>
      <c r="D372" s="13">
        <v>44021</v>
      </c>
      <c r="E372" s="3" t="s">
        <v>783</v>
      </c>
      <c r="F372">
        <f>Table1373[[#This Row],[Date Measured]]-Table1373[[#This Row],[Exp. Start]]</f>
        <v>19</v>
      </c>
      <c r="G372">
        <v>15.14</v>
      </c>
      <c r="H372">
        <v>42</v>
      </c>
      <c r="I372">
        <v>0.372</v>
      </c>
      <c r="J372">
        <f>Table1373[[#This Row],[Mass]]*1000</f>
        <v>372</v>
      </c>
      <c r="K372">
        <f>LOG(Table1373[[#This Row],[SVL]])</f>
        <v>1.180125875164054</v>
      </c>
      <c r="L372">
        <f>LOG(Table1373[[#This Row],[Mass (mg)]])</f>
        <v>2.5705429398818973</v>
      </c>
      <c r="M372">
        <f>Table1373[[#This Row],[Mass (mg)]]*($M$4/Table1373[[#This Row],[SVL]])^$M$3</f>
        <v>348.74523014760587</v>
      </c>
      <c r="N372" s="13">
        <v>44025</v>
      </c>
      <c r="O372" t="s">
        <v>784</v>
      </c>
      <c r="P372">
        <f>Table1373[[#This Row],[Date Measured GS 46]]-Table1373[[#This Row],[Exp. Start]]</f>
        <v>23</v>
      </c>
      <c r="Q372">
        <v>13.23</v>
      </c>
      <c r="R372">
        <v>46</v>
      </c>
      <c r="S372">
        <v>0.246</v>
      </c>
      <c r="T372">
        <f>Table1373[[#This Row],[Mass GS 46]]*1000</f>
        <v>246</v>
      </c>
      <c r="U372">
        <f>LOG(Table1373[[#This Row],[SVL GS 46]])</f>
        <v>1.121559844187501</v>
      </c>
      <c r="V372">
        <f>LOG(Table1373[[#This Row],[Mass (mg) GS 46]])</f>
        <v>2.3909351071033793</v>
      </c>
      <c r="W372">
        <f>Table1373[[#This Row],[Mass (mg) GS 46]]*($W$4/Table1373[[#This Row],[SVL GS 46]])^$W$3</f>
        <v>350.13519680071846</v>
      </c>
      <c r="X372" s="12">
        <f>Table1373[[#This Row],[GS 46]]-Table1373[[#This Row],[GS]]</f>
        <v>4</v>
      </c>
      <c r="Y372">
        <f>Table1373[[#This Row],[SVL GS 46]]-Table1373[[#This Row],[SVL]]</f>
        <v>-1.9100000000000001</v>
      </c>
      <c r="Z372">
        <f>Table1373[[#This Row],[Mass GS 46]]-Table1373[[#This Row],[Mass]]</f>
        <v>-0.126</v>
      </c>
      <c r="AA372">
        <f>Table1373[[#This Row],[SMI.mg GS 46]]-Table1373[[#This Row],[SMI.mg]]</f>
        <v>1.3899666531125945</v>
      </c>
      <c r="AB372">
        <f>Table1373[[#This Row],[Days post-exp. GS 46]]-Table1373[[#This Row],[Days post-exp.]]</f>
        <v>4</v>
      </c>
    </row>
    <row r="373" spans="1:28">
      <c r="A373" t="s">
        <v>760</v>
      </c>
      <c r="B373" t="s">
        <v>461</v>
      </c>
      <c r="C373" s="3">
        <v>44002</v>
      </c>
      <c r="D373" s="13">
        <v>44021</v>
      </c>
      <c r="E373" s="3" t="s">
        <v>785</v>
      </c>
      <c r="F373">
        <f>Table1373[[#This Row],[Date Measured]]-Table1373[[#This Row],[Exp. Start]]</f>
        <v>19</v>
      </c>
      <c r="G373">
        <v>13.62</v>
      </c>
      <c r="H373">
        <v>42</v>
      </c>
      <c r="I373">
        <v>0.28000000000000003</v>
      </c>
      <c r="J373">
        <f>Table1373[[#This Row],[Mass]]*1000</f>
        <v>280</v>
      </c>
      <c r="K373">
        <f>LOG(Table1373[[#This Row],[SVL]])</f>
        <v>1.1341771075767664</v>
      </c>
      <c r="L373">
        <f>LOG(Table1373[[#This Row],[Mass (mg)]])</f>
        <v>2.4471580313422194</v>
      </c>
      <c r="M373">
        <f>Table1373[[#This Row],[Mass (mg)]]*($M$4/Table1373[[#This Row],[SVL]])^$M$3</f>
        <v>352.46736370615429</v>
      </c>
      <c r="N373" s="13">
        <v>44024</v>
      </c>
      <c r="O373" t="s">
        <v>786</v>
      </c>
      <c r="P373">
        <f>Table1373[[#This Row],[Date Measured GS 46]]-Table1373[[#This Row],[Exp. Start]]</f>
        <v>22</v>
      </c>
      <c r="Q373">
        <v>12.33</v>
      </c>
      <c r="R373">
        <v>46</v>
      </c>
      <c r="S373">
        <v>0.214</v>
      </c>
      <c r="T373">
        <f>Table1373[[#This Row],[Mass GS 46]]*1000</f>
        <v>214</v>
      </c>
      <c r="U373">
        <f>LOG(Table1373[[#This Row],[SVL GS 46]])</f>
        <v>1.0909630765957317</v>
      </c>
      <c r="V373">
        <f>LOG(Table1373[[#This Row],[Mass (mg) GS 46]])</f>
        <v>2.330413773349191</v>
      </c>
      <c r="W373">
        <f>Table1373[[#This Row],[Mass (mg) GS 46]]*($W$4/Table1373[[#This Row],[SVL GS 46]])^$W$3</f>
        <v>375.48951601849268</v>
      </c>
      <c r="X373" s="12">
        <f>Table1373[[#This Row],[GS 46]]-Table1373[[#This Row],[GS]]</f>
        <v>4</v>
      </c>
      <c r="Y373">
        <f>Table1373[[#This Row],[SVL GS 46]]-Table1373[[#This Row],[SVL]]</f>
        <v>-1.2899999999999991</v>
      </c>
      <c r="Z373">
        <f>Table1373[[#This Row],[Mass GS 46]]-Table1373[[#This Row],[Mass]]</f>
        <v>-6.6000000000000031E-2</v>
      </c>
      <c r="AA373">
        <f>Table1373[[#This Row],[SMI.mg GS 46]]-Table1373[[#This Row],[SMI.mg]]</f>
        <v>23.022152312338392</v>
      </c>
      <c r="AB373">
        <f>Table1373[[#This Row],[Days post-exp. GS 46]]-Table1373[[#This Row],[Days post-exp.]]</f>
        <v>3</v>
      </c>
    </row>
    <row r="374" spans="1:28">
      <c r="A374" t="s">
        <v>760</v>
      </c>
      <c r="B374" t="s">
        <v>461</v>
      </c>
      <c r="C374" s="3">
        <v>44002</v>
      </c>
      <c r="D374" s="13">
        <v>44021</v>
      </c>
      <c r="E374" s="3" t="s">
        <v>787</v>
      </c>
      <c r="F374">
        <f>Table1373[[#This Row],[Date Measured]]-Table1373[[#This Row],[Exp. Start]]</f>
        <v>19</v>
      </c>
      <c r="G374">
        <v>13.91</v>
      </c>
      <c r="H374">
        <v>42</v>
      </c>
      <c r="I374">
        <v>0.28499999999999998</v>
      </c>
      <c r="J374">
        <f>Table1373[[#This Row],[Mass]]*1000</f>
        <v>285</v>
      </c>
      <c r="K374">
        <f>LOG(Table1373[[#This Row],[SVL]])</f>
        <v>1.1433271299920464</v>
      </c>
      <c r="L374">
        <f>LOG(Table1373[[#This Row],[Mass (mg)]])</f>
        <v>2.4548448600085102</v>
      </c>
      <c r="M374">
        <f>Table1373[[#This Row],[Mass (mg)]]*($M$4/Table1373[[#This Row],[SVL]])^$M$3</f>
        <v>338.31192471112593</v>
      </c>
      <c r="N374" s="13">
        <v>44025</v>
      </c>
      <c r="O374" t="s">
        <v>788</v>
      </c>
      <c r="P374">
        <f>Table1373[[#This Row],[Date Measured GS 46]]-Table1373[[#This Row],[Exp. Start]]</f>
        <v>23</v>
      </c>
      <c r="Q374">
        <v>13.34</v>
      </c>
      <c r="R374">
        <v>46</v>
      </c>
      <c r="S374">
        <v>0.24199999999999999</v>
      </c>
      <c r="T374">
        <f>Table1373[[#This Row],[Mass GS 46]]*1000</f>
        <v>242</v>
      </c>
      <c r="U374">
        <f>LOG(Table1373[[#This Row],[SVL GS 46]])</f>
        <v>1.1251558295805302</v>
      </c>
      <c r="V374">
        <f>LOG(Table1373[[#This Row],[Mass (mg) GS 46]])</f>
        <v>2.3838153659804311</v>
      </c>
      <c r="W374">
        <f>Table1373[[#This Row],[Mass (mg) GS 46]]*($W$4/Table1373[[#This Row],[SVL GS 46]])^$W$3</f>
        <v>336.07380383528226</v>
      </c>
      <c r="X374" s="12">
        <f>Table1373[[#This Row],[GS 46]]-Table1373[[#This Row],[GS]]</f>
        <v>4</v>
      </c>
      <c r="Y374">
        <f>Table1373[[#This Row],[SVL GS 46]]-Table1373[[#This Row],[SVL]]</f>
        <v>-0.57000000000000028</v>
      </c>
      <c r="Z374">
        <f>Table1373[[#This Row],[Mass GS 46]]-Table1373[[#This Row],[Mass]]</f>
        <v>-4.2999999999999983E-2</v>
      </c>
      <c r="AA374">
        <f>Table1373[[#This Row],[SMI.mg GS 46]]-Table1373[[#This Row],[SMI.mg]]</f>
        <v>-2.2381208758436628</v>
      </c>
      <c r="AB374">
        <f>Table1373[[#This Row],[Days post-exp. GS 46]]-Table1373[[#This Row],[Days post-exp.]]</f>
        <v>4</v>
      </c>
    </row>
    <row r="375" spans="1:28">
      <c r="A375" t="s">
        <v>760</v>
      </c>
      <c r="B375" t="s">
        <v>461</v>
      </c>
      <c r="C375" s="3">
        <v>44002</v>
      </c>
      <c r="D375" s="13">
        <v>44022</v>
      </c>
      <c r="E375" s="3" t="s">
        <v>789</v>
      </c>
      <c r="F375">
        <f>Table1373[[#This Row],[Date Measured]]-Table1373[[#This Row],[Exp. Start]]</f>
        <v>20</v>
      </c>
      <c r="G375">
        <v>12.91</v>
      </c>
      <c r="H375">
        <v>42</v>
      </c>
      <c r="I375">
        <v>0.26500000000000001</v>
      </c>
      <c r="J375">
        <f>Table1373[[#This Row],[Mass]]*1000</f>
        <v>265</v>
      </c>
      <c r="K375">
        <f>LOG(Table1373[[#This Row],[SVL]])</f>
        <v>1.1109262422664203</v>
      </c>
      <c r="L375">
        <f>LOG(Table1373[[#This Row],[Mass (mg)]])</f>
        <v>2.4232458739368079</v>
      </c>
      <c r="M375">
        <f>Table1373[[#This Row],[Mass (mg)]]*($M$4/Table1373[[#This Row],[SVL]])^$M$3</f>
        <v>387.23508112671874</v>
      </c>
      <c r="N375" s="13">
        <v>44027</v>
      </c>
      <c r="O375" t="s">
        <v>790</v>
      </c>
      <c r="P375">
        <f>Table1373[[#This Row],[Date Measured GS 46]]-Table1373[[#This Row],[Exp. Start]]</f>
        <v>25</v>
      </c>
      <c r="Q375">
        <v>11.57</v>
      </c>
      <c r="R375">
        <v>46</v>
      </c>
      <c r="S375">
        <v>0.17699999999999999</v>
      </c>
      <c r="T375">
        <f>Table1373[[#This Row],[Mass GS 46]]*1000</f>
        <v>177</v>
      </c>
      <c r="U375">
        <f>LOG(Table1373[[#This Row],[SVL GS 46]])</f>
        <v>1.0633333589517495</v>
      </c>
      <c r="V375">
        <f>LOG(Table1373[[#This Row],[Mass (mg) GS 46]])</f>
        <v>2.2479732663618068</v>
      </c>
      <c r="W375">
        <f>Table1373[[#This Row],[Mass (mg) GS 46]]*($W$4/Table1373[[#This Row],[SVL GS 46]])^$W$3</f>
        <v>375.16946607951388</v>
      </c>
      <c r="X375" s="12">
        <f>Table1373[[#This Row],[GS 46]]-Table1373[[#This Row],[GS]]</f>
        <v>4</v>
      </c>
      <c r="Y375">
        <f>Table1373[[#This Row],[SVL GS 46]]-Table1373[[#This Row],[SVL]]</f>
        <v>-1.3399999999999999</v>
      </c>
      <c r="Z375">
        <f>Table1373[[#This Row],[Mass GS 46]]-Table1373[[#This Row],[Mass]]</f>
        <v>-8.8000000000000023E-2</v>
      </c>
      <c r="AA375">
        <f>Table1373[[#This Row],[SMI.mg GS 46]]-Table1373[[#This Row],[SMI.mg]]</f>
        <v>-12.065615047204858</v>
      </c>
      <c r="AB375">
        <f>Table1373[[#This Row],[Days post-exp. GS 46]]-Table1373[[#This Row],[Days post-exp.]]</f>
        <v>5</v>
      </c>
    </row>
    <row r="376" spans="1:28">
      <c r="A376" t="s">
        <v>760</v>
      </c>
      <c r="B376" t="s">
        <v>461</v>
      </c>
      <c r="C376" s="3">
        <v>44002</v>
      </c>
      <c r="D376" s="13">
        <v>44022</v>
      </c>
      <c r="E376" s="3" t="s">
        <v>791</v>
      </c>
      <c r="F376">
        <f>Table1373[[#This Row],[Date Measured]]-Table1373[[#This Row],[Exp. Start]]</f>
        <v>20</v>
      </c>
      <c r="G376">
        <v>13.7</v>
      </c>
      <c r="H376">
        <v>42</v>
      </c>
      <c r="I376">
        <v>0.318</v>
      </c>
      <c r="J376">
        <f>Table1373[[#This Row],[Mass]]*1000</f>
        <v>318</v>
      </c>
      <c r="K376">
        <f>LOG(Table1373[[#This Row],[SVL]])</f>
        <v>1.1367205671564067</v>
      </c>
      <c r="L376">
        <f>LOG(Table1373[[#This Row],[Mass (mg)]])</f>
        <v>2.5024271199844326</v>
      </c>
      <c r="M376">
        <f>Table1373[[#This Row],[Mass (mg)]]*($M$4/Table1373[[#This Row],[SVL]])^$M$3</f>
        <v>393.82465531265194</v>
      </c>
      <c r="N376" s="13">
        <v>44029</v>
      </c>
      <c r="O376" t="s">
        <v>792</v>
      </c>
      <c r="P376">
        <f>Table1373[[#This Row],[Date Measured GS 46]]-Table1373[[#This Row],[Exp. Start]]</f>
        <v>27</v>
      </c>
      <c r="Q376">
        <v>14.19</v>
      </c>
      <c r="R376">
        <v>46</v>
      </c>
      <c r="S376">
        <v>0.192</v>
      </c>
      <c r="T376">
        <f>Table1373[[#This Row],[Mass GS 46]]*1000</f>
        <v>192</v>
      </c>
      <c r="U376">
        <f>LOG(Table1373[[#This Row],[SVL GS 46]])</f>
        <v>1.1519823954574739</v>
      </c>
      <c r="V376">
        <f>LOG(Table1373[[#This Row],[Mass (mg) GS 46]])</f>
        <v>2.2833012287035497</v>
      </c>
      <c r="W376">
        <f>Table1373[[#This Row],[Mass (mg) GS 46]]*($W$4/Table1373[[#This Row],[SVL GS 46]])^$W$3</f>
        <v>221.94021207104421</v>
      </c>
      <c r="X376" s="12">
        <f>Table1373[[#This Row],[GS 46]]-Table1373[[#This Row],[GS]]</f>
        <v>4</v>
      </c>
      <c r="Y376">
        <f>Table1373[[#This Row],[SVL GS 46]]-Table1373[[#This Row],[SVL]]</f>
        <v>0.49000000000000021</v>
      </c>
      <c r="Z376">
        <f>Table1373[[#This Row],[Mass GS 46]]-Table1373[[#This Row],[Mass]]</f>
        <v>-0.126</v>
      </c>
      <c r="AA376">
        <f>Table1373[[#This Row],[SMI.mg GS 46]]-Table1373[[#This Row],[SMI.mg]]</f>
        <v>-171.88444324160773</v>
      </c>
      <c r="AB376">
        <f>Table1373[[#This Row],[Days post-exp. GS 46]]-Table1373[[#This Row],[Days post-exp.]]</f>
        <v>7</v>
      </c>
    </row>
    <row r="377" spans="1:28">
      <c r="A377" t="s">
        <v>760</v>
      </c>
      <c r="B377" t="s">
        <v>461</v>
      </c>
      <c r="C377" s="3">
        <v>44002</v>
      </c>
      <c r="D377" s="13">
        <v>44023</v>
      </c>
      <c r="E377" s="3" t="s">
        <v>793</v>
      </c>
      <c r="F377">
        <f>Table1373[[#This Row],[Date Measured]]-Table1373[[#This Row],[Exp. Start]]</f>
        <v>21</v>
      </c>
      <c r="G377">
        <v>14.07</v>
      </c>
      <c r="H377">
        <v>42</v>
      </c>
      <c r="I377">
        <v>0.30199999999999999</v>
      </c>
      <c r="J377">
        <f>Table1373[[#This Row],[Mass]]*1000</f>
        <v>302</v>
      </c>
      <c r="K377">
        <f>LOG(Table1373[[#This Row],[SVL]])</f>
        <v>1.1482940974347458</v>
      </c>
      <c r="L377">
        <f>LOG(Table1373[[#This Row],[Mass (mg)]])</f>
        <v>2.4800069429571505</v>
      </c>
      <c r="M377">
        <f>Table1373[[#This Row],[Mass (mg)]]*($M$4/Table1373[[#This Row],[SVL]])^$M$3</f>
        <v>347.25086283498206</v>
      </c>
      <c r="N377" s="13">
        <v>44029</v>
      </c>
      <c r="O377" t="s">
        <v>794</v>
      </c>
      <c r="P377">
        <f>Table1373[[#This Row],[Date Measured GS 46]]-Table1373[[#This Row],[Exp. Start]]</f>
        <v>27</v>
      </c>
      <c r="Q377">
        <v>13.65</v>
      </c>
      <c r="R377">
        <v>46</v>
      </c>
      <c r="S377">
        <v>0.186</v>
      </c>
      <c r="T377">
        <f>Table1373[[#This Row],[Mass GS 46]]*1000</f>
        <v>186</v>
      </c>
      <c r="U377">
        <f>LOG(Table1373[[#This Row],[SVL GS 46]])</f>
        <v>1.1351326513767748</v>
      </c>
      <c r="V377">
        <f>LOG(Table1373[[#This Row],[Mass (mg) GS 46]])</f>
        <v>2.2695129442179165</v>
      </c>
      <c r="W377">
        <f>Table1373[[#This Row],[Mass (mg) GS 46]]*($W$4/Table1373[[#This Row],[SVL GS 46]])^$W$3</f>
        <v>241.26676373900983</v>
      </c>
      <c r="X377" s="12">
        <f>Table1373[[#This Row],[GS 46]]-Table1373[[#This Row],[GS]]</f>
        <v>4</v>
      </c>
      <c r="Y377">
        <f>Table1373[[#This Row],[SVL GS 46]]-Table1373[[#This Row],[SVL]]</f>
        <v>-0.41999999999999993</v>
      </c>
      <c r="Z377">
        <f>Table1373[[#This Row],[Mass GS 46]]-Table1373[[#This Row],[Mass]]</f>
        <v>-0.11599999999999999</v>
      </c>
      <c r="AA377">
        <f>Table1373[[#This Row],[SMI.mg GS 46]]-Table1373[[#This Row],[SMI.mg]]</f>
        <v>-105.98409909597223</v>
      </c>
      <c r="AB377">
        <f>Table1373[[#This Row],[Days post-exp. GS 46]]-Table1373[[#This Row],[Days post-exp.]]</f>
        <v>6</v>
      </c>
    </row>
    <row r="378" spans="1:28">
      <c r="A378" t="s">
        <v>760</v>
      </c>
      <c r="B378" t="s">
        <v>461</v>
      </c>
      <c r="C378" s="3">
        <v>44002</v>
      </c>
      <c r="D378" s="18">
        <v>44023</v>
      </c>
      <c r="E378" s="4" t="s">
        <v>795</v>
      </c>
      <c r="F378">
        <f>Table1373[[#This Row],[Date Measured]]-Table1373[[#This Row],[Exp. Start]]</f>
        <v>21</v>
      </c>
      <c r="G378" s="4">
        <v>12.87</v>
      </c>
      <c r="H378" s="4">
        <v>43</v>
      </c>
      <c r="I378" s="4">
        <v>0.32500000000000001</v>
      </c>
      <c r="J378" s="4">
        <f>Table1373[[#This Row],[Mass]]*1000</f>
        <v>325</v>
      </c>
      <c r="K378" s="4">
        <f>LOG(Table1373[[#This Row],[SVL]])</f>
        <v>1.1095785469043866</v>
      </c>
      <c r="L378" s="4">
        <f>LOG(Table1373[[#This Row],[Mass (mg)]])</f>
        <v>2.5118833609788744</v>
      </c>
      <c r="M378">
        <f>Table1373[[#This Row],[Mass (mg)]]*($M$4/Table1373[[#This Row],[SVL]])^$M$3</f>
        <v>479.03400246490713</v>
      </c>
      <c r="N378" s="13">
        <v>44028</v>
      </c>
      <c r="O378" t="s">
        <v>796</v>
      </c>
      <c r="P378">
        <f>Table1373[[#This Row],[Date Measured GS 46]]-Table1373[[#This Row],[Exp. Start]]</f>
        <v>26</v>
      </c>
      <c r="Q378">
        <v>14.29</v>
      </c>
      <c r="R378">
        <v>46</v>
      </c>
      <c r="S378">
        <v>0.24</v>
      </c>
      <c r="T378">
        <f>Table1373[[#This Row],[Mass GS 46]]*1000</f>
        <v>240</v>
      </c>
      <c r="U378">
        <f>LOG(Table1373[[#This Row],[SVL GS 46]])</f>
        <v>1.1550322287909702</v>
      </c>
      <c r="V378">
        <f>LOG(Table1373[[#This Row],[Mass (mg) GS 46]])</f>
        <v>2.3802112417116059</v>
      </c>
      <c r="W378">
        <f>Table1373[[#This Row],[Mass (mg) GS 46]]*($W$4/Table1373[[#This Row],[SVL GS 46]])^$W$3</f>
        <v>271.69829321776632</v>
      </c>
      <c r="X378" s="12">
        <f>Table1373[[#This Row],[GS 46]]-Table1373[[#This Row],[GS]]</f>
        <v>3</v>
      </c>
      <c r="Y378">
        <f>Table1373[[#This Row],[SVL GS 46]]-Table1373[[#This Row],[SVL]]</f>
        <v>1.42</v>
      </c>
      <c r="Z378">
        <f>Table1373[[#This Row],[Mass GS 46]]-Table1373[[#This Row],[Mass]]</f>
        <v>-8.500000000000002E-2</v>
      </c>
      <c r="AA378">
        <f>Table1373[[#This Row],[SMI.mg GS 46]]-Table1373[[#This Row],[SMI.mg]]</f>
        <v>-207.33570924714081</v>
      </c>
      <c r="AB378">
        <f>Table1373[[#This Row],[Days post-exp. GS 46]]-Table1373[[#This Row],[Days post-exp.]]</f>
        <v>5</v>
      </c>
    </row>
    <row r="379" spans="1:28">
      <c r="A379" t="s">
        <v>760</v>
      </c>
      <c r="B379" t="s">
        <v>461</v>
      </c>
      <c r="C379" s="3">
        <v>44002</v>
      </c>
      <c r="D379" s="13">
        <v>44024</v>
      </c>
      <c r="E379" s="3" t="s">
        <v>797</v>
      </c>
      <c r="F379">
        <f>Table1373[[#This Row],[Date Measured]]-Table1373[[#This Row],[Exp. Start]]</f>
        <v>22</v>
      </c>
      <c r="G379">
        <v>13.87</v>
      </c>
      <c r="H379">
        <v>42</v>
      </c>
      <c r="I379">
        <v>0.26900000000000002</v>
      </c>
      <c r="J379">
        <f>Table1373[[#This Row],[Mass]]*1000</f>
        <v>269</v>
      </c>
      <c r="K379">
        <f>LOG(Table1373[[#This Row],[SVL]])</f>
        <v>1.1420764610732848</v>
      </c>
      <c r="L379">
        <f>LOG(Table1373[[#This Row],[Mass (mg)]])</f>
        <v>2.4297522800024081</v>
      </c>
      <c r="M379">
        <f>Table1373[[#This Row],[Mass (mg)]]*($M$4/Table1373[[#This Row],[SVL]])^$M$3</f>
        <v>321.8908317699682</v>
      </c>
      <c r="N379" s="13">
        <v>44028</v>
      </c>
      <c r="O379" t="s">
        <v>798</v>
      </c>
      <c r="P379">
        <f>Table1373[[#This Row],[Date Measured GS 46]]-Table1373[[#This Row],[Exp. Start]]</f>
        <v>26</v>
      </c>
      <c r="Q379">
        <v>11.33</v>
      </c>
      <c r="R379">
        <v>46</v>
      </c>
      <c r="S379">
        <v>0.18099999999999999</v>
      </c>
      <c r="T379">
        <f>Table1373[[#This Row],[Mass GS 46]]*1000</f>
        <v>181</v>
      </c>
      <c r="U379">
        <f>LOG(Table1373[[#This Row],[SVL GS 46]])</f>
        <v>1.0542299098633972</v>
      </c>
      <c r="V379">
        <f>LOG(Table1373[[#This Row],[Mass (mg) GS 46]])</f>
        <v>2.2576785748691846</v>
      </c>
      <c r="W379">
        <f>Table1373[[#This Row],[Mass (mg) GS 46]]*($W$4/Table1373[[#This Row],[SVL GS 46]])^$W$3</f>
        <v>408.29428813237996</v>
      </c>
      <c r="X379" s="12">
        <f>Table1373[[#This Row],[GS 46]]-Table1373[[#This Row],[GS]]</f>
        <v>4</v>
      </c>
      <c r="Y379">
        <f>Table1373[[#This Row],[SVL GS 46]]-Table1373[[#This Row],[SVL]]</f>
        <v>-2.5399999999999991</v>
      </c>
      <c r="Z379">
        <f>Table1373[[#This Row],[Mass GS 46]]-Table1373[[#This Row],[Mass]]</f>
        <v>-8.8000000000000023E-2</v>
      </c>
      <c r="AA379">
        <f>Table1373[[#This Row],[SMI.mg GS 46]]-Table1373[[#This Row],[SMI.mg]]</f>
        <v>86.40345636241176</v>
      </c>
      <c r="AB379">
        <f>Table1373[[#This Row],[Days post-exp. GS 46]]-Table1373[[#This Row],[Days post-exp.]]</f>
        <v>4</v>
      </c>
    </row>
    <row r="380" spans="1:28">
      <c r="A380" t="s">
        <v>760</v>
      </c>
      <c r="B380" t="s">
        <v>461</v>
      </c>
      <c r="C380" s="3">
        <v>44002</v>
      </c>
      <c r="D380" s="13">
        <v>44024</v>
      </c>
      <c r="E380" s="3" t="s">
        <v>799</v>
      </c>
      <c r="F380">
        <f>Table1373[[#This Row],[Date Measured]]-Table1373[[#This Row],[Exp. Start]]</f>
        <v>22</v>
      </c>
      <c r="G380">
        <v>14.27</v>
      </c>
      <c r="H380">
        <v>42</v>
      </c>
      <c r="I380">
        <v>0.28999999999999998</v>
      </c>
      <c r="J380">
        <f>Table1373[[#This Row],[Mass]]*1000</f>
        <v>290</v>
      </c>
      <c r="K380">
        <f>LOG(Table1373[[#This Row],[SVL]])</f>
        <v>1.1544239731146468</v>
      </c>
      <c r="L380">
        <f>LOG(Table1373[[#This Row],[Mass (mg)]])</f>
        <v>2.4623979978989561</v>
      </c>
      <c r="M380">
        <f>Table1373[[#This Row],[Mass (mg)]]*($M$4/Table1373[[#This Row],[SVL]])^$M$3</f>
        <v>320.59660523823624</v>
      </c>
      <c r="N380" s="13">
        <v>44029</v>
      </c>
      <c r="O380" t="s">
        <v>800</v>
      </c>
      <c r="P380">
        <f>Table1373[[#This Row],[Date Measured GS 46]]-Table1373[[#This Row],[Exp. Start]]</f>
        <v>27</v>
      </c>
      <c r="Q380">
        <v>13.35</v>
      </c>
      <c r="R380">
        <v>46</v>
      </c>
      <c r="S380">
        <v>0.18099999999999999</v>
      </c>
      <c r="T380">
        <f>Table1373[[#This Row],[Mass GS 46]]*1000</f>
        <v>181</v>
      </c>
      <c r="U380">
        <f>LOG(Table1373[[#This Row],[SVL GS 46]])</f>
        <v>1.1254812657005939</v>
      </c>
      <c r="V380">
        <f>LOG(Table1373[[#This Row],[Mass (mg) GS 46]])</f>
        <v>2.2576785748691846</v>
      </c>
      <c r="W380">
        <f>Table1373[[#This Row],[Mass (mg) GS 46]]*($W$4/Table1373[[#This Row],[SVL GS 46]])^$W$3</f>
        <v>250.80212298349863</v>
      </c>
      <c r="X380" s="12">
        <f>Table1373[[#This Row],[GS 46]]-Table1373[[#This Row],[GS]]</f>
        <v>4</v>
      </c>
      <c r="Y380">
        <f>Table1373[[#This Row],[SVL GS 46]]-Table1373[[#This Row],[SVL]]</f>
        <v>-0.91999999999999993</v>
      </c>
      <c r="Z380">
        <f>Table1373[[#This Row],[Mass GS 46]]-Table1373[[#This Row],[Mass]]</f>
        <v>-0.10899999999999999</v>
      </c>
      <c r="AA380">
        <f>Table1373[[#This Row],[SMI.mg GS 46]]-Table1373[[#This Row],[SMI.mg]]</f>
        <v>-69.794482254737602</v>
      </c>
      <c r="AB380">
        <f>Table1373[[#This Row],[Days post-exp. GS 46]]-Table1373[[#This Row],[Days post-exp.]]</f>
        <v>5</v>
      </c>
    </row>
    <row r="381" spans="1:28">
      <c r="A381" t="s">
        <v>760</v>
      </c>
      <c r="B381" t="s">
        <v>461</v>
      </c>
      <c r="C381" s="3">
        <v>44002</v>
      </c>
      <c r="D381" s="13">
        <v>44025</v>
      </c>
      <c r="E381" s="3" t="s">
        <v>801</v>
      </c>
      <c r="F381">
        <f>Table1373[[#This Row],[Date Measured]]-Table1373[[#This Row],[Exp. Start]]</f>
        <v>23</v>
      </c>
      <c r="G381">
        <v>14.21</v>
      </c>
      <c r="H381">
        <v>42</v>
      </c>
      <c r="I381">
        <v>0.35099999999999998</v>
      </c>
      <c r="J381">
        <f>Table1373[[#This Row],[Mass]]*1000</f>
        <v>351</v>
      </c>
      <c r="K381">
        <f>LOG(Table1373[[#This Row],[SVL]])</f>
        <v>1.1525940779274697</v>
      </c>
      <c r="L381">
        <f>LOG(Table1373[[#This Row],[Mass (mg)]])</f>
        <v>2.5453071164658239</v>
      </c>
      <c r="M381">
        <f>Table1373[[#This Row],[Mass (mg)]]*($M$4/Table1373[[#This Row],[SVL]])^$M$3</f>
        <v>392.61367296438749</v>
      </c>
      <c r="N381" s="13">
        <v>44031</v>
      </c>
      <c r="O381" t="s">
        <v>802</v>
      </c>
      <c r="P381">
        <f>Table1373[[#This Row],[Date Measured GS 46]]-Table1373[[#This Row],[Exp. Start]]</f>
        <v>29</v>
      </c>
      <c r="Q381">
        <v>14.02</v>
      </c>
      <c r="R381">
        <v>46</v>
      </c>
      <c r="S381">
        <v>0.22800000000000001</v>
      </c>
      <c r="T381">
        <f>Table1373[[#This Row],[Mass GS 46]]*1000</f>
        <v>228</v>
      </c>
      <c r="U381">
        <f>LOG(Table1373[[#This Row],[SVL GS 46]])</f>
        <v>1.1467480136306398</v>
      </c>
      <c r="V381">
        <f>LOG(Table1373[[#This Row],[Mass (mg) GS 46]])</f>
        <v>2.357934847000454</v>
      </c>
      <c r="W381">
        <f>Table1373[[#This Row],[Mass (mg) GS 46]]*($W$4/Table1373[[#This Row],[SVL GS 46]])^$W$3</f>
        <v>273.16031660058724</v>
      </c>
      <c r="X381" s="12">
        <f>Table1373[[#This Row],[GS 46]]-Table1373[[#This Row],[GS]]</f>
        <v>4</v>
      </c>
      <c r="Y381">
        <f>Table1373[[#This Row],[SVL GS 46]]-Table1373[[#This Row],[SVL]]</f>
        <v>-0.19000000000000128</v>
      </c>
      <c r="Z381">
        <f>Table1373[[#This Row],[Mass GS 46]]-Table1373[[#This Row],[Mass]]</f>
        <v>-0.12299999999999997</v>
      </c>
      <c r="AA381">
        <f>Table1373[[#This Row],[SMI.mg GS 46]]-Table1373[[#This Row],[SMI.mg]]</f>
        <v>-119.45335636380025</v>
      </c>
      <c r="AB381">
        <f>Table1373[[#This Row],[Days post-exp. GS 46]]-Table1373[[#This Row],[Days post-exp.]]</f>
        <v>6</v>
      </c>
    </row>
    <row r="382" spans="1:28">
      <c r="A382" t="s">
        <v>760</v>
      </c>
      <c r="B382" t="s">
        <v>461</v>
      </c>
      <c r="C382" s="3">
        <v>44002</v>
      </c>
      <c r="D382" s="13">
        <v>44025</v>
      </c>
      <c r="E382" s="3" t="s">
        <v>803</v>
      </c>
      <c r="F382">
        <f>Table1373[[#This Row],[Date Measured]]-Table1373[[#This Row],[Exp. Start]]</f>
        <v>23</v>
      </c>
      <c r="G382">
        <v>14.54</v>
      </c>
      <c r="H382">
        <v>42</v>
      </c>
      <c r="I382">
        <v>0.31</v>
      </c>
      <c r="J382">
        <f>Table1373[[#This Row],[Mass]]*1000</f>
        <v>310</v>
      </c>
      <c r="K382">
        <f>LOG(Table1373[[#This Row],[SVL]])</f>
        <v>1.162564406523019</v>
      </c>
      <c r="L382">
        <f>LOG(Table1373[[#This Row],[Mass (mg)]])</f>
        <v>2.4913616938342726</v>
      </c>
      <c r="M382">
        <f>Table1373[[#This Row],[Mass (mg)]]*($M$4/Table1373[[#This Row],[SVL]])^$M$3</f>
        <v>325.27187105364726</v>
      </c>
      <c r="N382" s="27">
        <v>44031</v>
      </c>
      <c r="O382" s="31" t="s">
        <v>804</v>
      </c>
      <c r="P382">
        <f>Table1373[[#This Row],[Date Measured GS 46]]-Table1373[[#This Row],[Exp. Start]]</f>
        <v>29</v>
      </c>
      <c r="Q382" s="31">
        <v>13.29</v>
      </c>
      <c r="R382" s="31">
        <v>46</v>
      </c>
      <c r="S382" s="31">
        <v>0.17100000000000001</v>
      </c>
      <c r="T382">
        <f>Table1373[[#This Row],[Mass GS 46]]*1000</f>
        <v>171</v>
      </c>
      <c r="U382">
        <f>LOG(Table1373[[#This Row],[SVL GS 46]])</f>
        <v>1.1235249809427319</v>
      </c>
      <c r="V382">
        <f>LOG(Table1373[[#This Row],[Mass (mg) GS 46]])</f>
        <v>2.2329961103921536</v>
      </c>
      <c r="W382">
        <f>Table1373[[#This Row],[Mass (mg) GS 46]]*($W$4/Table1373[[#This Row],[SVL GS 46]])^$W$3</f>
        <v>240.1372935619392</v>
      </c>
      <c r="X382" s="12">
        <f>Table1373[[#This Row],[GS 46]]-Table1373[[#This Row],[GS]]</f>
        <v>4</v>
      </c>
      <c r="Y382">
        <f>Table1373[[#This Row],[SVL GS 46]]-Table1373[[#This Row],[SVL]]</f>
        <v>-1.25</v>
      </c>
      <c r="Z382">
        <f>Table1373[[#This Row],[Mass GS 46]]-Table1373[[#This Row],[Mass]]</f>
        <v>-0.13899999999999998</v>
      </c>
      <c r="AA382">
        <f>Table1373[[#This Row],[SMI.mg GS 46]]-Table1373[[#This Row],[SMI.mg]]</f>
        <v>-85.134577491708058</v>
      </c>
      <c r="AB382">
        <f>Table1373[[#This Row],[Days post-exp. GS 46]]-Table1373[[#This Row],[Days post-exp.]]</f>
        <v>6</v>
      </c>
    </row>
    <row r="383" spans="1:28">
      <c r="A383" t="s">
        <v>760</v>
      </c>
      <c r="B383" t="s">
        <v>461</v>
      </c>
      <c r="C383" s="3">
        <v>44002</v>
      </c>
      <c r="D383" s="13">
        <v>44029</v>
      </c>
      <c r="E383" s="3" t="s">
        <v>805</v>
      </c>
      <c r="F383">
        <f>Table1373[[#This Row],[Date Measured]]-Table1373[[#This Row],[Exp. Start]]</f>
        <v>27</v>
      </c>
      <c r="G383">
        <v>15.95</v>
      </c>
      <c r="H383">
        <v>42</v>
      </c>
      <c r="I383">
        <v>0.48299999999999998</v>
      </c>
      <c r="J383">
        <f>Table1373[[#This Row],[Mass]]*1000</f>
        <v>483</v>
      </c>
      <c r="K383">
        <f>LOG(Table1373[[#This Row],[SVL]])</f>
        <v>1.2027606873932</v>
      </c>
      <c r="L383">
        <f>LOG(Table1373[[#This Row],[Mass (mg)]])</f>
        <v>2.6839471307515121</v>
      </c>
      <c r="M383">
        <f>Table1373[[#This Row],[Mass (mg)]]*($M$4/Table1373[[#This Row],[SVL]])^$M$3</f>
        <v>391.61616619113477</v>
      </c>
      <c r="N383" s="13">
        <v>44034</v>
      </c>
      <c r="O383" t="s">
        <v>806</v>
      </c>
      <c r="P383">
        <f>Table1373[[#This Row],[Date Measured GS 46]]-Table1373[[#This Row],[Exp. Start]]</f>
        <v>32</v>
      </c>
      <c r="Q383">
        <v>15.59</v>
      </c>
      <c r="R383">
        <v>46</v>
      </c>
      <c r="S383">
        <v>0.33400000000000002</v>
      </c>
      <c r="T383">
        <f>Table1373[[#This Row],[Mass GS 46]]*1000</f>
        <v>334</v>
      </c>
      <c r="U383">
        <f>LOG(Table1373[[#This Row],[SVL GS 46]])</f>
        <v>1.1928461151888416</v>
      </c>
      <c r="V383">
        <f>LOG(Table1373[[#This Row],[Mass (mg) GS 46]])</f>
        <v>2.5237464668115646</v>
      </c>
      <c r="W383">
        <f>Table1373[[#This Row],[Mass (mg) GS 46]]*($W$4/Table1373[[#This Row],[SVL GS 46]])^$W$3</f>
        <v>291.94518902808454</v>
      </c>
      <c r="X383" s="12">
        <f>Table1373[[#This Row],[GS 46]]-Table1373[[#This Row],[GS]]</f>
        <v>4</v>
      </c>
      <c r="Y383">
        <f>Table1373[[#This Row],[SVL GS 46]]-Table1373[[#This Row],[SVL]]</f>
        <v>-0.35999999999999943</v>
      </c>
      <c r="Z383">
        <f>Table1373[[#This Row],[Mass GS 46]]-Table1373[[#This Row],[Mass]]</f>
        <v>-0.14899999999999997</v>
      </c>
      <c r="AA383">
        <f>Table1373[[#This Row],[SMI.mg GS 46]]-Table1373[[#This Row],[SMI.mg]]</f>
        <v>-99.670977163050225</v>
      </c>
      <c r="AB383">
        <f>Table1373[[#This Row],[Days post-exp. GS 46]]-Table1373[[#This Row],[Days post-exp.]]</f>
        <v>5</v>
      </c>
    </row>
    <row r="384" spans="1:28">
      <c r="A384" t="s">
        <v>760</v>
      </c>
      <c r="B384" t="s">
        <v>461</v>
      </c>
      <c r="C384" s="3">
        <v>44002</v>
      </c>
      <c r="D384" s="13">
        <v>44030</v>
      </c>
      <c r="E384" s="3" t="s">
        <v>807</v>
      </c>
      <c r="F384">
        <f>Table1373[[#This Row],[Date Measured]]-Table1373[[#This Row],[Exp. Start]]</f>
        <v>28</v>
      </c>
      <c r="G384">
        <v>13.73</v>
      </c>
      <c r="H384">
        <v>42</v>
      </c>
      <c r="I384">
        <v>0.32400000000000001</v>
      </c>
      <c r="J384">
        <f>Table1373[[#This Row],[Mass]]*1000</f>
        <v>324</v>
      </c>
      <c r="K384">
        <f>LOG(Table1373[[#This Row],[SVL]])</f>
        <v>1.137670537236755</v>
      </c>
      <c r="L384">
        <f>LOG(Table1373[[#This Row],[Mass (mg)]])</f>
        <v>2.510545010206612</v>
      </c>
      <c r="M384">
        <f>Table1373[[#This Row],[Mass (mg)]]*($M$4/Table1373[[#This Row],[SVL]])^$M$3</f>
        <v>398.81780746030665</v>
      </c>
      <c r="N384" s="13">
        <v>44036</v>
      </c>
      <c r="O384" t="s">
        <v>808</v>
      </c>
      <c r="P384">
        <f>Table1373[[#This Row],[Date Measured GS 46]]-Table1373[[#This Row],[Exp. Start]]</f>
        <v>34</v>
      </c>
      <c r="Q384">
        <v>16.07</v>
      </c>
      <c r="R384">
        <v>46</v>
      </c>
      <c r="S384">
        <v>0.32500000000000001</v>
      </c>
      <c r="T384">
        <f>Table1373[[#This Row],[Mass GS 46]]*1000</f>
        <v>325</v>
      </c>
      <c r="U384">
        <f>LOG(Table1373[[#This Row],[SVL GS 46]])</f>
        <v>1.2060158767633447</v>
      </c>
      <c r="V384">
        <f>LOG(Table1373[[#This Row],[Mass (mg) GS 46]])</f>
        <v>2.5118833609788744</v>
      </c>
      <c r="W384">
        <f>Table1373[[#This Row],[Mass (mg) GS 46]]*($W$4/Table1373[[#This Row],[SVL GS 46]])^$W$3</f>
        <v>259.60873387585082</v>
      </c>
      <c r="X384" s="12">
        <f>Table1373[[#This Row],[GS 46]]-Table1373[[#This Row],[GS]]</f>
        <v>4</v>
      </c>
      <c r="Y384">
        <f>Table1373[[#This Row],[SVL GS 46]]-Table1373[[#This Row],[SVL]]</f>
        <v>2.34</v>
      </c>
      <c r="Z384">
        <f>Table1373[[#This Row],[Mass GS 46]]-Table1373[[#This Row],[Mass]]</f>
        <v>1.0000000000000009E-3</v>
      </c>
      <c r="AA384">
        <f>Table1373[[#This Row],[SMI.mg GS 46]]-Table1373[[#This Row],[SMI.mg]]</f>
        <v>-139.20907358445584</v>
      </c>
      <c r="AB384">
        <f>Table1373[[#This Row],[Days post-exp. GS 46]]-Table1373[[#This Row],[Days post-exp.]]</f>
        <v>6</v>
      </c>
    </row>
    <row r="385" spans="1:29">
      <c r="A385" t="s">
        <v>760</v>
      </c>
      <c r="B385" t="s">
        <v>461</v>
      </c>
      <c r="C385" s="3">
        <v>44002</v>
      </c>
      <c r="D385" s="13">
        <v>44030</v>
      </c>
      <c r="E385" s="3" t="s">
        <v>809</v>
      </c>
      <c r="F385">
        <f>Table1373[[#This Row],[Date Measured]]-Table1373[[#This Row],[Exp. Start]]</f>
        <v>28</v>
      </c>
      <c r="G385">
        <v>15.7</v>
      </c>
      <c r="H385">
        <v>42</v>
      </c>
      <c r="I385">
        <v>0.54</v>
      </c>
      <c r="J385">
        <f>Table1373[[#This Row],[Mass]]*1000</f>
        <v>540</v>
      </c>
      <c r="K385">
        <f>LOG(Table1373[[#This Row],[SVL]])</f>
        <v>1.1958996524092338</v>
      </c>
      <c r="L385">
        <f>LOG(Table1373[[#This Row],[Mass (mg)]])</f>
        <v>2.7323937598229686</v>
      </c>
      <c r="M385">
        <f>Table1373[[#This Row],[Mass (mg)]]*($M$4/Table1373[[#This Row],[SVL]])^$M$3</f>
        <v>457.52985426782317</v>
      </c>
      <c r="N385" s="27">
        <v>44034</v>
      </c>
      <c r="O385" s="31" t="s">
        <v>810</v>
      </c>
      <c r="P385">
        <f>Table1373[[#This Row],[Date Measured GS 46]]-Table1373[[#This Row],[Exp. Start]]</f>
        <v>32</v>
      </c>
      <c r="Q385" s="31">
        <v>13.28</v>
      </c>
      <c r="R385" s="31">
        <v>46</v>
      </c>
      <c r="S385" s="31">
        <v>0.314</v>
      </c>
      <c r="T385">
        <f>Table1373[[#This Row],[Mass GS 46]]*1000</f>
        <v>314</v>
      </c>
      <c r="U385">
        <f>LOG(Table1373[[#This Row],[SVL GS 46]])</f>
        <v>1.1231980750319988</v>
      </c>
      <c r="V385">
        <f>LOG(Table1373[[#This Row],[Mass (mg) GS 46]])</f>
        <v>2.4969296480732148</v>
      </c>
      <c r="W385">
        <f>Table1373[[#This Row],[Mass (mg) GS 46]]*($W$4/Table1373[[#This Row],[SVL GS 46]])^$W$3</f>
        <v>441.9408811099525</v>
      </c>
      <c r="X385" s="12">
        <f>Table1373[[#This Row],[GS 46]]-Table1373[[#This Row],[GS]]</f>
        <v>4</v>
      </c>
      <c r="Y385">
        <f>Table1373[[#This Row],[SVL GS 46]]-Table1373[[#This Row],[SVL]]</f>
        <v>-2.42</v>
      </c>
      <c r="Z385">
        <f>Table1373[[#This Row],[Mass GS 46]]-Table1373[[#This Row],[Mass]]</f>
        <v>-0.22600000000000003</v>
      </c>
      <c r="AA385">
        <f>Table1373[[#This Row],[SMI.mg GS 46]]-Table1373[[#This Row],[SMI.mg]]</f>
        <v>-15.588973157870669</v>
      </c>
      <c r="AB385">
        <f>Table1373[[#This Row],[Days post-exp. GS 46]]-Table1373[[#This Row],[Days post-exp.]]</f>
        <v>4</v>
      </c>
    </row>
    <row r="386" spans="1:29">
      <c r="A386" t="s">
        <v>760</v>
      </c>
      <c r="B386" t="s">
        <v>461</v>
      </c>
      <c r="C386" s="3">
        <v>44002</v>
      </c>
      <c r="D386" s="13">
        <v>44030</v>
      </c>
      <c r="E386" s="3" t="s">
        <v>811</v>
      </c>
      <c r="F386">
        <f>Table1373[[#This Row],[Date Measured]]-Table1373[[#This Row],[Exp. Start]]</f>
        <v>28</v>
      </c>
      <c r="G386">
        <v>15.96</v>
      </c>
      <c r="H386">
        <v>42</v>
      </c>
      <c r="I386">
        <v>0.45900000000000002</v>
      </c>
      <c r="J386">
        <f>Table1373[[#This Row],[Mass]]*1000</f>
        <v>459</v>
      </c>
      <c r="K386">
        <f>LOG(Table1373[[#This Row],[SVL]])</f>
        <v>1.2030328870147107</v>
      </c>
      <c r="L386">
        <f>LOG(Table1373[[#This Row],[Mass (mg)]])</f>
        <v>2.661812685537261</v>
      </c>
      <c r="M386">
        <f>Table1373[[#This Row],[Mass (mg)]]*($M$4/Table1373[[#This Row],[SVL]])^$M$3</f>
        <v>371.50778861380564</v>
      </c>
      <c r="N386" s="27">
        <v>44034</v>
      </c>
      <c r="O386" s="31" t="s">
        <v>812</v>
      </c>
      <c r="P386">
        <f>Table1373[[#This Row],[Date Measured GS 46]]-Table1373[[#This Row],[Exp. Start]]</f>
        <v>32</v>
      </c>
      <c r="Q386" s="31">
        <v>14.58</v>
      </c>
      <c r="R386" s="31">
        <v>46</v>
      </c>
      <c r="S386" s="31">
        <v>0.41899999999999998</v>
      </c>
      <c r="T386">
        <f>Table1373[[#This Row],[Mass GS 46]]*1000</f>
        <v>419</v>
      </c>
      <c r="U386">
        <f>LOG(Table1373[[#This Row],[SVL GS 46]])</f>
        <v>1.1637575239819558</v>
      </c>
      <c r="V386">
        <f>LOG(Table1373[[#This Row],[Mass (mg) GS 46]])</f>
        <v>2.6222140229662951</v>
      </c>
      <c r="W386">
        <f>Table1373[[#This Row],[Mass (mg) GS 46]]*($W$4/Table1373[[#This Row],[SVL GS 46]])^$W$3</f>
        <v>446.86097999699473</v>
      </c>
      <c r="X386" s="12">
        <f>Table1373[[#This Row],[GS 46]]-Table1373[[#This Row],[GS]]</f>
        <v>4</v>
      </c>
      <c r="Y386">
        <f>Table1373[[#This Row],[SVL GS 46]]-Table1373[[#This Row],[SVL]]</f>
        <v>-1.3800000000000008</v>
      </c>
      <c r="Z386">
        <f>Table1373[[#This Row],[Mass GS 46]]-Table1373[[#This Row],[Mass]]</f>
        <v>-4.0000000000000036E-2</v>
      </c>
      <c r="AA386">
        <f>Table1373[[#This Row],[SMI.mg GS 46]]-Table1373[[#This Row],[SMI.mg]]</f>
        <v>75.353191383189085</v>
      </c>
      <c r="AB386">
        <f>Table1373[[#This Row],[Days post-exp. GS 46]]-Table1373[[#This Row],[Days post-exp.]]</f>
        <v>4</v>
      </c>
    </row>
    <row r="387" spans="1:29">
      <c r="A387" t="s">
        <v>760</v>
      </c>
      <c r="B387" t="s">
        <v>461</v>
      </c>
      <c r="C387" s="3">
        <v>44002</v>
      </c>
      <c r="D387" s="13">
        <v>44032</v>
      </c>
      <c r="E387" s="3" t="s">
        <v>813</v>
      </c>
      <c r="F387">
        <f>Table1373[[#This Row],[Date Measured]]-Table1373[[#This Row],[Exp. Start]]</f>
        <v>30</v>
      </c>
      <c r="G387">
        <v>13.92</v>
      </c>
      <c r="H387">
        <v>42</v>
      </c>
      <c r="I387">
        <v>0.34899999999999998</v>
      </c>
      <c r="J387">
        <f>Table1373[[#This Row],[Mass]]*1000</f>
        <v>349</v>
      </c>
      <c r="K387">
        <f>LOG(Table1373[[#This Row],[SVL]])</f>
        <v>1.1436392352745433</v>
      </c>
      <c r="L387">
        <f>LOG(Table1373[[#This Row],[Mass (mg)]])</f>
        <v>2.5428254269591797</v>
      </c>
      <c r="M387">
        <f>Table1373[[#This Row],[Mass (mg)]]*($M$4/Table1373[[#This Row],[SVL]])^$M$3</f>
        <v>413.45520910260473</v>
      </c>
      <c r="N387" s="13">
        <v>44034</v>
      </c>
      <c r="O387" t="s">
        <v>814</v>
      </c>
      <c r="P387">
        <f>Table1373[[#This Row],[Date Measured GS 46]]-Table1373[[#This Row],[Exp. Start]]</f>
        <v>32</v>
      </c>
      <c r="Q387">
        <v>14.47</v>
      </c>
      <c r="R387">
        <v>46</v>
      </c>
      <c r="S387">
        <v>0.254</v>
      </c>
      <c r="T387">
        <f>Table1373[[#This Row],[Mass GS 46]]*1000</f>
        <v>254</v>
      </c>
      <c r="U387">
        <f>LOG(Table1373[[#This Row],[SVL GS 46]])</f>
        <v>1.1604685311190375</v>
      </c>
      <c r="V387">
        <f>LOG(Table1373[[#This Row],[Mass (mg) GS 46]])</f>
        <v>2.4048337166199381</v>
      </c>
      <c r="W387">
        <f>Table1373[[#This Row],[Mass (mg) GS 46]]*($W$4/Table1373[[#This Row],[SVL GS 46]])^$W$3</f>
        <v>277.05220844105918</v>
      </c>
      <c r="X387" s="12">
        <f>Table1373[[#This Row],[GS 46]]-Table1373[[#This Row],[GS]]</f>
        <v>4</v>
      </c>
      <c r="Y387">
        <f>Table1373[[#This Row],[SVL GS 46]]-Table1373[[#This Row],[SVL]]</f>
        <v>0.55000000000000071</v>
      </c>
      <c r="Z387">
        <f>Table1373[[#This Row],[Mass GS 46]]-Table1373[[#This Row],[Mass]]</f>
        <v>-9.4999999999999973E-2</v>
      </c>
      <c r="AA387">
        <f>Table1373[[#This Row],[SMI.mg GS 46]]-Table1373[[#This Row],[SMI.mg]]</f>
        <v>-136.40300066154555</v>
      </c>
      <c r="AB387">
        <f>Table1373[[#This Row],[Days post-exp. GS 46]]-Table1373[[#This Row],[Days post-exp.]]</f>
        <v>2</v>
      </c>
    </row>
    <row r="388" spans="1:29">
      <c r="A388" t="s">
        <v>760</v>
      </c>
      <c r="B388" t="s">
        <v>461</v>
      </c>
      <c r="C388" s="3">
        <v>44002</v>
      </c>
      <c r="D388" s="13">
        <v>44038</v>
      </c>
      <c r="E388" s="3" t="s">
        <v>815</v>
      </c>
      <c r="F388">
        <f>Table1373[[#This Row],[Date Measured]]-Table1373[[#This Row],[Exp. Start]]</f>
        <v>36</v>
      </c>
      <c r="G388">
        <v>15.55</v>
      </c>
      <c r="H388">
        <v>42</v>
      </c>
      <c r="I388">
        <v>0.59499999999999997</v>
      </c>
      <c r="J388">
        <f>Table1373[[#This Row],[Mass]]*1000</f>
        <v>595</v>
      </c>
      <c r="K388">
        <f>LOG(Table1373[[#This Row],[SVL]])</f>
        <v>1.1917303933628562</v>
      </c>
      <c r="L388">
        <f>LOG(Table1373[[#This Row],[Mass (mg)]])</f>
        <v>2.7745169657285498</v>
      </c>
      <c r="M388">
        <f>Table1373[[#This Row],[Mass (mg)]]*($M$4/Table1373[[#This Row],[SVL]])^$M$3</f>
        <v>517.79349584685428</v>
      </c>
      <c r="N388" s="27">
        <v>44044</v>
      </c>
      <c r="O388" s="31" t="s">
        <v>816</v>
      </c>
      <c r="P388">
        <f>Table1373[[#This Row],[Date Measured GS 46]]-Table1373[[#This Row],[Exp. Start]]</f>
        <v>42</v>
      </c>
      <c r="Q388" s="31">
        <v>16.690000000000001</v>
      </c>
      <c r="R388" s="31">
        <v>46</v>
      </c>
      <c r="S388" s="31">
        <v>0.45400000000000001</v>
      </c>
      <c r="T388">
        <f>Table1373[[#This Row],[Mass GS 46]]*1000</f>
        <v>454</v>
      </c>
      <c r="U388">
        <f>LOG(Table1373[[#This Row],[SVL GS 46]])</f>
        <v>1.2224563366792467</v>
      </c>
      <c r="V388">
        <f>LOG(Table1373[[#This Row],[Mass (mg) GS 46]])</f>
        <v>2.6570558528571038</v>
      </c>
      <c r="W388">
        <f>Table1373[[#This Row],[Mass (mg) GS 46]]*($W$4/Table1373[[#This Row],[SVL GS 46]])^$W$3</f>
        <v>324.0841005612869</v>
      </c>
      <c r="X388" s="12">
        <f>Table1373[[#This Row],[GS 46]]-Table1373[[#This Row],[GS]]</f>
        <v>4</v>
      </c>
      <c r="Y388">
        <f>Table1373[[#This Row],[SVL GS 46]]-Table1373[[#This Row],[SVL]]</f>
        <v>1.1400000000000006</v>
      </c>
      <c r="Z388">
        <f>Table1373[[#This Row],[Mass GS 46]]-Table1373[[#This Row],[Mass]]</f>
        <v>-0.14099999999999996</v>
      </c>
      <c r="AA388">
        <f>Table1373[[#This Row],[SMI.mg GS 46]]-Table1373[[#This Row],[SMI.mg]]</f>
        <v>-193.70939528556738</v>
      </c>
      <c r="AB388">
        <f>Table1373[[#This Row],[Days post-exp. GS 46]]-Table1373[[#This Row],[Days post-exp.]]</f>
        <v>6</v>
      </c>
    </row>
    <row r="389" spans="1:29">
      <c r="A389" t="s">
        <v>760</v>
      </c>
      <c r="B389" t="s">
        <v>461</v>
      </c>
      <c r="C389" s="3">
        <v>44002</v>
      </c>
      <c r="D389" s="13">
        <v>44038</v>
      </c>
      <c r="E389" s="3" t="s">
        <v>817</v>
      </c>
      <c r="F389">
        <f>Table1373[[#This Row],[Date Measured]]-Table1373[[#This Row],[Exp. Start]]</f>
        <v>36</v>
      </c>
      <c r="G389">
        <v>17.84</v>
      </c>
      <c r="H389">
        <v>42</v>
      </c>
      <c r="I389">
        <v>0.83299999999999996</v>
      </c>
      <c r="J389">
        <f>Table1373[[#This Row],[Mass]]*1000</f>
        <v>833</v>
      </c>
      <c r="K389">
        <f>LOG(Table1373[[#This Row],[SVL]])</f>
        <v>1.2513948500401042</v>
      </c>
      <c r="L389">
        <f>LOG(Table1373[[#This Row],[Mass (mg)]])</f>
        <v>2.9206450014067875</v>
      </c>
      <c r="M389">
        <f>Table1373[[#This Row],[Mass (mg)]]*($M$4/Table1373[[#This Row],[SVL]])^$M$3</f>
        <v>494.40455694250528</v>
      </c>
      <c r="N389" s="27">
        <v>44044</v>
      </c>
      <c r="O389" s="30" t="s">
        <v>818</v>
      </c>
      <c r="P389">
        <f>Table1373[[#This Row],[Date Measured GS 46]]-Table1373[[#This Row],[Exp. Start]]</f>
        <v>42</v>
      </c>
      <c r="Q389" s="31">
        <v>20.6</v>
      </c>
      <c r="R389" s="31">
        <v>46</v>
      </c>
      <c r="S389" s="31">
        <v>0.59219999999999995</v>
      </c>
      <c r="T389">
        <f>Table1373[[#This Row],[Mass GS 46]]*1000</f>
        <v>592.19999999999993</v>
      </c>
      <c r="U389">
        <f>LOG(Table1373[[#This Row],[SVL GS 46]])</f>
        <v>1.3138672203691535</v>
      </c>
      <c r="V389">
        <f>LOG(Table1373[[#This Row],[Mass (mg) GS 46]])</f>
        <v>2.7724684030532805</v>
      </c>
      <c r="W389">
        <f>Table1373[[#This Row],[Mass (mg) GS 46]]*($W$4/Table1373[[#This Row],[SVL GS 46]])^$W$3</f>
        <v>226.22841215628151</v>
      </c>
      <c r="X389" s="12">
        <f>Table1373[[#This Row],[GS 46]]-Table1373[[#This Row],[GS]]</f>
        <v>4</v>
      </c>
      <c r="Y389">
        <f>Table1373[[#This Row],[SVL GS 46]]-Table1373[[#This Row],[SVL]]</f>
        <v>2.7600000000000016</v>
      </c>
      <c r="Z389">
        <f>Table1373[[#This Row],[Mass GS 46]]-Table1373[[#This Row],[Mass]]</f>
        <v>-0.24080000000000001</v>
      </c>
      <c r="AA389">
        <f>Table1373[[#This Row],[SMI.mg GS 46]]-Table1373[[#This Row],[SMI.mg]]</f>
        <v>-268.17614478622374</v>
      </c>
      <c r="AB389">
        <f>Table1373[[#This Row],[Days post-exp. GS 46]]-Table1373[[#This Row],[Days post-exp.]]</f>
        <v>6</v>
      </c>
    </row>
    <row r="390" spans="1:29">
      <c r="A390" t="s">
        <v>760</v>
      </c>
      <c r="B390" t="s">
        <v>461</v>
      </c>
      <c r="C390" s="3">
        <v>44002</v>
      </c>
      <c r="D390" s="13">
        <v>44038</v>
      </c>
      <c r="E390" s="3" t="s">
        <v>819</v>
      </c>
      <c r="F390">
        <f>Table1373[[#This Row],[Date Measured]]-Table1373[[#This Row],[Exp. Start]]</f>
        <v>36</v>
      </c>
      <c r="G390">
        <v>18.37</v>
      </c>
      <c r="H390">
        <v>42</v>
      </c>
      <c r="I390">
        <v>0.78900000000000003</v>
      </c>
      <c r="J390">
        <f>Table1373[[#This Row],[Mass]]*1000</f>
        <v>789</v>
      </c>
      <c r="K390">
        <f>LOG(Table1373[[#This Row],[SVL]])</f>
        <v>1.2641091563058084</v>
      </c>
      <c r="L390">
        <f>LOG(Table1373[[#This Row],[Mass (mg)]])</f>
        <v>2.8970770032094202</v>
      </c>
      <c r="M390">
        <f>Table1373[[#This Row],[Mass (mg)]]*($M$4/Table1373[[#This Row],[SVL]])^$M$3</f>
        <v>431.61577969790733</v>
      </c>
      <c r="N390" s="13">
        <v>44044</v>
      </c>
      <c r="O390" s="9" t="s">
        <v>820</v>
      </c>
      <c r="P390">
        <f>Table1373[[#This Row],[Date Measured GS 46]]-Table1373[[#This Row],[Exp. Start]]</f>
        <v>42</v>
      </c>
      <c r="Q390">
        <v>19.850000000000001</v>
      </c>
      <c r="R390">
        <v>46</v>
      </c>
      <c r="S390">
        <v>0.58989999999999998</v>
      </c>
      <c r="T390">
        <f>Table1373[[#This Row],[Mass GS 46]]*1000</f>
        <v>589.9</v>
      </c>
      <c r="U390">
        <f>LOG(Table1373[[#This Row],[SVL GS 46]])</f>
        <v>1.2977605110991339</v>
      </c>
      <c r="V390">
        <f>LOG(Table1373[[#This Row],[Mass (mg) GS 46]])</f>
        <v>2.7707783961691477</v>
      </c>
      <c r="W390">
        <f>Table1373[[#This Row],[Mass (mg) GS 46]]*($W$4/Table1373[[#This Row],[SVL GS 46]])^$W$3</f>
        <v>251.59374922502957</v>
      </c>
      <c r="X390" s="12">
        <f>Table1373[[#This Row],[GS 46]]-Table1373[[#This Row],[GS]]</f>
        <v>4</v>
      </c>
      <c r="Y390">
        <f>Table1373[[#This Row],[SVL GS 46]]-Table1373[[#This Row],[SVL]]</f>
        <v>1.4800000000000004</v>
      </c>
      <c r="Z390">
        <f>Table1373[[#This Row],[Mass GS 46]]-Table1373[[#This Row],[Mass]]</f>
        <v>-0.19910000000000005</v>
      </c>
      <c r="AA390">
        <f>Table1373[[#This Row],[SMI.mg GS 46]]-Table1373[[#This Row],[SMI.mg]]</f>
        <v>-180.02203047287776</v>
      </c>
      <c r="AB390">
        <f>Table1373[[#This Row],[Days post-exp. GS 46]]-Table1373[[#This Row],[Days post-exp.]]</f>
        <v>6</v>
      </c>
    </row>
    <row r="391" spans="1:29">
      <c r="A391" t="s">
        <v>760</v>
      </c>
      <c r="B391" t="s">
        <v>461</v>
      </c>
      <c r="C391" s="3">
        <v>44002</v>
      </c>
      <c r="D391" s="13">
        <v>44038</v>
      </c>
      <c r="E391" s="3" t="s">
        <v>821</v>
      </c>
      <c r="F391">
        <f>Table1373[[#This Row],[Date Measured]]-Table1373[[#This Row],[Exp. Start]]</f>
        <v>36</v>
      </c>
      <c r="G391">
        <v>17.829999999999998</v>
      </c>
      <c r="H391">
        <v>42</v>
      </c>
      <c r="I391">
        <v>0.84599999999999997</v>
      </c>
      <c r="J391">
        <f>Table1373[[#This Row],[Mass]]*1000</f>
        <v>846</v>
      </c>
      <c r="K391">
        <f>LOG(Table1373[[#This Row],[SVL]])</f>
        <v>1.2511513431753545</v>
      </c>
      <c r="L391">
        <f>LOG(Table1373[[#This Row],[Mass (mg)]])</f>
        <v>2.9273703630390235</v>
      </c>
      <c r="M391">
        <f>Table1373[[#This Row],[Mass (mg)]]*($M$4/Table1373[[#This Row],[SVL]])^$M$3</f>
        <v>502.90521924368551</v>
      </c>
      <c r="N391" s="37">
        <v>44050</v>
      </c>
      <c r="O391" s="38" t="s">
        <v>822</v>
      </c>
      <c r="P391">
        <f>Table1373[[#This Row],[Date Measured GS 46]]-Table1373[[#This Row],[Exp. Start]]</f>
        <v>48</v>
      </c>
      <c r="Q391" s="41">
        <v>19.59</v>
      </c>
      <c r="R391" s="41">
        <v>46</v>
      </c>
      <c r="S391" s="41">
        <v>0.48280000000000001</v>
      </c>
      <c r="T391" s="41">
        <f>Table1373[[#This Row],[Mass GS 46]]*1000</f>
        <v>482.8</v>
      </c>
      <c r="U391" s="41">
        <f>LOG(Table1373[[#This Row],[SVL GS 46]])</f>
        <v>1.2920344359947364</v>
      </c>
      <c r="V391" s="41">
        <f>LOG(Table1373[[#This Row],[Mass (mg) GS 46]])</f>
        <v>2.6837672614253116</v>
      </c>
      <c r="W391">
        <f>Table1373[[#This Row],[Mass (mg) GS 46]]*($W$4/Table1373[[#This Row],[SVL GS 46]])^$W$3</f>
        <v>214.13970997904531</v>
      </c>
      <c r="X391" s="12">
        <f>Table1373[[#This Row],[GS 46]]-Table1373[[#This Row],[GS]]</f>
        <v>4</v>
      </c>
      <c r="Y391">
        <f>Table1373[[#This Row],[SVL GS 46]]-Table1373[[#This Row],[SVL]]</f>
        <v>1.7600000000000016</v>
      </c>
      <c r="Z391">
        <f>Table1373[[#This Row],[Mass GS 46]]-Table1373[[#This Row],[Mass]]</f>
        <v>-0.36319999999999997</v>
      </c>
      <c r="AA391">
        <f>Table1373[[#This Row],[SMI.mg GS 46]]-Table1373[[#This Row],[SMI.mg]]</f>
        <v>-288.76550926464017</v>
      </c>
      <c r="AB391">
        <f>Table1373[[#This Row],[Days post-exp. GS 46]]-Table1373[[#This Row],[Days post-exp.]]</f>
        <v>12</v>
      </c>
    </row>
    <row r="392" spans="1:29">
      <c r="A392" t="s">
        <v>760</v>
      </c>
      <c r="B392" t="s">
        <v>461</v>
      </c>
      <c r="C392" s="3">
        <v>44002</v>
      </c>
      <c r="D392" s="18">
        <v>44038</v>
      </c>
      <c r="E392" s="4" t="s">
        <v>823</v>
      </c>
      <c r="F392">
        <f>Table1373[[#This Row],[Date Measured]]-Table1373[[#This Row],[Exp. Start]]</f>
        <v>36</v>
      </c>
      <c r="G392" s="4">
        <v>16.29</v>
      </c>
      <c r="H392" s="4">
        <v>44</v>
      </c>
      <c r="I392" s="4">
        <v>0.629</v>
      </c>
      <c r="J392" s="4">
        <f>Table1373[[#This Row],[Mass]]*1000</f>
        <v>629</v>
      </c>
      <c r="K392" s="4">
        <f>LOG(Table1373[[#This Row],[SVL]])</f>
        <v>1.2119210843085093</v>
      </c>
      <c r="L392" s="4">
        <f>LOG(Table1373[[#This Row],[Mass (mg)]])</f>
        <v>2.7986506454452691</v>
      </c>
      <c r="M392">
        <f>Table1373[[#This Row],[Mass (mg)]]*($M$4/Table1373[[#This Row],[SVL]])^$M$3</f>
        <v>480.89116018104568</v>
      </c>
      <c r="O392" s="6" t="s">
        <v>824</v>
      </c>
      <c r="AC392" s="12" t="s">
        <v>115</v>
      </c>
    </row>
    <row r="393" spans="1:29">
      <c r="A393" t="s">
        <v>760</v>
      </c>
      <c r="B393" t="s">
        <v>461</v>
      </c>
      <c r="C393" s="3">
        <v>44002</v>
      </c>
      <c r="D393" s="13">
        <v>44040</v>
      </c>
      <c r="E393" s="3" t="s">
        <v>825</v>
      </c>
      <c r="F393">
        <f>Table1373[[#This Row],[Date Measured]]-Table1373[[#This Row],[Exp. Start]]</f>
        <v>38</v>
      </c>
      <c r="G393">
        <v>17.579999999999998</v>
      </c>
      <c r="H393">
        <v>42</v>
      </c>
      <c r="I393">
        <v>0.85399999999999998</v>
      </c>
      <c r="J393">
        <f>Table1373[[#This Row],[Mass]]*1000</f>
        <v>854</v>
      </c>
      <c r="K393">
        <f>LOG(Table1373[[#This Row],[SVL]])</f>
        <v>1.245018870737753</v>
      </c>
      <c r="L393">
        <f>LOG(Table1373[[#This Row],[Mass (mg)]])</f>
        <v>2.9314578706890049</v>
      </c>
      <c r="M393">
        <f>Table1373[[#This Row],[Mass (mg)]]*($M$4/Table1373[[#This Row],[SVL]])^$M$3</f>
        <v>528.02727108752117</v>
      </c>
      <c r="N393" s="13">
        <v>44049</v>
      </c>
      <c r="O393" t="s">
        <v>826</v>
      </c>
      <c r="P393">
        <f>Table1373[[#This Row],[Date Measured GS 46]]-Table1373[[#This Row],[Exp. Start]]</f>
        <v>47</v>
      </c>
      <c r="Q393">
        <v>18.940000000000001</v>
      </c>
      <c r="R393">
        <v>46</v>
      </c>
      <c r="S393">
        <v>0.56599999999999995</v>
      </c>
      <c r="T393">
        <f>Table1373[[#This Row],[Mass GS 46]]*1000</f>
        <v>566</v>
      </c>
      <c r="U393">
        <f>LOG(Table1373[[#This Row],[SVL GS 46]])</f>
        <v>1.2773799746672547</v>
      </c>
      <c r="V393">
        <f>LOG(Table1373[[#This Row],[Mass (mg) GS 46]])</f>
        <v>2.7528164311882715</v>
      </c>
      <c r="W393">
        <f>Table1373[[#This Row],[Mass (mg) GS 46]]*($W$4/Table1373[[#This Row],[SVL GS 46]])^$W$3</f>
        <v>277.50792425108369</v>
      </c>
      <c r="X393" s="12">
        <f>Table1373[[#This Row],[GS 46]]-Table1373[[#This Row],[GS]]</f>
        <v>4</v>
      </c>
      <c r="Y393">
        <f>Table1373[[#This Row],[SVL GS 46]]-Table1373[[#This Row],[SVL]]</f>
        <v>1.360000000000003</v>
      </c>
      <c r="Z393">
        <f>Table1373[[#This Row],[Mass GS 46]]-Table1373[[#This Row],[Mass]]</f>
        <v>-0.28800000000000003</v>
      </c>
      <c r="AA393">
        <f>Table1373[[#This Row],[SMI.mg GS 46]]-Table1373[[#This Row],[SMI.mg]]</f>
        <v>-250.51934683643748</v>
      </c>
      <c r="AB393">
        <f>Table1373[[#This Row],[Days post-exp. GS 46]]-Table1373[[#This Row],[Days post-exp.]]</f>
        <v>9</v>
      </c>
    </row>
    <row r="394" spans="1:29">
      <c r="A394" t="s">
        <v>760</v>
      </c>
      <c r="B394" t="s">
        <v>461</v>
      </c>
      <c r="C394" s="3">
        <v>44002</v>
      </c>
      <c r="D394" s="13">
        <v>44040</v>
      </c>
      <c r="E394" s="3" t="s">
        <v>827</v>
      </c>
      <c r="F394">
        <f>Table1373[[#This Row],[Date Measured]]-Table1373[[#This Row],[Exp. Start]]</f>
        <v>38</v>
      </c>
      <c r="G394">
        <v>18.04</v>
      </c>
      <c r="H394">
        <v>42</v>
      </c>
      <c r="I394">
        <v>0.77200000000000002</v>
      </c>
      <c r="J394">
        <f>Table1373[[#This Row],[Mass]]*1000</f>
        <v>772</v>
      </c>
      <c r="K394">
        <f>LOG(Table1373[[#This Row],[SVL]])</f>
        <v>1.2562365332059229</v>
      </c>
      <c r="L394">
        <f>LOG(Table1373[[#This Row],[Mass (mg)]])</f>
        <v>2.8876173003357359</v>
      </c>
      <c r="M394">
        <f>Table1373[[#This Row],[Mass (mg)]]*($M$4/Table1373[[#This Row],[SVL]])^$M$3</f>
        <v>444.18890066250475</v>
      </c>
      <c r="N394" s="13">
        <v>44044</v>
      </c>
      <c r="O394" s="9" t="s">
        <v>828</v>
      </c>
      <c r="P394">
        <f>Table1373[[#This Row],[Date Measured GS 46]]-Table1373[[#This Row],[Exp. Start]]</f>
        <v>42</v>
      </c>
      <c r="Q394">
        <v>20.260000000000002</v>
      </c>
      <c r="R394">
        <v>46</v>
      </c>
      <c r="S394">
        <v>0.60929999999999995</v>
      </c>
      <c r="T394">
        <f>Table1373[[#This Row],[Mass GS 46]]*1000</f>
        <v>609.29999999999995</v>
      </c>
      <c r="U394">
        <f>LOG(Table1373[[#This Row],[SVL GS 46]])</f>
        <v>1.3066394410242617</v>
      </c>
      <c r="V394">
        <f>LOG(Table1373[[#This Row],[Mass (mg) GS 46]])</f>
        <v>2.784831178124469</v>
      </c>
      <c r="W394">
        <f>Table1373[[#This Row],[Mass (mg) GS 46]]*($W$4/Table1373[[#This Row],[SVL GS 46]])^$W$3</f>
        <v>244.55639327848633</v>
      </c>
      <c r="X394" s="12">
        <f>Table1373[[#This Row],[GS 46]]-Table1373[[#This Row],[GS]]</f>
        <v>4</v>
      </c>
      <c r="Y394">
        <f>Table1373[[#This Row],[SVL GS 46]]-Table1373[[#This Row],[SVL]]</f>
        <v>2.2200000000000024</v>
      </c>
      <c r="Z394">
        <f>Table1373[[#This Row],[Mass GS 46]]-Table1373[[#This Row],[Mass]]</f>
        <v>-0.16270000000000007</v>
      </c>
      <c r="AA394">
        <f>Table1373[[#This Row],[SMI.mg GS 46]]-Table1373[[#This Row],[SMI.mg]]</f>
        <v>-199.63250738401842</v>
      </c>
      <c r="AB394">
        <f>Table1373[[#This Row],[Days post-exp. GS 46]]-Table1373[[#This Row],[Days post-exp.]]</f>
        <v>4</v>
      </c>
    </row>
    <row r="395" spans="1:29" ht="14.65" thickBot="1">
      <c r="A395" s="1" t="s">
        <v>760</v>
      </c>
      <c r="B395" s="1" t="s">
        <v>461</v>
      </c>
      <c r="C395" s="2">
        <v>44002</v>
      </c>
      <c r="D395" s="17">
        <v>44042</v>
      </c>
      <c r="E395" s="7" t="s">
        <v>829</v>
      </c>
      <c r="F395" s="1">
        <f>Table1373[[#This Row],[Date Measured]]-Table1373[[#This Row],[Exp. Start]]</f>
        <v>40</v>
      </c>
      <c r="G395" s="7">
        <v>17.440000000000001</v>
      </c>
      <c r="H395" s="7">
        <v>45</v>
      </c>
      <c r="I395" s="7">
        <v>0.54100000000000004</v>
      </c>
      <c r="J395" s="7">
        <f>Table1373[[#This Row],[Mass]]*1000</f>
        <v>541</v>
      </c>
      <c r="K395" s="7">
        <f>LOG(Table1373[[#This Row],[SVL]])</f>
        <v>1.2415464805965484</v>
      </c>
      <c r="L395" s="7">
        <f>LOG(Table1373[[#This Row],[Mass (mg)]])</f>
        <v>2.7331972651065692</v>
      </c>
      <c r="M395" s="36">
        <f>Table1373[[#This Row],[Mass (mg)]]*($M$4/Table1373[[#This Row],[SVL]])^$M$3</f>
        <v>342.03337602144813</v>
      </c>
      <c r="N395" s="42">
        <v>44044</v>
      </c>
      <c r="O395" s="45" t="s">
        <v>830</v>
      </c>
      <c r="P395" s="1">
        <f>Table1373[[#This Row],[Date Measured GS 46]]-Table1373[[#This Row],[Exp. Start]]</f>
        <v>42</v>
      </c>
      <c r="Q395" s="46">
        <v>20.09</v>
      </c>
      <c r="R395" s="46">
        <v>46</v>
      </c>
      <c r="S395" s="46">
        <v>0.99019999999999997</v>
      </c>
      <c r="T395" s="46">
        <f>Table1373[[#This Row],[Mass GS 46]]*1000</f>
        <v>990.19999999999993</v>
      </c>
      <c r="U395" s="46">
        <f>LOG(Table1373[[#This Row],[SVL GS 46]])</f>
        <v>1.3029799367482491</v>
      </c>
      <c r="V395" s="46">
        <f>LOG(Table1373[[#This Row],[Mass (mg) GS 46]])</f>
        <v>2.9957229219954651</v>
      </c>
      <c r="W395" s="36">
        <f>Table1373[[#This Row],[Mass (mg) GS 46]]*($W$4/Table1373[[#This Row],[SVL GS 46]])^$W$3</f>
        <v>407.51237877677863</v>
      </c>
      <c r="X395" s="15">
        <f>Table1373[[#This Row],[GS 46]]-Table1373[[#This Row],[GS]]</f>
        <v>1</v>
      </c>
      <c r="Y395" s="1">
        <f>Table1373[[#This Row],[SVL GS 46]]-Table1373[[#This Row],[SVL]]</f>
        <v>2.6499999999999986</v>
      </c>
      <c r="Z395" s="1">
        <f>Table1373[[#This Row],[Mass GS 46]]-Table1373[[#This Row],[Mass]]</f>
        <v>0.44919999999999993</v>
      </c>
      <c r="AA395" s="1">
        <f>Table1373[[#This Row],[SMI.mg GS 46]]-Table1373[[#This Row],[SMI.mg]]</f>
        <v>65.479002755330498</v>
      </c>
      <c r="AB395" s="1">
        <f>Table1373[[#This Row],[Days post-exp. GS 46]]-Table1373[[#This Row],[Days post-exp.]]</f>
        <v>2</v>
      </c>
      <c r="AC395" s="15"/>
    </row>
    <row r="396" spans="1:29">
      <c r="A396" t="s">
        <v>831</v>
      </c>
      <c r="B396" t="s">
        <v>461</v>
      </c>
      <c r="C396" s="3">
        <v>44002</v>
      </c>
      <c r="D396" s="13">
        <v>44018</v>
      </c>
      <c r="E396" s="3" t="s">
        <v>832</v>
      </c>
      <c r="F396">
        <f>Table1373[[#This Row],[Date Measured]]-Table1373[[#This Row],[Exp. Start]]</f>
        <v>16</v>
      </c>
      <c r="G396">
        <v>12.09</v>
      </c>
      <c r="H396">
        <v>42</v>
      </c>
      <c r="I396">
        <v>0.32500000000000001</v>
      </c>
      <c r="J396">
        <f>Table1373[[#This Row],[Mass]]*1000</f>
        <v>325</v>
      </c>
      <c r="K396">
        <f>LOG(Table1373[[#This Row],[SVL]])</f>
        <v>1.082426300860772</v>
      </c>
      <c r="L396">
        <f>LOG(Table1373[[#This Row],[Mass (mg)]])</f>
        <v>2.5118833609788744</v>
      </c>
      <c r="M396">
        <f>Table1373[[#This Row],[Mass (mg)]]*($M$4/Table1373[[#This Row],[SVL]])^$M$3</f>
        <v>570.16693101158376</v>
      </c>
      <c r="N396" s="13">
        <v>44025</v>
      </c>
      <c r="O396" t="s">
        <v>833</v>
      </c>
      <c r="P396">
        <f>Table1373[[#This Row],[Date Measured GS 46]]-Table1373[[#This Row],[Exp. Start]]</f>
        <v>23</v>
      </c>
      <c r="Q396">
        <v>14.41</v>
      </c>
      <c r="R396">
        <v>46</v>
      </c>
      <c r="S396">
        <v>0.24099999999999999</v>
      </c>
      <c r="T396">
        <f>Table1373[[#This Row],[Mass GS 46]]*1000</f>
        <v>241</v>
      </c>
      <c r="U396">
        <f>LOG(Table1373[[#This Row],[SVL GS 46]])</f>
        <v>1.1586639808139894</v>
      </c>
      <c r="V396">
        <f>LOG(Table1373[[#This Row],[Mass (mg) GS 46]])</f>
        <v>2.3820170425748683</v>
      </c>
      <c r="W396">
        <f>Table1373[[#This Row],[Mass (mg) GS 46]]*($W$4/Table1373[[#This Row],[SVL GS 46]])^$W$3</f>
        <v>266.13690640429689</v>
      </c>
      <c r="X396" s="12">
        <f>Table1373[[#This Row],[GS 46]]-Table1373[[#This Row],[GS]]</f>
        <v>4</v>
      </c>
      <c r="Y396">
        <f>Table1373[[#This Row],[SVL GS 46]]-Table1373[[#This Row],[SVL]]</f>
        <v>2.3200000000000003</v>
      </c>
      <c r="Z396">
        <f>Table1373[[#This Row],[Mass GS 46]]-Table1373[[#This Row],[Mass]]</f>
        <v>-8.4000000000000019E-2</v>
      </c>
      <c r="AA396">
        <f>Table1373[[#This Row],[SMI.mg GS 46]]-Table1373[[#This Row],[SMI.mg]]</f>
        <v>-304.03002460728686</v>
      </c>
      <c r="AB396">
        <f>Table1373[[#This Row],[Days post-exp. GS 46]]-Table1373[[#This Row],[Days post-exp.]]</f>
        <v>7</v>
      </c>
    </row>
    <row r="397" spans="1:29">
      <c r="A397" t="s">
        <v>831</v>
      </c>
      <c r="B397" t="s">
        <v>461</v>
      </c>
      <c r="C397" s="3">
        <v>44002</v>
      </c>
      <c r="D397" s="18">
        <v>44018</v>
      </c>
      <c r="E397" s="4" t="s">
        <v>834</v>
      </c>
      <c r="F397">
        <f>Table1373[[#This Row],[Date Measured]]-Table1373[[#This Row],[Exp. Start]]</f>
        <v>16</v>
      </c>
      <c r="G397" s="4">
        <v>10.7</v>
      </c>
      <c r="H397" s="4">
        <v>43</v>
      </c>
      <c r="I397" s="4">
        <v>0.23899999999999999</v>
      </c>
      <c r="J397" s="4">
        <f>Table1373[[#This Row],[Mass]]*1000</f>
        <v>239</v>
      </c>
      <c r="K397" s="4">
        <f>LOG(Table1373[[#This Row],[SVL]])</f>
        <v>1.0293837776852097</v>
      </c>
      <c r="L397" s="4">
        <f>LOG(Table1373[[#This Row],[Mass (mg)]])</f>
        <v>2.3783979009481375</v>
      </c>
      <c r="M397">
        <f>Table1373[[#This Row],[Mass (mg)]]*($M$4/Table1373[[#This Row],[SVL]])^$M$3</f>
        <v>589.21334455259034</v>
      </c>
      <c r="N397" s="13">
        <v>44020</v>
      </c>
      <c r="O397" t="s">
        <v>835</v>
      </c>
      <c r="P397">
        <f>Table1373[[#This Row],[Date Measured GS 46]]-Table1373[[#This Row],[Exp. Start]]</f>
        <v>18</v>
      </c>
      <c r="Q397">
        <v>13.15</v>
      </c>
      <c r="R397">
        <v>46</v>
      </c>
      <c r="S397">
        <v>0.217</v>
      </c>
      <c r="T397">
        <f>Table1373[[#This Row],[Mass GS 46]]*1000</f>
        <v>217</v>
      </c>
      <c r="U397">
        <f>LOG(Table1373[[#This Row],[SVL GS 46]])</f>
        <v>1.1189257528257768</v>
      </c>
      <c r="V397">
        <f>LOG(Table1373[[#This Row],[Mass (mg) GS 46]])</f>
        <v>2.3364597338485296</v>
      </c>
      <c r="W397">
        <f>Table1373[[#This Row],[Mass (mg) GS 46]]*($W$4/Table1373[[#This Row],[SVL GS 46]])^$W$3</f>
        <v>314.47389016744506</v>
      </c>
      <c r="X397" s="12">
        <f>Table1373[[#This Row],[GS 46]]-Table1373[[#This Row],[GS]]</f>
        <v>3</v>
      </c>
      <c r="Y397">
        <f>Table1373[[#This Row],[SVL GS 46]]-Table1373[[#This Row],[SVL]]</f>
        <v>2.4500000000000011</v>
      </c>
      <c r="Z397">
        <f>Table1373[[#This Row],[Mass GS 46]]-Table1373[[#This Row],[Mass]]</f>
        <v>-2.1999999999999992E-2</v>
      </c>
      <c r="AA397">
        <f>Table1373[[#This Row],[SMI.mg GS 46]]-Table1373[[#This Row],[SMI.mg]]</f>
        <v>-274.73945438514528</v>
      </c>
      <c r="AB397">
        <f>Table1373[[#This Row],[Days post-exp. GS 46]]-Table1373[[#This Row],[Days post-exp.]]</f>
        <v>2</v>
      </c>
    </row>
    <row r="398" spans="1:29">
      <c r="A398" t="s">
        <v>831</v>
      </c>
      <c r="B398" t="s">
        <v>461</v>
      </c>
      <c r="C398" s="3">
        <v>44002</v>
      </c>
      <c r="D398" s="18">
        <v>44018</v>
      </c>
      <c r="E398" s="4" t="s">
        <v>836</v>
      </c>
      <c r="F398">
        <f>Table1373[[#This Row],[Date Measured]]-Table1373[[#This Row],[Exp. Start]]</f>
        <v>16</v>
      </c>
      <c r="G398" s="4">
        <v>11.29</v>
      </c>
      <c r="H398" s="4">
        <v>43</v>
      </c>
      <c r="I398" s="4">
        <v>0.317</v>
      </c>
      <c r="J398" s="4">
        <f>Table1373[[#This Row],[Mass]]*1000</f>
        <v>317</v>
      </c>
      <c r="K398" s="4">
        <f>LOG(Table1373[[#This Row],[SVL]])</f>
        <v>1.0526939419249679</v>
      </c>
      <c r="L398" s="4">
        <f>LOG(Table1373[[#This Row],[Mass (mg)]])</f>
        <v>2.5010592622177517</v>
      </c>
      <c r="M398">
        <f>Table1373[[#This Row],[Mass (mg)]]*($M$4/Table1373[[#This Row],[SVL]])^$M$3</f>
        <v>672.97791069431526</v>
      </c>
      <c r="N398" s="13">
        <v>44021</v>
      </c>
      <c r="O398" t="s">
        <v>837</v>
      </c>
      <c r="P398">
        <f>Table1373[[#This Row],[Date Measured GS 46]]-Table1373[[#This Row],[Exp. Start]]</f>
        <v>19</v>
      </c>
      <c r="Q398">
        <v>14.93</v>
      </c>
      <c r="R398">
        <v>46</v>
      </c>
      <c r="S398">
        <v>0.28799999999999998</v>
      </c>
      <c r="T398">
        <f>Table1373[[#This Row],[Mass GS 46]]*1000</f>
        <v>288</v>
      </c>
      <c r="U398">
        <f>LOG(Table1373[[#This Row],[SVL GS 46]])</f>
        <v>1.1740598077250255</v>
      </c>
      <c r="V398">
        <f>LOG(Table1373[[#This Row],[Mass (mg) GS 46]])</f>
        <v>2.459392487759231</v>
      </c>
      <c r="W398">
        <f>Table1373[[#This Row],[Mass (mg) GS 46]]*($W$4/Table1373[[#This Row],[SVL GS 46]])^$W$3</f>
        <v>286.25258591029524</v>
      </c>
      <c r="X398" s="12">
        <f>Table1373[[#This Row],[GS 46]]-Table1373[[#This Row],[GS]]</f>
        <v>3</v>
      </c>
      <c r="Y398">
        <f>Table1373[[#This Row],[SVL GS 46]]-Table1373[[#This Row],[SVL]]</f>
        <v>3.6400000000000006</v>
      </c>
      <c r="Z398">
        <f>Table1373[[#This Row],[Mass GS 46]]-Table1373[[#This Row],[Mass]]</f>
        <v>-2.9000000000000026E-2</v>
      </c>
      <c r="AA398">
        <f>Table1373[[#This Row],[SMI.mg GS 46]]-Table1373[[#This Row],[SMI.mg]]</f>
        <v>-386.72532478402002</v>
      </c>
      <c r="AB398">
        <f>Table1373[[#This Row],[Days post-exp. GS 46]]-Table1373[[#This Row],[Days post-exp.]]</f>
        <v>3</v>
      </c>
    </row>
    <row r="399" spans="1:29">
      <c r="A399" t="s">
        <v>831</v>
      </c>
      <c r="B399" t="s">
        <v>461</v>
      </c>
      <c r="C399" s="3">
        <v>44002</v>
      </c>
      <c r="D399" s="18">
        <v>44019</v>
      </c>
      <c r="E399" s="4" t="s">
        <v>838</v>
      </c>
      <c r="F399">
        <f>Table1373[[#This Row],[Date Measured]]-Table1373[[#This Row],[Exp. Start]]</f>
        <v>17</v>
      </c>
      <c r="G399" s="4">
        <v>12.94</v>
      </c>
      <c r="H399" s="4">
        <v>43</v>
      </c>
      <c r="I399" s="4">
        <v>0.42899999999999999</v>
      </c>
      <c r="J399" s="4">
        <f>Table1373[[#This Row],[Mass]]*1000</f>
        <v>429</v>
      </c>
      <c r="K399" s="4">
        <f>LOG(Table1373[[#This Row],[SVL]])</f>
        <v>1.1119342763326816</v>
      </c>
      <c r="L399" s="4">
        <f>LOG(Table1373[[#This Row],[Mass (mg)]])</f>
        <v>2.6324572921847245</v>
      </c>
      <c r="M399">
        <f>Table1373[[#This Row],[Mass (mg)]]*($M$4/Table1373[[#This Row],[SVL]])^$M$3</f>
        <v>622.84232759347321</v>
      </c>
      <c r="N399" s="13">
        <v>44025</v>
      </c>
      <c r="O399" t="s">
        <v>839</v>
      </c>
      <c r="P399">
        <f>Table1373[[#This Row],[Date Measured GS 46]]-Table1373[[#This Row],[Exp. Start]]</f>
        <v>23</v>
      </c>
      <c r="Q399">
        <v>14.55</v>
      </c>
      <c r="R399">
        <v>46</v>
      </c>
      <c r="S399">
        <v>0.224</v>
      </c>
      <c r="T399">
        <f>Table1373[[#This Row],[Mass GS 46]]*1000</f>
        <v>224</v>
      </c>
      <c r="U399">
        <f>LOG(Table1373[[#This Row],[SVL GS 46]])</f>
        <v>1.1628629933219261</v>
      </c>
      <c r="V399">
        <f>LOG(Table1373[[#This Row],[Mass (mg) GS 46]])</f>
        <v>2.3502480183341627</v>
      </c>
      <c r="W399">
        <f>Table1373[[#This Row],[Mass (mg) GS 46]]*($W$4/Table1373[[#This Row],[SVL GS 46]])^$W$3</f>
        <v>240.36072541783491</v>
      </c>
      <c r="X399" s="12">
        <f>Table1373[[#This Row],[GS 46]]-Table1373[[#This Row],[GS]]</f>
        <v>3</v>
      </c>
      <c r="Y399">
        <f>Table1373[[#This Row],[SVL GS 46]]-Table1373[[#This Row],[SVL]]</f>
        <v>1.6100000000000012</v>
      </c>
      <c r="Z399">
        <f>Table1373[[#This Row],[Mass GS 46]]-Table1373[[#This Row],[Mass]]</f>
        <v>-0.20499999999999999</v>
      </c>
      <c r="AA399">
        <f>Table1373[[#This Row],[SMI.mg GS 46]]-Table1373[[#This Row],[SMI.mg]]</f>
        <v>-382.48160217563827</v>
      </c>
      <c r="AB399">
        <f>Table1373[[#This Row],[Days post-exp. GS 46]]-Table1373[[#This Row],[Days post-exp.]]</f>
        <v>6</v>
      </c>
    </row>
    <row r="400" spans="1:29">
      <c r="A400" t="s">
        <v>831</v>
      </c>
      <c r="B400" t="s">
        <v>461</v>
      </c>
      <c r="C400" s="3">
        <v>44002</v>
      </c>
      <c r="D400" s="18">
        <v>44019</v>
      </c>
      <c r="E400" s="4" t="s">
        <v>840</v>
      </c>
      <c r="F400">
        <f>Table1373[[#This Row],[Date Measured]]-Table1373[[#This Row],[Exp. Start]]</f>
        <v>17</v>
      </c>
      <c r="G400" s="4">
        <v>12.7</v>
      </c>
      <c r="H400" s="4">
        <v>43</v>
      </c>
      <c r="I400" s="4">
        <v>0.36899999999999999</v>
      </c>
      <c r="J400" s="4">
        <f>Table1373[[#This Row],[Mass]]*1000</f>
        <v>369</v>
      </c>
      <c r="K400" s="4">
        <f>LOG(Table1373[[#This Row],[SVL]])</f>
        <v>1.1038037209559568</v>
      </c>
      <c r="L400" s="4">
        <f>LOG(Table1373[[#This Row],[Mass (mg)]])</f>
        <v>2.5670263661590602</v>
      </c>
      <c r="M400">
        <f>Table1373[[#This Row],[Mass (mg)]]*($M$4/Table1373[[#This Row],[SVL]])^$M$3</f>
        <v>564.41140902733105</v>
      </c>
      <c r="N400" s="13">
        <v>44025</v>
      </c>
      <c r="O400" t="s">
        <v>841</v>
      </c>
      <c r="P400">
        <f>Table1373[[#This Row],[Date Measured GS 46]]-Table1373[[#This Row],[Exp. Start]]</f>
        <v>23</v>
      </c>
      <c r="Q400">
        <v>16.25</v>
      </c>
      <c r="R400">
        <v>46</v>
      </c>
      <c r="S400">
        <v>0.27500000000000002</v>
      </c>
      <c r="T400">
        <f>Table1373[[#This Row],[Mass GS 46]]*1000</f>
        <v>275</v>
      </c>
      <c r="U400">
        <f>LOG(Table1373[[#This Row],[SVL GS 46]])</f>
        <v>1.2108533653148932</v>
      </c>
      <c r="V400">
        <f>LOG(Table1373[[#This Row],[Mass (mg) GS 46]])</f>
        <v>2.4393326938302629</v>
      </c>
      <c r="W400">
        <f>Table1373[[#This Row],[Mass (mg) GS 46]]*($W$4/Table1373[[#This Row],[SVL GS 46]])^$W$3</f>
        <v>212.51987656259135</v>
      </c>
      <c r="X400" s="12">
        <f>Table1373[[#This Row],[GS 46]]-Table1373[[#This Row],[GS]]</f>
        <v>3</v>
      </c>
      <c r="Y400">
        <f>Table1373[[#This Row],[SVL GS 46]]-Table1373[[#This Row],[SVL]]</f>
        <v>3.5500000000000007</v>
      </c>
      <c r="Z400">
        <f>Table1373[[#This Row],[Mass GS 46]]-Table1373[[#This Row],[Mass]]</f>
        <v>-9.3999999999999972E-2</v>
      </c>
      <c r="AA400">
        <f>Table1373[[#This Row],[SMI.mg GS 46]]-Table1373[[#This Row],[SMI.mg]]</f>
        <v>-351.89153246473973</v>
      </c>
      <c r="AB400">
        <f>Table1373[[#This Row],[Days post-exp. GS 46]]-Table1373[[#This Row],[Days post-exp.]]</f>
        <v>6</v>
      </c>
    </row>
    <row r="401" spans="1:29">
      <c r="A401" t="s">
        <v>831</v>
      </c>
      <c r="B401" t="s">
        <v>461</v>
      </c>
      <c r="C401" s="3">
        <v>44002</v>
      </c>
      <c r="D401" s="18">
        <v>44019</v>
      </c>
      <c r="E401" s="4" t="s">
        <v>842</v>
      </c>
      <c r="F401">
        <f>Table1373[[#This Row],[Date Measured]]-Table1373[[#This Row],[Exp. Start]]</f>
        <v>17</v>
      </c>
      <c r="G401" s="4">
        <v>12.5</v>
      </c>
      <c r="H401" s="4">
        <v>43</v>
      </c>
      <c r="I401" s="4">
        <v>0.30599999999999999</v>
      </c>
      <c r="J401" s="4">
        <f>Table1373[[#This Row],[Mass]]*1000</f>
        <v>306</v>
      </c>
      <c r="K401" s="4">
        <f>LOG(Table1373[[#This Row],[SVL]])</f>
        <v>1.0969100130080565</v>
      </c>
      <c r="L401" s="4">
        <f>LOG(Table1373[[#This Row],[Mass (mg)]])</f>
        <v>2.4857214264815801</v>
      </c>
      <c r="M401">
        <f>Table1373[[#This Row],[Mass (mg)]]*($M$4/Table1373[[#This Row],[SVL]])^$M$3</f>
        <v>489.20856896010463</v>
      </c>
      <c r="N401" s="13">
        <v>44022</v>
      </c>
      <c r="O401" t="s">
        <v>843</v>
      </c>
      <c r="P401">
        <f>Table1373[[#This Row],[Date Measured GS 46]]-Table1373[[#This Row],[Exp. Start]]</f>
        <v>20</v>
      </c>
      <c r="Q401">
        <v>15.11</v>
      </c>
      <c r="R401">
        <v>46</v>
      </c>
      <c r="S401">
        <v>0.221</v>
      </c>
      <c r="T401">
        <f>Table1373[[#This Row],[Mass GS 46]]*1000</f>
        <v>221</v>
      </c>
      <c r="U401">
        <f>LOG(Table1373[[#This Row],[SVL GS 46]])</f>
        <v>1.1792644643390253</v>
      </c>
      <c r="V401">
        <f>LOG(Table1373[[#This Row],[Mass (mg) GS 46]])</f>
        <v>2.3443922736851106</v>
      </c>
      <c r="W401">
        <f>Table1373[[#This Row],[Mass (mg) GS 46]]*($W$4/Table1373[[#This Row],[SVL GS 46]])^$W$3</f>
        <v>211.97737347401724</v>
      </c>
      <c r="X401" s="12">
        <f>Table1373[[#This Row],[GS 46]]-Table1373[[#This Row],[GS]]</f>
        <v>3</v>
      </c>
      <c r="Y401">
        <f>Table1373[[#This Row],[SVL GS 46]]-Table1373[[#This Row],[SVL]]</f>
        <v>2.6099999999999994</v>
      </c>
      <c r="Z401">
        <f>Table1373[[#This Row],[Mass GS 46]]-Table1373[[#This Row],[Mass]]</f>
        <v>-8.4999999999999992E-2</v>
      </c>
      <c r="AA401">
        <f>Table1373[[#This Row],[SMI.mg GS 46]]-Table1373[[#This Row],[SMI.mg]]</f>
        <v>-277.23119548608736</v>
      </c>
      <c r="AB401">
        <f>Table1373[[#This Row],[Days post-exp. GS 46]]-Table1373[[#This Row],[Days post-exp.]]</f>
        <v>3</v>
      </c>
    </row>
    <row r="402" spans="1:29">
      <c r="A402" t="s">
        <v>831</v>
      </c>
      <c r="B402" t="s">
        <v>461</v>
      </c>
      <c r="C402" s="3">
        <v>44002</v>
      </c>
      <c r="D402" s="18">
        <v>44019</v>
      </c>
      <c r="E402" s="4" t="s">
        <v>844</v>
      </c>
      <c r="F402">
        <f>Table1373[[#This Row],[Date Measured]]-Table1373[[#This Row],[Exp. Start]]</f>
        <v>17</v>
      </c>
      <c r="G402" s="4">
        <v>10.87</v>
      </c>
      <c r="H402" s="4">
        <v>45</v>
      </c>
      <c r="I402" s="4">
        <v>0.23599999999999999</v>
      </c>
      <c r="J402" s="4">
        <f>Table1373[[#This Row],[Mass]]*1000</f>
        <v>236</v>
      </c>
      <c r="K402" s="4">
        <f>LOG(Table1373[[#This Row],[SVL]])</f>
        <v>1.0362295440862945</v>
      </c>
      <c r="L402" s="4">
        <f>LOG(Table1373[[#This Row],[Mass (mg)]])</f>
        <v>2.3729120029701067</v>
      </c>
      <c r="M402">
        <f>Table1373[[#This Row],[Mass (mg)]]*($M$4/Table1373[[#This Row],[SVL]])^$M$3</f>
        <v>556.82280239160241</v>
      </c>
      <c r="N402" s="13">
        <v>44020</v>
      </c>
      <c r="O402" t="s">
        <v>845</v>
      </c>
      <c r="P402">
        <f>Table1373[[#This Row],[Date Measured GS 46]]-Table1373[[#This Row],[Exp. Start]]</f>
        <v>18</v>
      </c>
      <c r="Q402">
        <v>13.43</v>
      </c>
      <c r="R402">
        <v>46</v>
      </c>
      <c r="S402">
        <v>0.20499999999999999</v>
      </c>
      <c r="T402">
        <f>Table1373[[#This Row],[Mass GS 46]]*1000</f>
        <v>205</v>
      </c>
      <c r="U402">
        <f>LOG(Table1373[[#This Row],[SVL GS 46]])</f>
        <v>1.1280760126687153</v>
      </c>
      <c r="V402">
        <f>LOG(Table1373[[#This Row],[Mass (mg) GS 46]])</f>
        <v>2.3117538610557542</v>
      </c>
      <c r="W402">
        <f>Table1373[[#This Row],[Mass (mg) GS 46]]*($W$4/Table1373[[#This Row],[SVL GS 46]])^$W$3</f>
        <v>279.06101205118688</v>
      </c>
      <c r="X402" s="12">
        <f>Table1373[[#This Row],[GS 46]]-Table1373[[#This Row],[GS]]</f>
        <v>1</v>
      </c>
      <c r="Y402">
        <f>Table1373[[#This Row],[SVL GS 46]]-Table1373[[#This Row],[SVL]]</f>
        <v>2.5600000000000005</v>
      </c>
      <c r="Z402">
        <f>Table1373[[#This Row],[Mass GS 46]]-Table1373[[#This Row],[Mass]]</f>
        <v>-3.1E-2</v>
      </c>
      <c r="AA402">
        <f>Table1373[[#This Row],[SMI.mg GS 46]]-Table1373[[#This Row],[SMI.mg]]</f>
        <v>-277.76179034041553</v>
      </c>
      <c r="AB402">
        <f>Table1373[[#This Row],[Days post-exp. GS 46]]-Table1373[[#This Row],[Days post-exp.]]</f>
        <v>1</v>
      </c>
      <c r="AC402"/>
    </row>
    <row r="403" spans="1:29">
      <c r="A403" t="s">
        <v>831</v>
      </c>
      <c r="B403" t="s">
        <v>461</v>
      </c>
      <c r="C403" s="3">
        <v>44002</v>
      </c>
      <c r="D403" s="13">
        <v>44020</v>
      </c>
      <c r="E403" s="3" t="s">
        <v>846</v>
      </c>
      <c r="F403">
        <f>Table1373[[#This Row],[Date Measured]]-Table1373[[#This Row],[Exp. Start]]</f>
        <v>18</v>
      </c>
      <c r="G403">
        <v>12.87</v>
      </c>
      <c r="H403">
        <v>42</v>
      </c>
      <c r="I403">
        <v>0.29499999999999998</v>
      </c>
      <c r="J403">
        <f>Table1373[[#This Row],[Mass]]*1000</f>
        <v>295</v>
      </c>
      <c r="K403">
        <f>LOG(Table1373[[#This Row],[SVL]])</f>
        <v>1.1095785469043866</v>
      </c>
      <c r="L403">
        <f>LOG(Table1373[[#This Row],[Mass (mg)]])</f>
        <v>2.469822015978163</v>
      </c>
      <c r="M403">
        <f>Table1373[[#This Row],[Mass (mg)]]*($M$4/Table1373[[#This Row],[SVL]])^$M$3</f>
        <v>434.81547916045412</v>
      </c>
      <c r="N403" s="13">
        <v>44024</v>
      </c>
      <c r="O403" t="s">
        <v>847</v>
      </c>
      <c r="P403">
        <f>Table1373[[#This Row],[Date Measured GS 46]]-Table1373[[#This Row],[Exp. Start]]</f>
        <v>22</v>
      </c>
      <c r="Q403">
        <v>14.48</v>
      </c>
      <c r="R403">
        <v>46</v>
      </c>
      <c r="S403">
        <v>0.216</v>
      </c>
      <c r="T403">
        <f>Table1373[[#This Row],[Mass GS 46]]*1000</f>
        <v>216</v>
      </c>
      <c r="U403">
        <f>LOG(Table1373[[#This Row],[SVL GS 46]])</f>
        <v>1.1607685618611281</v>
      </c>
      <c r="V403">
        <f>LOG(Table1373[[#This Row],[Mass (mg) GS 46]])</f>
        <v>2.3344537511509307</v>
      </c>
      <c r="W403">
        <f>Table1373[[#This Row],[Mass (mg) GS 46]]*($W$4/Table1373[[#This Row],[SVL GS 46]])^$W$3</f>
        <v>235.12047579871</v>
      </c>
      <c r="X403" s="12">
        <f>Table1373[[#This Row],[GS 46]]-Table1373[[#This Row],[GS]]</f>
        <v>4</v>
      </c>
      <c r="Y403">
        <f>Table1373[[#This Row],[SVL GS 46]]-Table1373[[#This Row],[SVL]]</f>
        <v>1.6100000000000012</v>
      </c>
      <c r="Z403">
        <f>Table1373[[#This Row],[Mass GS 46]]-Table1373[[#This Row],[Mass]]</f>
        <v>-7.8999999999999987E-2</v>
      </c>
      <c r="AA403">
        <f>Table1373[[#This Row],[SMI.mg GS 46]]-Table1373[[#This Row],[SMI.mg]]</f>
        <v>-199.69500336174411</v>
      </c>
      <c r="AB403">
        <f>Table1373[[#This Row],[Days post-exp. GS 46]]-Table1373[[#This Row],[Days post-exp.]]</f>
        <v>4</v>
      </c>
    </row>
    <row r="404" spans="1:29">
      <c r="A404" t="s">
        <v>831</v>
      </c>
      <c r="B404" t="s">
        <v>461</v>
      </c>
      <c r="C404" s="3">
        <v>44002</v>
      </c>
      <c r="D404" s="13">
        <v>44020</v>
      </c>
      <c r="E404" t="s">
        <v>848</v>
      </c>
      <c r="F404">
        <f>Table1373[[#This Row],[Date Measured]]-Table1373[[#This Row],[Exp. Start]]</f>
        <v>18</v>
      </c>
      <c r="G404">
        <v>10.54</v>
      </c>
      <c r="H404">
        <v>42</v>
      </c>
      <c r="I404">
        <v>0.29599999999999999</v>
      </c>
      <c r="J404">
        <f>Table1373[[#This Row],[Mass]]*1000</f>
        <v>296</v>
      </c>
      <c r="K404">
        <f>LOG(Table1373[[#This Row],[SVL]])</f>
        <v>1.0228406108765278</v>
      </c>
      <c r="L404">
        <f>LOG(Table1373[[#This Row],[Mass (mg)]])</f>
        <v>2.4712917110589387</v>
      </c>
      <c r="M404">
        <f>Table1373[[#This Row],[Mass (mg)]]*($M$4/Table1373[[#This Row],[SVL]])^$M$3</f>
        <v>761.01483544608789</v>
      </c>
      <c r="N404" s="13">
        <v>44024</v>
      </c>
      <c r="O404" t="s">
        <v>849</v>
      </c>
      <c r="P404">
        <f>Table1373[[#This Row],[Date Measured GS 46]]-Table1373[[#This Row],[Exp. Start]]</f>
        <v>22</v>
      </c>
      <c r="Q404">
        <v>12.93</v>
      </c>
      <c r="R404">
        <v>46</v>
      </c>
      <c r="S404">
        <v>0.19600000000000001</v>
      </c>
      <c r="T404">
        <f>Table1373[[#This Row],[Mass GS 46]]*1000</f>
        <v>196</v>
      </c>
      <c r="U404">
        <f>LOG(Table1373[[#This Row],[SVL GS 46]])</f>
        <v>1.1115985248803941</v>
      </c>
      <c r="V404">
        <f>LOG(Table1373[[#This Row],[Mass (mg) GS 46]])</f>
        <v>2.2922560713564759</v>
      </c>
      <c r="W404">
        <f>Table1373[[#This Row],[Mass (mg) GS 46]]*($W$4/Table1373[[#This Row],[SVL GS 46]])^$W$3</f>
        <v>298.63824659746763</v>
      </c>
      <c r="X404" s="12">
        <f>Table1373[[#This Row],[GS 46]]-Table1373[[#This Row],[GS]]</f>
        <v>4</v>
      </c>
      <c r="Y404">
        <f>Table1373[[#This Row],[SVL GS 46]]-Table1373[[#This Row],[SVL]]</f>
        <v>2.3900000000000006</v>
      </c>
      <c r="Z404">
        <f>Table1373[[#This Row],[Mass GS 46]]-Table1373[[#This Row],[Mass]]</f>
        <v>-9.9999999999999978E-2</v>
      </c>
      <c r="AA404">
        <f>Table1373[[#This Row],[SMI.mg GS 46]]-Table1373[[#This Row],[SMI.mg]]</f>
        <v>-462.37658884862026</v>
      </c>
      <c r="AB404">
        <f>Table1373[[#This Row],[Days post-exp. GS 46]]-Table1373[[#This Row],[Days post-exp.]]</f>
        <v>4</v>
      </c>
    </row>
    <row r="405" spans="1:29">
      <c r="A405" t="s">
        <v>831</v>
      </c>
      <c r="B405" t="s">
        <v>461</v>
      </c>
      <c r="C405" s="3">
        <v>44002</v>
      </c>
      <c r="D405" s="13">
        <v>44021</v>
      </c>
      <c r="E405" s="3" t="s">
        <v>850</v>
      </c>
      <c r="F405">
        <f>Table1373[[#This Row],[Date Measured]]-Table1373[[#This Row],[Exp. Start]]</f>
        <v>19</v>
      </c>
      <c r="G405">
        <v>13.35</v>
      </c>
      <c r="H405">
        <v>42</v>
      </c>
      <c r="I405">
        <v>0.33700000000000002</v>
      </c>
      <c r="J405">
        <f>Table1373[[#This Row],[Mass]]*1000</f>
        <v>337</v>
      </c>
      <c r="K405">
        <f>LOG(Table1373[[#This Row],[SVL]])</f>
        <v>1.1254812657005939</v>
      </c>
      <c r="L405">
        <f>LOG(Table1373[[#This Row],[Mass (mg)]])</f>
        <v>2.5276299008713385</v>
      </c>
      <c r="M405">
        <f>Table1373[[#This Row],[Mass (mg)]]*($M$4/Table1373[[#This Row],[SVL]])^$M$3</f>
        <v>448.55328427699129</v>
      </c>
      <c r="N405" s="13">
        <v>44029</v>
      </c>
      <c r="O405" t="s">
        <v>851</v>
      </c>
      <c r="P405">
        <f>Table1373[[#This Row],[Date Measured GS 46]]-Table1373[[#This Row],[Exp. Start]]</f>
        <v>27</v>
      </c>
      <c r="Q405">
        <v>13.8</v>
      </c>
      <c r="R405">
        <v>46</v>
      </c>
      <c r="S405">
        <v>0.18099999999999999</v>
      </c>
      <c r="T405">
        <f>Table1373[[#This Row],[Mass GS 46]]*1000</f>
        <v>181</v>
      </c>
      <c r="U405">
        <f>LOG(Table1373[[#This Row],[SVL GS 46]])</f>
        <v>1.1398790864012365</v>
      </c>
      <c r="V405">
        <f>LOG(Table1373[[#This Row],[Mass (mg) GS 46]])</f>
        <v>2.2576785748691846</v>
      </c>
      <c r="W405">
        <f>Table1373[[#This Row],[Mass (mg) GS 46]]*($W$4/Table1373[[#This Row],[SVL GS 46]])^$W$3</f>
        <v>227.28172354872584</v>
      </c>
      <c r="X405" s="12">
        <f>Table1373[[#This Row],[GS 46]]-Table1373[[#This Row],[GS]]</f>
        <v>4</v>
      </c>
      <c r="Y405">
        <f>Table1373[[#This Row],[SVL GS 46]]-Table1373[[#This Row],[SVL]]</f>
        <v>0.45000000000000107</v>
      </c>
      <c r="Z405">
        <f>Table1373[[#This Row],[Mass GS 46]]-Table1373[[#This Row],[Mass]]</f>
        <v>-0.15600000000000003</v>
      </c>
      <c r="AA405">
        <f>Table1373[[#This Row],[SMI.mg GS 46]]-Table1373[[#This Row],[SMI.mg]]</f>
        <v>-221.27156072826546</v>
      </c>
      <c r="AB405">
        <f>Table1373[[#This Row],[Days post-exp. GS 46]]-Table1373[[#This Row],[Days post-exp.]]</f>
        <v>8</v>
      </c>
    </row>
    <row r="406" spans="1:29">
      <c r="A406" t="s">
        <v>831</v>
      </c>
      <c r="B406" t="s">
        <v>461</v>
      </c>
      <c r="C406" s="3">
        <v>44002</v>
      </c>
      <c r="D406" s="13">
        <v>44021</v>
      </c>
      <c r="E406" s="3" t="s">
        <v>852</v>
      </c>
      <c r="F406">
        <f>Table1373[[#This Row],[Date Measured]]-Table1373[[#This Row],[Exp. Start]]</f>
        <v>19</v>
      </c>
      <c r="G406">
        <v>12.81</v>
      </c>
      <c r="H406">
        <v>42</v>
      </c>
      <c r="I406">
        <v>0.35399999999999998</v>
      </c>
      <c r="J406">
        <f>Table1373[[#This Row],[Mass]]*1000</f>
        <v>354</v>
      </c>
      <c r="K406">
        <f>LOG(Table1373[[#This Row],[SVL]])</f>
        <v>1.1075491297446862</v>
      </c>
      <c r="L406">
        <f>LOG(Table1373[[#This Row],[Mass (mg)]])</f>
        <v>2.5490032620257876</v>
      </c>
      <c r="M406">
        <f>Table1373[[#This Row],[Mass (mg)]]*($M$4/Table1373[[#This Row],[SVL]])^$M$3</f>
        <v>528.61491870201587</v>
      </c>
      <c r="N406" s="13">
        <v>44024</v>
      </c>
      <c r="O406" t="s">
        <v>853</v>
      </c>
      <c r="P406">
        <f>Table1373[[#This Row],[Date Measured GS 46]]-Table1373[[#This Row],[Exp. Start]]</f>
        <v>22</v>
      </c>
      <c r="Q406">
        <v>13.72</v>
      </c>
      <c r="R406">
        <v>46</v>
      </c>
      <c r="S406">
        <v>0.185</v>
      </c>
      <c r="T406">
        <f>Table1373[[#This Row],[Mass GS 46]]*1000</f>
        <v>185</v>
      </c>
      <c r="U406">
        <f>LOG(Table1373[[#This Row],[SVL GS 46]])</f>
        <v>1.1373541113707328</v>
      </c>
      <c r="V406">
        <f>LOG(Table1373[[#This Row],[Mass (mg) GS 46]])</f>
        <v>2.2671717284030137</v>
      </c>
      <c r="W406">
        <f>Table1373[[#This Row],[Mass (mg) GS 46]]*($W$4/Table1373[[#This Row],[SVL GS 46]])^$W$3</f>
        <v>236.35116623758651</v>
      </c>
      <c r="X406" s="12">
        <f>Table1373[[#This Row],[GS 46]]-Table1373[[#This Row],[GS]]</f>
        <v>4</v>
      </c>
      <c r="Y406">
        <f>Table1373[[#This Row],[SVL GS 46]]-Table1373[[#This Row],[SVL]]</f>
        <v>0.91000000000000014</v>
      </c>
      <c r="Z406">
        <f>Table1373[[#This Row],[Mass GS 46]]-Table1373[[#This Row],[Mass]]</f>
        <v>-0.16899999999999998</v>
      </c>
      <c r="AA406">
        <f>Table1373[[#This Row],[SMI.mg GS 46]]-Table1373[[#This Row],[SMI.mg]]</f>
        <v>-292.26375246442933</v>
      </c>
      <c r="AB406">
        <f>Table1373[[#This Row],[Days post-exp. GS 46]]-Table1373[[#This Row],[Days post-exp.]]</f>
        <v>3</v>
      </c>
    </row>
    <row r="407" spans="1:29">
      <c r="A407" t="s">
        <v>831</v>
      </c>
      <c r="B407" t="s">
        <v>461</v>
      </c>
      <c r="C407" s="3">
        <v>44002</v>
      </c>
      <c r="D407" s="18">
        <v>44021</v>
      </c>
      <c r="E407" s="4" t="s">
        <v>854</v>
      </c>
      <c r="F407">
        <f>Table1373[[#This Row],[Date Measured]]-Table1373[[#This Row],[Exp. Start]]</f>
        <v>19</v>
      </c>
      <c r="G407" s="4">
        <v>13.88</v>
      </c>
      <c r="H407" s="4">
        <v>44</v>
      </c>
      <c r="I407" s="4">
        <v>0.27500000000000002</v>
      </c>
      <c r="J407" s="4">
        <f>Table1373[[#This Row],[Mass]]*1000</f>
        <v>275</v>
      </c>
      <c r="K407" s="4">
        <f>LOG(Table1373[[#This Row],[SVL]])</f>
        <v>1.1423894661188361</v>
      </c>
      <c r="L407" s="4">
        <f>LOG(Table1373[[#This Row],[Mass (mg)]])</f>
        <v>2.4393326938302629</v>
      </c>
      <c r="M407">
        <f>Table1373[[#This Row],[Mass (mg)]]*($M$4/Table1373[[#This Row],[SVL]])^$M$3</f>
        <v>328.4105571690252</v>
      </c>
      <c r="N407" s="13">
        <v>44024</v>
      </c>
      <c r="O407" t="s">
        <v>855</v>
      </c>
      <c r="P407">
        <f>Table1373[[#This Row],[Date Measured GS 46]]-Table1373[[#This Row],[Exp. Start]]</f>
        <v>22</v>
      </c>
      <c r="Q407">
        <v>14.69</v>
      </c>
      <c r="R407">
        <v>46</v>
      </c>
      <c r="S407">
        <v>0.246</v>
      </c>
      <c r="T407">
        <f>Table1373[[#This Row],[Mass GS 46]]*1000</f>
        <v>246</v>
      </c>
      <c r="U407">
        <f>LOG(Table1373[[#This Row],[SVL GS 46]])</f>
        <v>1.1670217957902564</v>
      </c>
      <c r="V407">
        <f>LOG(Table1373[[#This Row],[Mass (mg) GS 46]])</f>
        <v>2.3909351071033793</v>
      </c>
      <c r="W407">
        <f>Table1373[[#This Row],[Mass (mg) GS 46]]*($W$4/Table1373[[#This Row],[SVL GS 46]])^$W$3</f>
        <v>256.56502861652245</v>
      </c>
      <c r="X407" s="12">
        <f>Table1373[[#This Row],[GS 46]]-Table1373[[#This Row],[GS]]</f>
        <v>2</v>
      </c>
      <c r="Y407">
        <f>Table1373[[#This Row],[SVL GS 46]]-Table1373[[#This Row],[SVL]]</f>
        <v>0.80999999999999872</v>
      </c>
      <c r="Z407">
        <f>Table1373[[#This Row],[Mass GS 46]]-Table1373[[#This Row],[Mass]]</f>
        <v>-2.9000000000000026E-2</v>
      </c>
      <c r="AA407">
        <f>Table1373[[#This Row],[SMI.mg GS 46]]-Table1373[[#This Row],[SMI.mg]]</f>
        <v>-71.845528552502742</v>
      </c>
      <c r="AB407">
        <f>Table1373[[#This Row],[Days post-exp. GS 46]]-Table1373[[#This Row],[Days post-exp.]]</f>
        <v>3</v>
      </c>
    </row>
    <row r="408" spans="1:29">
      <c r="A408" t="s">
        <v>831</v>
      </c>
      <c r="B408" t="s">
        <v>461</v>
      </c>
      <c r="C408" s="3">
        <v>44002</v>
      </c>
      <c r="D408" s="13">
        <v>44022</v>
      </c>
      <c r="E408" s="3" t="s">
        <v>856</v>
      </c>
      <c r="F408">
        <f>Table1373[[#This Row],[Date Measured]]-Table1373[[#This Row],[Exp. Start]]</f>
        <v>20</v>
      </c>
      <c r="G408">
        <v>13.99</v>
      </c>
      <c r="H408">
        <v>42</v>
      </c>
      <c r="I408">
        <v>0.28100000000000003</v>
      </c>
      <c r="J408">
        <f>Table1373[[#This Row],[Mass]]*1000</f>
        <v>281</v>
      </c>
      <c r="K408">
        <f>LOG(Table1373[[#This Row],[SVL]])</f>
        <v>1.1458177144918276</v>
      </c>
      <c r="L408">
        <f>LOG(Table1373[[#This Row],[Mass (mg)]])</f>
        <v>2.4487063199050798</v>
      </c>
      <c r="M408">
        <f>Table1373[[#This Row],[Mass (mg)]]*($M$4/Table1373[[#This Row],[SVL]])^$M$3</f>
        <v>328.27737961140906</v>
      </c>
      <c r="N408" s="13">
        <v>44026</v>
      </c>
      <c r="O408" t="s">
        <v>857</v>
      </c>
      <c r="P408">
        <f>Table1373[[#This Row],[Date Measured GS 46]]-Table1373[[#This Row],[Exp. Start]]</f>
        <v>24</v>
      </c>
      <c r="Q408">
        <v>13.8</v>
      </c>
      <c r="R408">
        <v>46</v>
      </c>
      <c r="S408">
        <v>0.20399999999999999</v>
      </c>
      <c r="T408">
        <f>Table1373[[#This Row],[Mass GS 46]]*1000</f>
        <v>204</v>
      </c>
      <c r="U408">
        <f>LOG(Table1373[[#This Row],[SVL GS 46]])</f>
        <v>1.1398790864012365</v>
      </c>
      <c r="V408">
        <f>LOG(Table1373[[#This Row],[Mass (mg) GS 46]])</f>
        <v>2.3096301674258988</v>
      </c>
      <c r="W408">
        <f>Table1373[[#This Row],[Mass (mg) GS 46]]*($W$4/Table1373[[#This Row],[SVL GS 46]])^$W$3</f>
        <v>256.16282654110535</v>
      </c>
      <c r="X408" s="12">
        <f>Table1373[[#This Row],[GS 46]]-Table1373[[#This Row],[GS]]</f>
        <v>4</v>
      </c>
      <c r="Y408">
        <f>Table1373[[#This Row],[SVL GS 46]]-Table1373[[#This Row],[SVL]]</f>
        <v>-0.1899999999999995</v>
      </c>
      <c r="Z408">
        <f>Table1373[[#This Row],[Mass GS 46]]-Table1373[[#This Row],[Mass]]</f>
        <v>-7.7000000000000041E-2</v>
      </c>
      <c r="AA408">
        <f>Table1373[[#This Row],[SMI.mg GS 46]]-Table1373[[#This Row],[SMI.mg]]</f>
        <v>-72.114553070303714</v>
      </c>
      <c r="AB408">
        <f>Table1373[[#This Row],[Days post-exp. GS 46]]-Table1373[[#This Row],[Days post-exp.]]</f>
        <v>4</v>
      </c>
    </row>
    <row r="409" spans="1:29">
      <c r="A409" t="s">
        <v>831</v>
      </c>
      <c r="B409" t="s">
        <v>461</v>
      </c>
      <c r="C409" s="3">
        <v>44002</v>
      </c>
      <c r="D409" s="13">
        <v>44022</v>
      </c>
      <c r="E409" s="3" t="s">
        <v>858</v>
      </c>
      <c r="F409">
        <f>Table1373[[#This Row],[Date Measured]]-Table1373[[#This Row],[Exp. Start]]</f>
        <v>20</v>
      </c>
      <c r="G409">
        <v>15.01</v>
      </c>
      <c r="H409">
        <v>42</v>
      </c>
      <c r="I409">
        <v>0.33700000000000002</v>
      </c>
      <c r="J409">
        <f>Table1373[[#This Row],[Mass]]*1000</f>
        <v>337</v>
      </c>
      <c r="K409">
        <f>LOG(Table1373[[#This Row],[SVL]])</f>
        <v>1.1763806922432705</v>
      </c>
      <c r="L409">
        <f>LOG(Table1373[[#This Row],[Mass (mg)]])</f>
        <v>2.5276299008713385</v>
      </c>
      <c r="M409">
        <f>Table1373[[#This Row],[Mass (mg)]]*($M$4/Table1373[[#This Row],[SVL]])^$M$3</f>
        <v>323.61442533623955</v>
      </c>
      <c r="N409" s="13">
        <v>44023</v>
      </c>
      <c r="O409" t="s">
        <v>859</v>
      </c>
      <c r="P409">
        <f>Table1373[[#This Row],[Date Measured GS 46]]-Table1373[[#This Row],[Exp. Start]]</f>
        <v>21</v>
      </c>
      <c r="Q409">
        <v>15.03</v>
      </c>
      <c r="R409">
        <v>46</v>
      </c>
      <c r="S409">
        <v>0.33700000000000002</v>
      </c>
      <c r="T409">
        <f>Table1373[[#This Row],[Mass GS 46]]*1000</f>
        <v>337</v>
      </c>
      <c r="U409">
        <f>LOG(Table1373[[#This Row],[SVL GS 46]])</f>
        <v>1.1769589805869081</v>
      </c>
      <c r="V409">
        <f>LOG(Table1373[[#This Row],[Mass (mg) GS 46]])</f>
        <v>2.5276299008713385</v>
      </c>
      <c r="W409">
        <f>Table1373[[#This Row],[Mass (mg) GS 46]]*($W$4/Table1373[[#This Row],[SVL GS 46]])^$W$3</f>
        <v>328.3789031930616</v>
      </c>
      <c r="X409" s="12">
        <f>Table1373[[#This Row],[GS 46]]-Table1373[[#This Row],[GS]]</f>
        <v>4</v>
      </c>
      <c r="Y409">
        <f>Table1373[[#This Row],[SVL GS 46]]-Table1373[[#This Row],[SVL]]</f>
        <v>1.9999999999999574E-2</v>
      </c>
      <c r="Z409">
        <f>Table1373[[#This Row],[Mass GS 46]]-Table1373[[#This Row],[Mass]]</f>
        <v>0</v>
      </c>
      <c r="AA409">
        <f>Table1373[[#This Row],[SMI.mg GS 46]]-Table1373[[#This Row],[SMI.mg]]</f>
        <v>4.7644778568220545</v>
      </c>
      <c r="AB409">
        <f>Table1373[[#This Row],[Days post-exp. GS 46]]-Table1373[[#This Row],[Days post-exp.]]</f>
        <v>1</v>
      </c>
    </row>
    <row r="410" spans="1:29">
      <c r="A410" t="s">
        <v>831</v>
      </c>
      <c r="B410" t="s">
        <v>461</v>
      </c>
      <c r="C410" s="3">
        <v>44002</v>
      </c>
      <c r="D410" s="18">
        <v>44022</v>
      </c>
      <c r="E410" s="4" t="s">
        <v>860</v>
      </c>
      <c r="F410">
        <f>Table1373[[#This Row],[Date Measured]]-Table1373[[#This Row],[Exp. Start]]</f>
        <v>20</v>
      </c>
      <c r="G410" s="4">
        <v>13.52</v>
      </c>
      <c r="H410" s="4">
        <v>45</v>
      </c>
      <c r="I410" s="4">
        <v>0.19700000000000001</v>
      </c>
      <c r="J410" s="4">
        <f>Table1373[[#This Row],[Mass]]*1000</f>
        <v>197</v>
      </c>
      <c r="K410" s="4">
        <f>LOG(Table1373[[#This Row],[SVL]])</f>
        <v>1.1309766916056172</v>
      </c>
      <c r="L410" s="4">
        <f>LOG(Table1373[[#This Row],[Mass (mg)]])</f>
        <v>2.2944662261615929</v>
      </c>
      <c r="M410">
        <f>Table1373[[#This Row],[Mass (mg)]]*($M$4/Table1373[[#This Row],[SVL]])^$M$3</f>
        <v>253.12918999624412</v>
      </c>
      <c r="O410" s="6" t="s">
        <v>861</v>
      </c>
      <c r="AC410" s="12" t="s">
        <v>862</v>
      </c>
    </row>
    <row r="411" spans="1:29">
      <c r="A411" t="s">
        <v>831</v>
      </c>
      <c r="B411" t="s">
        <v>461</v>
      </c>
      <c r="C411" s="3">
        <v>44002</v>
      </c>
      <c r="D411" s="13">
        <v>44023</v>
      </c>
      <c r="E411" s="3" t="s">
        <v>863</v>
      </c>
      <c r="F411">
        <f>Table1373[[#This Row],[Date Measured]]-Table1373[[#This Row],[Exp. Start]]</f>
        <v>21</v>
      </c>
      <c r="G411">
        <v>14.43</v>
      </c>
      <c r="H411">
        <v>42</v>
      </c>
      <c r="I411">
        <v>0.374</v>
      </c>
      <c r="J411">
        <f>Table1373[[#This Row],[Mass]]*1000</f>
        <v>374</v>
      </c>
      <c r="K411">
        <f>LOG(Table1373[[#This Row],[SVL]])</f>
        <v>1.1592663310934941</v>
      </c>
      <c r="L411">
        <f>LOG(Table1373[[#This Row],[Mass (mg)]])</f>
        <v>2.5728716022004803</v>
      </c>
      <c r="M411">
        <f>Table1373[[#This Row],[Mass (mg)]]*($M$4/Table1373[[#This Row],[SVL]])^$M$3</f>
        <v>400.81464569946354</v>
      </c>
      <c r="N411" s="16"/>
      <c r="O411" s="6" t="s">
        <v>864</v>
      </c>
      <c r="Q411" s="6"/>
      <c r="S411" s="6"/>
      <c r="T411" s="6"/>
      <c r="U411" s="6"/>
      <c r="V411" s="6"/>
      <c r="X411" s="61"/>
      <c r="AC411" s="12" t="s">
        <v>115</v>
      </c>
    </row>
    <row r="412" spans="1:29">
      <c r="A412" t="s">
        <v>831</v>
      </c>
      <c r="B412" t="s">
        <v>461</v>
      </c>
      <c r="C412" s="3">
        <v>44002</v>
      </c>
      <c r="D412" s="13">
        <v>44025</v>
      </c>
      <c r="E412" s="3" t="s">
        <v>865</v>
      </c>
      <c r="F412">
        <f>Table1373[[#This Row],[Date Measured]]-Table1373[[#This Row],[Exp. Start]]</f>
        <v>23</v>
      </c>
      <c r="G412">
        <v>13.15</v>
      </c>
      <c r="H412">
        <v>42</v>
      </c>
      <c r="I412">
        <v>0.29899999999999999</v>
      </c>
      <c r="J412">
        <f>Table1373[[#This Row],[Mass]]*1000</f>
        <v>299</v>
      </c>
      <c r="K412">
        <f>LOG(Table1373[[#This Row],[SVL]])</f>
        <v>1.1189257528257768</v>
      </c>
      <c r="L412">
        <f>LOG(Table1373[[#This Row],[Mass (mg)]])</f>
        <v>2.4756711883244296</v>
      </c>
      <c r="M412">
        <f>Table1373[[#This Row],[Mass (mg)]]*($M$4/Table1373[[#This Row],[SVL]])^$M$3</f>
        <v>415.06532982305254</v>
      </c>
      <c r="N412" s="13">
        <v>44029</v>
      </c>
      <c r="O412" t="s">
        <v>866</v>
      </c>
      <c r="P412">
        <f>Table1373[[#This Row],[Date Measured GS 46]]-Table1373[[#This Row],[Exp. Start]]</f>
        <v>27</v>
      </c>
      <c r="Q412">
        <v>13.2</v>
      </c>
      <c r="R412">
        <v>46</v>
      </c>
      <c r="S412">
        <v>0.21299999999999999</v>
      </c>
      <c r="T412">
        <f>Table1373[[#This Row],[Mass GS 46]]*1000</f>
        <v>213</v>
      </c>
      <c r="U412">
        <f>LOG(Table1373[[#This Row],[SVL GS 46]])</f>
        <v>1.1205739312058498</v>
      </c>
      <c r="V412">
        <f>LOG(Table1373[[#This Row],[Mass (mg) GS 46]])</f>
        <v>2.3283796034387376</v>
      </c>
      <c r="W412">
        <f>Table1373[[#This Row],[Mass (mg) GS 46]]*($W$4/Table1373[[#This Row],[SVL GS 46]])^$W$3</f>
        <v>305.21704365193949</v>
      </c>
      <c r="X412" s="12">
        <f>Table1373[[#This Row],[GS 46]]-Table1373[[#This Row],[GS]]</f>
        <v>4</v>
      </c>
      <c r="Y412">
        <f>Table1373[[#This Row],[SVL GS 46]]-Table1373[[#This Row],[SVL]]</f>
        <v>4.9999999999998934E-2</v>
      </c>
      <c r="Z412">
        <f>Table1373[[#This Row],[Mass GS 46]]-Table1373[[#This Row],[Mass]]</f>
        <v>-8.5999999999999993E-2</v>
      </c>
      <c r="AA412">
        <f>Table1373[[#This Row],[SMI.mg GS 46]]-Table1373[[#This Row],[SMI.mg]]</f>
        <v>-109.84828617111305</v>
      </c>
      <c r="AB412">
        <f>Table1373[[#This Row],[Days post-exp. GS 46]]-Table1373[[#This Row],[Days post-exp.]]</f>
        <v>4</v>
      </c>
    </row>
    <row r="413" spans="1:29">
      <c r="A413" t="s">
        <v>831</v>
      </c>
      <c r="B413" t="s">
        <v>461</v>
      </c>
      <c r="C413" s="3">
        <v>44002</v>
      </c>
      <c r="D413" s="13">
        <v>44025</v>
      </c>
      <c r="E413" s="3" t="s">
        <v>867</v>
      </c>
      <c r="F413">
        <f>Table1373[[#This Row],[Date Measured]]-Table1373[[#This Row],[Exp. Start]]</f>
        <v>23</v>
      </c>
      <c r="G413">
        <v>14.22</v>
      </c>
      <c r="H413">
        <v>42</v>
      </c>
      <c r="I413">
        <v>0.29099999999999998</v>
      </c>
      <c r="J413">
        <f>Table1373[[#This Row],[Mass]]*1000</f>
        <v>291</v>
      </c>
      <c r="K413">
        <f>LOG(Table1373[[#This Row],[SVL]])</f>
        <v>1.1528995963937476</v>
      </c>
      <c r="L413">
        <f>LOG(Table1373[[#This Row],[Mass (mg)]])</f>
        <v>2.4638929889859074</v>
      </c>
      <c r="M413">
        <f>Table1373[[#This Row],[Mass (mg)]]*($M$4/Table1373[[#This Row],[SVL]])^$M$3</f>
        <v>324.86298908998788</v>
      </c>
      <c r="N413" s="13">
        <v>44031</v>
      </c>
      <c r="O413" t="s">
        <v>868</v>
      </c>
      <c r="P413">
        <f>Table1373[[#This Row],[Date Measured GS 46]]-Table1373[[#This Row],[Exp. Start]]</f>
        <v>29</v>
      </c>
      <c r="Q413">
        <v>12.4</v>
      </c>
      <c r="R413">
        <v>46</v>
      </c>
      <c r="S413">
        <v>0.184</v>
      </c>
      <c r="T413">
        <f>Table1373[[#This Row],[Mass GS 46]]*1000</f>
        <v>184</v>
      </c>
      <c r="U413">
        <f>LOG(Table1373[[#This Row],[SVL GS 46]])</f>
        <v>1.0934216851622351</v>
      </c>
      <c r="V413">
        <f>LOG(Table1373[[#This Row],[Mass (mg) GS 46]])</f>
        <v>2.2648178230095364</v>
      </c>
      <c r="W413">
        <f>Table1373[[#This Row],[Mass (mg) GS 46]]*($W$4/Table1373[[#This Row],[SVL GS 46]])^$W$3</f>
        <v>317.46723944216529</v>
      </c>
      <c r="X413" s="12">
        <f>Table1373[[#This Row],[GS 46]]-Table1373[[#This Row],[GS]]</f>
        <v>4</v>
      </c>
      <c r="Y413">
        <f>Table1373[[#This Row],[SVL GS 46]]-Table1373[[#This Row],[SVL]]</f>
        <v>-1.8200000000000003</v>
      </c>
      <c r="Z413">
        <f>Table1373[[#This Row],[Mass GS 46]]-Table1373[[#This Row],[Mass]]</f>
        <v>-0.10699999999999998</v>
      </c>
      <c r="AA413">
        <f>Table1373[[#This Row],[SMI.mg GS 46]]-Table1373[[#This Row],[SMI.mg]]</f>
        <v>-7.3957496478225835</v>
      </c>
      <c r="AB413">
        <f>Table1373[[#This Row],[Days post-exp. GS 46]]-Table1373[[#This Row],[Days post-exp.]]</f>
        <v>6</v>
      </c>
    </row>
    <row r="414" spans="1:29">
      <c r="A414" t="s">
        <v>831</v>
      </c>
      <c r="B414" t="s">
        <v>461</v>
      </c>
      <c r="C414" s="3">
        <v>44002</v>
      </c>
      <c r="D414" s="13">
        <v>44027</v>
      </c>
      <c r="E414" s="3" t="s">
        <v>869</v>
      </c>
      <c r="F414">
        <f>Table1373[[#This Row],[Date Measured]]-Table1373[[#This Row],[Exp. Start]]</f>
        <v>25</v>
      </c>
      <c r="G414">
        <v>15.37</v>
      </c>
      <c r="H414">
        <v>42</v>
      </c>
      <c r="I414">
        <v>0.378</v>
      </c>
      <c r="J414">
        <f>Table1373[[#This Row],[Mass]]*1000</f>
        <v>378</v>
      </c>
      <c r="K414">
        <f>LOG(Table1373[[#This Row],[SVL]])</f>
        <v>1.186673867499745</v>
      </c>
      <c r="L414">
        <f>LOG(Table1373[[#This Row],[Mass (mg)]])</f>
        <v>2.5774917998372255</v>
      </c>
      <c r="M414">
        <f>Table1373[[#This Row],[Mass (mg)]]*($M$4/Table1373[[#This Row],[SVL]])^$M$3</f>
        <v>339.79497767434361</v>
      </c>
      <c r="N414" s="13">
        <v>44032</v>
      </c>
      <c r="O414" t="s">
        <v>870</v>
      </c>
      <c r="P414">
        <f>Table1373[[#This Row],[Date Measured GS 46]]-Table1373[[#This Row],[Exp. Start]]</f>
        <v>30</v>
      </c>
      <c r="Q414">
        <v>14.11</v>
      </c>
      <c r="R414">
        <v>46</v>
      </c>
      <c r="S414">
        <v>0.23799999999999999</v>
      </c>
      <c r="T414">
        <f>Table1373[[#This Row],[Mass GS 46]]*1000</f>
        <v>238</v>
      </c>
      <c r="U414">
        <f>LOG(Table1373[[#This Row],[SVL GS 46]])</f>
        <v>1.1495270137543478</v>
      </c>
      <c r="V414">
        <f>LOG(Table1373[[#This Row],[Mass (mg) GS 46]])</f>
        <v>2.3765769570565118</v>
      </c>
      <c r="W414">
        <f>Table1373[[#This Row],[Mass (mg) GS 46]]*($W$4/Table1373[[#This Row],[SVL GS 46]])^$W$3</f>
        <v>279.77254263345952</v>
      </c>
      <c r="X414" s="12">
        <f>Table1373[[#This Row],[GS 46]]-Table1373[[#This Row],[GS]]</f>
        <v>4</v>
      </c>
      <c r="Y414">
        <f>Table1373[[#This Row],[SVL GS 46]]-Table1373[[#This Row],[SVL]]</f>
        <v>-1.2599999999999998</v>
      </c>
      <c r="Z414">
        <f>Table1373[[#This Row],[Mass GS 46]]-Table1373[[#This Row],[Mass]]</f>
        <v>-0.14000000000000001</v>
      </c>
      <c r="AA414">
        <f>Table1373[[#This Row],[SMI.mg GS 46]]-Table1373[[#This Row],[SMI.mg]]</f>
        <v>-60.022435040884091</v>
      </c>
      <c r="AB414">
        <f>Table1373[[#This Row],[Days post-exp. GS 46]]-Table1373[[#This Row],[Days post-exp.]]</f>
        <v>5</v>
      </c>
    </row>
    <row r="415" spans="1:29">
      <c r="A415" t="s">
        <v>831</v>
      </c>
      <c r="B415" t="s">
        <v>461</v>
      </c>
      <c r="C415" s="3">
        <v>44002</v>
      </c>
      <c r="D415" s="13">
        <v>44027</v>
      </c>
      <c r="E415" s="3" t="s">
        <v>871</v>
      </c>
      <c r="F415">
        <f>Table1373[[#This Row],[Date Measured]]-Table1373[[#This Row],[Exp. Start]]</f>
        <v>25</v>
      </c>
      <c r="G415">
        <v>13.87</v>
      </c>
      <c r="H415">
        <v>42</v>
      </c>
      <c r="I415">
        <v>0.30099999999999999</v>
      </c>
      <c r="J415">
        <f>Table1373[[#This Row],[Mass]]*1000</f>
        <v>301</v>
      </c>
      <c r="K415">
        <f>LOG(Table1373[[#This Row],[SVL]])</f>
        <v>1.1420764610732848</v>
      </c>
      <c r="L415">
        <f>LOG(Table1373[[#This Row],[Mass (mg)]])</f>
        <v>2.4785664955938436</v>
      </c>
      <c r="M415">
        <f>Table1373[[#This Row],[Mass (mg)]]*($M$4/Table1373[[#This Row],[SVL]])^$M$3</f>
        <v>360.18267792847746</v>
      </c>
      <c r="N415" s="13">
        <v>44031</v>
      </c>
      <c r="O415" t="s">
        <v>872</v>
      </c>
      <c r="P415">
        <f>Table1373[[#This Row],[Date Measured GS 46]]-Table1373[[#This Row],[Exp. Start]]</f>
        <v>29</v>
      </c>
      <c r="Q415">
        <v>11.61</v>
      </c>
      <c r="R415">
        <v>46</v>
      </c>
      <c r="S415">
        <v>0.20599999999999999</v>
      </c>
      <c r="T415">
        <f>Table1373[[#This Row],[Mass GS 46]]*1000</f>
        <v>206</v>
      </c>
      <c r="U415">
        <f>LOG(Table1373[[#This Row],[SVL GS 46]])</f>
        <v>1.0648322197385738</v>
      </c>
      <c r="V415">
        <f>LOG(Table1373[[#This Row],[Mass (mg) GS 46]])</f>
        <v>2.3138672203691533</v>
      </c>
      <c r="W415">
        <f>Table1373[[#This Row],[Mass (mg) GS 46]]*($W$4/Table1373[[#This Row],[SVL GS 46]])^$W$3</f>
        <v>432.18459718038417</v>
      </c>
      <c r="X415" s="12">
        <f>Table1373[[#This Row],[GS 46]]-Table1373[[#This Row],[GS]]</f>
        <v>4</v>
      </c>
      <c r="Y415">
        <f>Table1373[[#This Row],[SVL GS 46]]-Table1373[[#This Row],[SVL]]</f>
        <v>-2.2599999999999998</v>
      </c>
      <c r="Z415">
        <f>Table1373[[#This Row],[Mass GS 46]]-Table1373[[#This Row],[Mass]]</f>
        <v>-9.5000000000000001E-2</v>
      </c>
      <c r="AA415">
        <f>Table1373[[#This Row],[SMI.mg GS 46]]-Table1373[[#This Row],[SMI.mg]]</f>
        <v>72.001919251906713</v>
      </c>
      <c r="AB415">
        <f>Table1373[[#This Row],[Days post-exp. GS 46]]-Table1373[[#This Row],[Days post-exp.]]</f>
        <v>4</v>
      </c>
    </row>
    <row r="416" spans="1:29">
      <c r="A416" t="s">
        <v>831</v>
      </c>
      <c r="B416" t="s">
        <v>461</v>
      </c>
      <c r="C416" s="3">
        <v>44002</v>
      </c>
      <c r="D416" s="13">
        <v>44027</v>
      </c>
      <c r="E416" s="3" t="s">
        <v>873</v>
      </c>
      <c r="F416">
        <f>Table1373[[#This Row],[Date Measured]]-Table1373[[#This Row],[Exp. Start]]</f>
        <v>25</v>
      </c>
      <c r="G416">
        <v>14.36</v>
      </c>
      <c r="H416">
        <v>42</v>
      </c>
      <c r="I416">
        <v>0.35599999999999998</v>
      </c>
      <c r="J416">
        <f>Table1373[[#This Row],[Mass]]*1000</f>
        <v>356</v>
      </c>
      <c r="K416">
        <f>LOG(Table1373[[#This Row],[SVL]])</f>
        <v>1.1571544399062814</v>
      </c>
      <c r="L416">
        <f>LOG(Table1373[[#This Row],[Mass (mg)]])</f>
        <v>2.5514499979728753</v>
      </c>
      <c r="M416">
        <f>Table1373[[#This Row],[Mass (mg)]]*($M$4/Table1373[[#This Row],[SVL]])^$M$3</f>
        <v>386.72735444846899</v>
      </c>
      <c r="N416" s="13">
        <v>44033</v>
      </c>
      <c r="O416" t="s">
        <v>874</v>
      </c>
      <c r="P416">
        <f>Table1373[[#This Row],[Date Measured GS 46]]-Table1373[[#This Row],[Exp. Start]]</f>
        <v>31</v>
      </c>
      <c r="Q416">
        <v>11.79</v>
      </c>
      <c r="R416">
        <v>46</v>
      </c>
      <c r="S416">
        <v>0.19800000000000001</v>
      </c>
      <c r="T416">
        <f>Table1373[[#This Row],[Mass GS 46]]*1000</f>
        <v>198</v>
      </c>
      <c r="U416">
        <f>LOG(Table1373[[#This Row],[SVL GS 46]])</f>
        <v>1.0715138050950892</v>
      </c>
      <c r="V416">
        <f>LOG(Table1373[[#This Row],[Mass (mg) GS 46]])</f>
        <v>2.2966651902615309</v>
      </c>
      <c r="W416">
        <f>Table1373[[#This Row],[Mass (mg) GS 46]]*($W$4/Table1373[[#This Row],[SVL GS 46]])^$W$3</f>
        <v>396.84466703406719</v>
      </c>
      <c r="X416" s="12">
        <f>Table1373[[#This Row],[GS 46]]-Table1373[[#This Row],[GS]]</f>
        <v>4</v>
      </c>
      <c r="Y416">
        <f>Table1373[[#This Row],[SVL GS 46]]-Table1373[[#This Row],[SVL]]</f>
        <v>-2.5700000000000003</v>
      </c>
      <c r="Z416">
        <f>Table1373[[#This Row],[Mass GS 46]]-Table1373[[#This Row],[Mass]]</f>
        <v>-0.15799999999999997</v>
      </c>
      <c r="AA416">
        <f>Table1373[[#This Row],[SMI.mg GS 46]]-Table1373[[#This Row],[SMI.mg]]</f>
        <v>10.117312585598199</v>
      </c>
      <c r="AB416">
        <f>Table1373[[#This Row],[Days post-exp. GS 46]]-Table1373[[#This Row],[Days post-exp.]]</f>
        <v>6</v>
      </c>
    </row>
    <row r="417" spans="1:29">
      <c r="A417" t="s">
        <v>831</v>
      </c>
      <c r="B417" t="s">
        <v>461</v>
      </c>
      <c r="C417" s="3">
        <v>44002</v>
      </c>
      <c r="D417" s="13">
        <v>44027</v>
      </c>
      <c r="E417" s="3" t="s">
        <v>875</v>
      </c>
      <c r="F417">
        <f>Table1373[[#This Row],[Date Measured]]-Table1373[[#This Row],[Exp. Start]]</f>
        <v>25</v>
      </c>
      <c r="G417">
        <v>13.4</v>
      </c>
      <c r="H417">
        <v>42</v>
      </c>
      <c r="I417">
        <v>0.27600000000000002</v>
      </c>
      <c r="J417">
        <f>Table1373[[#This Row],[Mass]]*1000</f>
        <v>276</v>
      </c>
      <c r="K417">
        <f>LOG(Table1373[[#This Row],[SVL]])</f>
        <v>1.1271047983648077</v>
      </c>
      <c r="L417">
        <f>LOG(Table1373[[#This Row],[Mass (mg)]])</f>
        <v>2.4409090820652177</v>
      </c>
      <c r="M417">
        <f>Table1373[[#This Row],[Mass (mg)]]*($M$4/Table1373[[#This Row],[SVL]])^$M$3</f>
        <v>363.55547250225419</v>
      </c>
      <c r="N417" s="13">
        <v>44031</v>
      </c>
      <c r="O417" t="s">
        <v>876</v>
      </c>
      <c r="P417">
        <f>Table1373[[#This Row],[Date Measured GS 46]]-Table1373[[#This Row],[Exp. Start]]</f>
        <v>29</v>
      </c>
      <c r="Q417">
        <v>12.67</v>
      </c>
      <c r="R417">
        <v>46</v>
      </c>
      <c r="S417">
        <v>0.17299999999999999</v>
      </c>
      <c r="T417">
        <f>Table1373[[#This Row],[Mass GS 46]]*1000</f>
        <v>173</v>
      </c>
      <c r="U417">
        <f>LOG(Table1373[[#This Row],[SVL GS 46]])</f>
        <v>1.1027766148834413</v>
      </c>
      <c r="V417">
        <f>LOG(Table1373[[#This Row],[Mass (mg) GS 46]])</f>
        <v>2.2380461031287955</v>
      </c>
      <c r="W417">
        <f>Table1373[[#This Row],[Mass (mg) GS 46]]*($W$4/Table1373[[#This Row],[SVL GS 46]])^$W$3</f>
        <v>279.98817986939451</v>
      </c>
      <c r="X417" s="12">
        <f>Table1373[[#This Row],[GS 46]]-Table1373[[#This Row],[GS]]</f>
        <v>4</v>
      </c>
      <c r="Y417">
        <f>Table1373[[#This Row],[SVL GS 46]]-Table1373[[#This Row],[SVL]]</f>
        <v>-0.73000000000000043</v>
      </c>
      <c r="Z417">
        <f>Table1373[[#This Row],[Mass GS 46]]-Table1373[[#This Row],[Mass]]</f>
        <v>-0.10300000000000004</v>
      </c>
      <c r="AA417">
        <f>Table1373[[#This Row],[SMI.mg GS 46]]-Table1373[[#This Row],[SMI.mg]]</f>
        <v>-83.567292632859676</v>
      </c>
      <c r="AB417">
        <f>Table1373[[#This Row],[Days post-exp. GS 46]]-Table1373[[#This Row],[Days post-exp.]]</f>
        <v>4</v>
      </c>
    </row>
    <row r="418" spans="1:29">
      <c r="A418" t="s">
        <v>831</v>
      </c>
      <c r="B418" t="s">
        <v>461</v>
      </c>
      <c r="C418" s="3">
        <v>44002</v>
      </c>
      <c r="D418" s="13">
        <v>44027</v>
      </c>
      <c r="E418" s="3" t="s">
        <v>877</v>
      </c>
      <c r="F418">
        <f>Table1373[[#This Row],[Date Measured]]-Table1373[[#This Row],[Exp. Start]]</f>
        <v>25</v>
      </c>
      <c r="G418">
        <v>14.29</v>
      </c>
      <c r="H418">
        <v>42</v>
      </c>
      <c r="I418">
        <v>0.33700000000000002</v>
      </c>
      <c r="J418">
        <f>Table1373[[#This Row],[Mass]]*1000</f>
        <v>337</v>
      </c>
      <c r="K418">
        <f>LOG(Table1373[[#This Row],[SVL]])</f>
        <v>1.1550322287909702</v>
      </c>
      <c r="L418">
        <f>LOG(Table1373[[#This Row],[Mass (mg)]])</f>
        <v>2.5276299008713385</v>
      </c>
      <c r="M418">
        <f>Table1373[[#This Row],[Mass (mg)]]*($M$4/Table1373[[#This Row],[SVL]])^$M$3</f>
        <v>371.1047016716272</v>
      </c>
      <c r="N418" s="13">
        <v>44031</v>
      </c>
      <c r="O418" t="s">
        <v>878</v>
      </c>
      <c r="P418">
        <f>Table1373[[#This Row],[Date Measured GS 46]]-Table1373[[#This Row],[Exp. Start]]</f>
        <v>29</v>
      </c>
      <c r="Q418">
        <v>12.74</v>
      </c>
      <c r="R418">
        <v>46</v>
      </c>
      <c r="S418">
        <v>0.217</v>
      </c>
      <c r="T418">
        <f>Table1373[[#This Row],[Mass GS 46]]*1000</f>
        <v>217</v>
      </c>
      <c r="U418">
        <f>LOG(Table1373[[#This Row],[SVL GS 46]])</f>
        <v>1.1051694279993316</v>
      </c>
      <c r="V418">
        <f>LOG(Table1373[[#This Row],[Mass (mg) GS 46]])</f>
        <v>2.3364597338485296</v>
      </c>
      <c r="W418">
        <f>Table1373[[#This Row],[Mass (mg) GS 46]]*($W$4/Table1373[[#This Row],[SVL GS 46]])^$W$3</f>
        <v>345.49822013228447</v>
      </c>
      <c r="X418" s="12">
        <f>Table1373[[#This Row],[GS 46]]-Table1373[[#This Row],[GS]]</f>
        <v>4</v>
      </c>
      <c r="Y418">
        <f>Table1373[[#This Row],[SVL GS 46]]-Table1373[[#This Row],[SVL]]</f>
        <v>-1.5499999999999989</v>
      </c>
      <c r="Z418">
        <f>Table1373[[#This Row],[Mass GS 46]]-Table1373[[#This Row],[Mass]]</f>
        <v>-0.12000000000000002</v>
      </c>
      <c r="AA418">
        <f>Table1373[[#This Row],[SMI.mg GS 46]]-Table1373[[#This Row],[SMI.mg]]</f>
        <v>-25.606481539342724</v>
      </c>
      <c r="AB418">
        <f>Table1373[[#This Row],[Days post-exp. GS 46]]-Table1373[[#This Row],[Days post-exp.]]</f>
        <v>4</v>
      </c>
    </row>
    <row r="419" spans="1:29">
      <c r="A419" t="s">
        <v>831</v>
      </c>
      <c r="B419" t="s">
        <v>461</v>
      </c>
      <c r="C419" s="3">
        <v>44002</v>
      </c>
      <c r="D419" s="13">
        <v>44028</v>
      </c>
      <c r="E419" s="3" t="s">
        <v>879</v>
      </c>
      <c r="F419">
        <f>Table1373[[#This Row],[Date Measured]]-Table1373[[#This Row],[Exp. Start]]</f>
        <v>26</v>
      </c>
      <c r="G419">
        <v>13.88</v>
      </c>
      <c r="H419">
        <v>42</v>
      </c>
      <c r="I419">
        <v>0.32</v>
      </c>
      <c r="J419">
        <f>Table1373[[#This Row],[Mass]]*1000</f>
        <v>320</v>
      </c>
      <c r="K419">
        <f>LOG(Table1373[[#This Row],[SVL]])</f>
        <v>1.1423894661188361</v>
      </c>
      <c r="L419">
        <f>LOG(Table1373[[#This Row],[Mass (mg)]])</f>
        <v>2.5051499783199058</v>
      </c>
      <c r="M419">
        <f>Table1373[[#This Row],[Mass (mg)]]*($M$4/Table1373[[#This Row],[SVL]])^$M$3</f>
        <v>382.15046652395654</v>
      </c>
      <c r="N419" s="13">
        <v>44032</v>
      </c>
      <c r="O419" t="s">
        <v>880</v>
      </c>
      <c r="P419">
        <f>Table1373[[#This Row],[Date Measured GS 46]]-Table1373[[#This Row],[Exp. Start]]</f>
        <v>30</v>
      </c>
      <c r="Q419">
        <v>15.47</v>
      </c>
      <c r="R419">
        <v>46</v>
      </c>
      <c r="S419">
        <v>0.24099999999999999</v>
      </c>
      <c r="T419">
        <f>Table1373[[#This Row],[Mass GS 46]]*1000</f>
        <v>241</v>
      </c>
      <c r="U419">
        <f>LOG(Table1373[[#This Row],[SVL GS 46]])</f>
        <v>1.1894903136993675</v>
      </c>
      <c r="V419">
        <f>LOG(Table1373[[#This Row],[Mass (mg) GS 46]])</f>
        <v>2.3820170425748683</v>
      </c>
      <c r="W419">
        <f>Table1373[[#This Row],[Mass (mg) GS 46]]*($W$4/Table1373[[#This Row],[SVL GS 46]])^$W$3</f>
        <v>215.54593324940751</v>
      </c>
      <c r="X419" s="12">
        <f>Table1373[[#This Row],[GS 46]]-Table1373[[#This Row],[GS]]</f>
        <v>4</v>
      </c>
      <c r="Y419">
        <f>Table1373[[#This Row],[SVL GS 46]]-Table1373[[#This Row],[SVL]]</f>
        <v>1.5899999999999999</v>
      </c>
      <c r="Z419">
        <f>Table1373[[#This Row],[Mass GS 46]]-Table1373[[#This Row],[Mass]]</f>
        <v>-7.9000000000000015E-2</v>
      </c>
      <c r="AA419">
        <f>Table1373[[#This Row],[SMI.mg GS 46]]-Table1373[[#This Row],[SMI.mg]]</f>
        <v>-166.60453327454903</v>
      </c>
      <c r="AB419">
        <f>Table1373[[#This Row],[Days post-exp. GS 46]]-Table1373[[#This Row],[Days post-exp.]]</f>
        <v>4</v>
      </c>
    </row>
    <row r="420" spans="1:29">
      <c r="A420" t="s">
        <v>831</v>
      </c>
      <c r="B420" t="s">
        <v>461</v>
      </c>
      <c r="C420" s="3">
        <v>44002</v>
      </c>
      <c r="D420" s="13">
        <v>44029</v>
      </c>
      <c r="E420" s="3" t="s">
        <v>881</v>
      </c>
      <c r="F420">
        <f>Table1373[[#This Row],[Date Measured]]-Table1373[[#This Row],[Exp. Start]]</f>
        <v>27</v>
      </c>
      <c r="G420">
        <v>13.15</v>
      </c>
      <c r="H420">
        <v>42</v>
      </c>
      <c r="I420">
        <v>0.28999999999999998</v>
      </c>
      <c r="J420">
        <f>Table1373[[#This Row],[Mass]]*1000</f>
        <v>290</v>
      </c>
      <c r="K420">
        <f>LOG(Table1373[[#This Row],[SVL]])</f>
        <v>1.1189257528257768</v>
      </c>
      <c r="L420">
        <f>LOG(Table1373[[#This Row],[Mass (mg)]])</f>
        <v>2.4623979978989561</v>
      </c>
      <c r="M420">
        <f>Table1373[[#This Row],[Mass (mg)]]*($M$4/Table1373[[#This Row],[SVL]])^$M$3</f>
        <v>402.57172457754257</v>
      </c>
      <c r="N420" s="13">
        <v>44032</v>
      </c>
      <c r="O420" t="s">
        <v>882</v>
      </c>
      <c r="P420">
        <f>Table1373[[#This Row],[Date Measured GS 46]]-Table1373[[#This Row],[Exp. Start]]</f>
        <v>30</v>
      </c>
      <c r="Q420">
        <v>13.68</v>
      </c>
      <c r="R420">
        <v>46</v>
      </c>
      <c r="S420">
        <v>0.24199999999999999</v>
      </c>
      <c r="T420">
        <f>Table1373[[#This Row],[Mass GS 46]]*1000</f>
        <v>242</v>
      </c>
      <c r="U420">
        <f>LOG(Table1373[[#This Row],[SVL GS 46]])</f>
        <v>1.1360860973840974</v>
      </c>
      <c r="V420">
        <f>LOG(Table1373[[#This Row],[Mass (mg) GS 46]])</f>
        <v>2.3838153659804311</v>
      </c>
      <c r="W420">
        <f>Table1373[[#This Row],[Mass (mg) GS 46]]*($W$4/Table1373[[#This Row],[SVL GS 46]])^$W$3</f>
        <v>311.86586623064528</v>
      </c>
      <c r="X420" s="12">
        <f>Table1373[[#This Row],[GS 46]]-Table1373[[#This Row],[GS]]</f>
        <v>4</v>
      </c>
      <c r="Y420">
        <f>Table1373[[#This Row],[SVL GS 46]]-Table1373[[#This Row],[SVL]]</f>
        <v>0.52999999999999936</v>
      </c>
      <c r="Z420">
        <f>Table1373[[#This Row],[Mass GS 46]]-Table1373[[#This Row],[Mass]]</f>
        <v>-4.7999999999999987E-2</v>
      </c>
      <c r="AA420">
        <f>Table1373[[#This Row],[SMI.mg GS 46]]-Table1373[[#This Row],[SMI.mg]]</f>
        <v>-90.705858346897287</v>
      </c>
      <c r="AB420">
        <f>Table1373[[#This Row],[Days post-exp. GS 46]]-Table1373[[#This Row],[Days post-exp.]]</f>
        <v>3</v>
      </c>
    </row>
    <row r="421" spans="1:29">
      <c r="A421" t="s">
        <v>831</v>
      </c>
      <c r="B421" t="s">
        <v>461</v>
      </c>
      <c r="C421" s="3">
        <v>44002</v>
      </c>
      <c r="D421" s="13">
        <v>44029</v>
      </c>
      <c r="E421" s="3" t="s">
        <v>883</v>
      </c>
      <c r="F421">
        <f>Table1373[[#This Row],[Date Measured]]-Table1373[[#This Row],[Exp. Start]]</f>
        <v>27</v>
      </c>
      <c r="G421">
        <v>14.22</v>
      </c>
      <c r="H421">
        <v>42</v>
      </c>
      <c r="I421">
        <v>0.26300000000000001</v>
      </c>
      <c r="J421">
        <f>Table1373[[#This Row],[Mass]]*1000</f>
        <v>263</v>
      </c>
      <c r="K421">
        <f>LOG(Table1373[[#This Row],[SVL]])</f>
        <v>1.1528995963937476</v>
      </c>
      <c r="L421">
        <f>LOG(Table1373[[#This Row],[Mass (mg)]])</f>
        <v>2.419955748489758</v>
      </c>
      <c r="M421">
        <f>Table1373[[#This Row],[Mass (mg)]]*($M$4/Table1373[[#This Row],[SVL]])^$M$3</f>
        <v>293.60469460710249</v>
      </c>
      <c r="N421" s="13">
        <v>44034</v>
      </c>
      <c r="O421" t="s">
        <v>884</v>
      </c>
      <c r="P421">
        <f>Table1373[[#This Row],[Date Measured GS 46]]-Table1373[[#This Row],[Exp. Start]]</f>
        <v>32</v>
      </c>
      <c r="Q421">
        <v>14.71</v>
      </c>
      <c r="R421">
        <v>46</v>
      </c>
      <c r="S421">
        <v>0.24199999999999999</v>
      </c>
      <c r="T421">
        <f>Table1373[[#This Row],[Mass GS 46]]*1000</f>
        <v>242</v>
      </c>
      <c r="U421">
        <f>LOG(Table1373[[#This Row],[SVL GS 46]])</f>
        <v>1.1676126727275302</v>
      </c>
      <c r="V421">
        <f>LOG(Table1373[[#This Row],[Mass (mg) GS 46]])</f>
        <v>2.3838153659804311</v>
      </c>
      <c r="W421">
        <f>Table1373[[#This Row],[Mass (mg) GS 46]]*($W$4/Table1373[[#This Row],[SVL GS 46]])^$W$3</f>
        <v>251.37529971196929</v>
      </c>
      <c r="X421" s="12">
        <f>Table1373[[#This Row],[GS 46]]-Table1373[[#This Row],[GS]]</f>
        <v>4</v>
      </c>
      <c r="Y421">
        <f>Table1373[[#This Row],[SVL GS 46]]-Table1373[[#This Row],[SVL]]</f>
        <v>0.49000000000000021</v>
      </c>
      <c r="Z421">
        <f>Table1373[[#This Row],[Mass GS 46]]-Table1373[[#This Row],[Mass]]</f>
        <v>-2.1000000000000019E-2</v>
      </c>
      <c r="AA421">
        <f>Table1373[[#This Row],[SMI.mg GS 46]]-Table1373[[#This Row],[SMI.mg]]</f>
        <v>-42.229394895133197</v>
      </c>
      <c r="AB421">
        <f>Table1373[[#This Row],[Days post-exp. GS 46]]-Table1373[[#This Row],[Days post-exp.]]</f>
        <v>5</v>
      </c>
    </row>
    <row r="422" spans="1:29">
      <c r="A422" t="s">
        <v>831</v>
      </c>
      <c r="B422" t="s">
        <v>461</v>
      </c>
      <c r="C422" s="3">
        <v>44002</v>
      </c>
      <c r="D422" s="18">
        <v>44041</v>
      </c>
      <c r="E422" s="4" t="s">
        <v>885</v>
      </c>
      <c r="F422">
        <f>Table1373[[#This Row],[Date Measured]]-Table1373[[#This Row],[Exp. Start]]</f>
        <v>39</v>
      </c>
      <c r="G422" s="4">
        <v>17.25</v>
      </c>
      <c r="H422" s="4">
        <v>45</v>
      </c>
      <c r="I422" s="4">
        <v>0.51800000000000002</v>
      </c>
      <c r="J422" s="4">
        <f>Table1373[[#This Row],[Mass]]*1000</f>
        <v>518</v>
      </c>
      <c r="K422" s="4">
        <f>LOG(Table1373[[#This Row],[SVL]])</f>
        <v>1.2367890994092929</v>
      </c>
      <c r="L422" s="4">
        <f>LOG(Table1373[[#This Row],[Mass (mg)]])</f>
        <v>2.7143297597452332</v>
      </c>
      <c r="M422">
        <f>Table1373[[#This Row],[Mass (mg)]]*($M$4/Table1373[[#This Row],[SVL]])^$M$3</f>
        <v>337.63947057878681</v>
      </c>
      <c r="N422" s="13">
        <v>44045</v>
      </c>
      <c r="O422" t="s">
        <v>886</v>
      </c>
      <c r="P422">
        <f>Table1373[[#This Row],[Date Measured GS 46]]-Table1373[[#This Row],[Exp. Start]]</f>
        <v>43</v>
      </c>
      <c r="Q422">
        <v>16.600000000000001</v>
      </c>
      <c r="R422">
        <v>46</v>
      </c>
      <c r="S422">
        <v>0.499</v>
      </c>
      <c r="T422">
        <f>Table1373[[#This Row],[Mass GS 46]]*1000</f>
        <v>499</v>
      </c>
      <c r="U422">
        <f>LOG(Table1373[[#This Row],[SVL GS 46]])</f>
        <v>1.2201080880400552</v>
      </c>
      <c r="V422">
        <f>LOG(Table1373[[#This Row],[Mass (mg) GS 46]])</f>
        <v>2.6981005456233897</v>
      </c>
      <c r="W422">
        <f>Table1373[[#This Row],[Mass (mg) GS 46]]*($W$4/Table1373[[#This Row],[SVL GS 46]])^$W$3</f>
        <v>361.97415182602606</v>
      </c>
      <c r="X422" s="12">
        <f>Table1373[[#This Row],[GS 46]]-Table1373[[#This Row],[GS]]</f>
        <v>1</v>
      </c>
      <c r="Y422">
        <f>Table1373[[#This Row],[SVL GS 46]]-Table1373[[#This Row],[SVL]]</f>
        <v>-0.64999999999999858</v>
      </c>
      <c r="Z422">
        <f>Table1373[[#This Row],[Mass GS 46]]-Table1373[[#This Row],[Mass]]</f>
        <v>-1.9000000000000017E-2</v>
      </c>
      <c r="AA422">
        <f>Table1373[[#This Row],[SMI.mg GS 46]]-Table1373[[#This Row],[SMI.mg]]</f>
        <v>24.334681247239246</v>
      </c>
      <c r="AB422">
        <f>Table1373[[#This Row],[Days post-exp. GS 46]]-Table1373[[#This Row],[Days post-exp.]]</f>
        <v>4</v>
      </c>
    </row>
    <row r="423" spans="1:29" ht="14.65" thickBot="1">
      <c r="A423" s="1" t="s">
        <v>831</v>
      </c>
      <c r="B423" s="1" t="s">
        <v>461</v>
      </c>
      <c r="C423" s="2">
        <v>44002</v>
      </c>
      <c r="D423" s="17">
        <v>44041</v>
      </c>
      <c r="E423" s="7" t="s">
        <v>887</v>
      </c>
      <c r="F423" s="1">
        <f>Table1373[[#This Row],[Date Measured]]-Table1373[[#This Row],[Exp. Start]]</f>
        <v>39</v>
      </c>
      <c r="G423" s="7">
        <v>17.89</v>
      </c>
      <c r="H423" s="7">
        <v>45</v>
      </c>
      <c r="I423" s="7">
        <v>0.54500000000000004</v>
      </c>
      <c r="J423" s="7">
        <f>Table1373[[#This Row],[Mass]]*1000</f>
        <v>545</v>
      </c>
      <c r="K423" s="7">
        <f>LOG(Table1373[[#This Row],[SVL]])</f>
        <v>1.252610340567373</v>
      </c>
      <c r="L423" s="7">
        <f>LOG(Table1373[[#This Row],[Mass (mg)]])</f>
        <v>2.7363965022766426</v>
      </c>
      <c r="M423" s="36">
        <f>Table1373[[#This Row],[Mass (mg)]]*($M$4/Table1373[[#This Row],[SVL]])^$M$3</f>
        <v>320.95790615454121</v>
      </c>
      <c r="N423" s="14">
        <v>44045</v>
      </c>
      <c r="O423" s="1" t="s">
        <v>888</v>
      </c>
      <c r="P423" s="1">
        <f>Table1373[[#This Row],[Date Measured GS 46]]-Table1373[[#This Row],[Exp. Start]]</f>
        <v>43</v>
      </c>
      <c r="Q423" s="1">
        <v>17.38</v>
      </c>
      <c r="R423" s="1">
        <v>46</v>
      </c>
      <c r="S423" s="1">
        <v>0.47499999999999998</v>
      </c>
      <c r="T423" s="1">
        <f>Table1373[[#This Row],[Mass GS 46]]*1000</f>
        <v>475</v>
      </c>
      <c r="U423" s="1">
        <f>LOG(Table1373[[#This Row],[SVL GS 46]])</f>
        <v>1.2400497721126476</v>
      </c>
      <c r="V423" s="1">
        <f>LOG(Table1373[[#This Row],[Mass (mg) GS 46]])</f>
        <v>2.6766936096248664</v>
      </c>
      <c r="W423" s="36">
        <f>Table1373[[#This Row],[Mass (mg) GS 46]]*($W$4/Table1373[[#This Row],[SVL GS 46]])^$W$3</f>
        <v>300.63301006706723</v>
      </c>
      <c r="X423" s="15">
        <f>Table1373[[#This Row],[GS 46]]-Table1373[[#This Row],[GS]]</f>
        <v>1</v>
      </c>
      <c r="Y423" s="1">
        <f>Table1373[[#This Row],[SVL GS 46]]-Table1373[[#This Row],[SVL]]</f>
        <v>-0.51000000000000156</v>
      </c>
      <c r="Z423" s="1">
        <f>Table1373[[#This Row],[Mass GS 46]]-Table1373[[#This Row],[Mass]]</f>
        <v>-7.0000000000000062E-2</v>
      </c>
      <c r="AA423" s="1">
        <f>Table1373[[#This Row],[SMI.mg GS 46]]-Table1373[[#This Row],[SMI.mg]]</f>
        <v>-20.324896087473974</v>
      </c>
      <c r="AB423" s="1">
        <f>Table1373[[#This Row],[Days post-exp. GS 46]]-Table1373[[#This Row],[Days post-exp.]]</f>
        <v>4</v>
      </c>
      <c r="AC423" s="15"/>
    </row>
    <row r="424" spans="1:29">
      <c r="A424" t="s">
        <v>889</v>
      </c>
      <c r="B424" t="s">
        <v>890</v>
      </c>
      <c r="C424" s="3">
        <v>44002</v>
      </c>
      <c r="D424" s="13">
        <v>44021</v>
      </c>
      <c r="E424" s="3" t="s">
        <v>891</v>
      </c>
      <c r="F424">
        <f>Table1373[[#This Row],[Date Measured]]-Table1373[[#This Row],[Exp. Start]]</f>
        <v>19</v>
      </c>
      <c r="G424">
        <v>14.1</v>
      </c>
      <c r="H424">
        <v>42</v>
      </c>
      <c r="I424">
        <v>0.39300000000000002</v>
      </c>
      <c r="J424">
        <f>Table1373[[#This Row],[Mass]]*1000</f>
        <v>393</v>
      </c>
      <c r="K424">
        <f>LOG(Table1373[[#This Row],[SVL]])</f>
        <v>1.1492191126553799</v>
      </c>
      <c r="L424">
        <f>LOG(Table1373[[#This Row],[Mass (mg)]])</f>
        <v>2.5943925503754266</v>
      </c>
      <c r="M424">
        <f>Table1373[[#This Row],[Mass (mg)]]*($M$4/Table1373[[#This Row],[SVL]])^$M$3</f>
        <v>449.21288551588293</v>
      </c>
      <c r="N424" s="13">
        <v>44025</v>
      </c>
      <c r="O424" t="s">
        <v>892</v>
      </c>
      <c r="P424">
        <f>Table1373[[#This Row],[Date Measured GS 46]]-Table1373[[#This Row],[Exp. Start]]</f>
        <v>23</v>
      </c>
      <c r="Q424">
        <v>13.92</v>
      </c>
      <c r="R424">
        <v>46</v>
      </c>
      <c r="S424">
        <v>0.23899999999999999</v>
      </c>
      <c r="T424">
        <f>Table1373[[#This Row],[Mass GS 46]]*1000</f>
        <v>239</v>
      </c>
      <c r="U424">
        <f>LOG(Table1373[[#This Row],[SVL GS 46]])</f>
        <v>1.1436392352745433</v>
      </c>
      <c r="V424">
        <f>LOG(Table1373[[#This Row],[Mass (mg) GS 46]])</f>
        <v>2.3783979009481375</v>
      </c>
      <c r="W424">
        <f>Table1373[[#This Row],[Mass (mg) GS 46]]*($W$4/Table1373[[#This Row],[SVL GS 46]])^$W$3</f>
        <v>292.49257688784576</v>
      </c>
      <c r="X424" s="12">
        <f>Table1373[[#This Row],[GS 46]]-Table1373[[#This Row],[GS]]</f>
        <v>4</v>
      </c>
      <c r="Y424">
        <f>Table1373[[#This Row],[SVL GS 46]]-Table1373[[#This Row],[SVL]]</f>
        <v>-0.17999999999999972</v>
      </c>
      <c r="Z424">
        <f>Table1373[[#This Row],[Mass GS 46]]-Table1373[[#This Row],[Mass]]</f>
        <v>-0.15400000000000003</v>
      </c>
      <c r="AA424">
        <f>Table1373[[#This Row],[SMI.mg GS 46]]-Table1373[[#This Row],[SMI.mg]]</f>
        <v>-156.72030862803717</v>
      </c>
      <c r="AB424">
        <f>Table1373[[#This Row],[Days post-exp. GS 46]]-Table1373[[#This Row],[Days post-exp.]]</f>
        <v>4</v>
      </c>
    </row>
    <row r="425" spans="1:29">
      <c r="A425" t="s">
        <v>889</v>
      </c>
      <c r="B425" t="s">
        <v>890</v>
      </c>
      <c r="C425" s="3">
        <v>44002</v>
      </c>
      <c r="D425" s="13">
        <v>44021</v>
      </c>
      <c r="E425" s="3" t="s">
        <v>893</v>
      </c>
      <c r="F425">
        <f>Table1373[[#This Row],[Date Measured]]-Table1373[[#This Row],[Exp. Start]]</f>
        <v>19</v>
      </c>
      <c r="G425">
        <v>12.73</v>
      </c>
      <c r="H425">
        <v>42</v>
      </c>
      <c r="I425">
        <v>0.26400000000000001</v>
      </c>
      <c r="J425">
        <f>Table1373[[#This Row],[Mass]]*1000</f>
        <v>264</v>
      </c>
      <c r="K425">
        <f>LOG(Table1373[[#This Row],[SVL]])</f>
        <v>1.1048284036536553</v>
      </c>
      <c r="L425">
        <f>LOG(Table1373[[#This Row],[Mass (mg)]])</f>
        <v>2.4216039268698313</v>
      </c>
      <c r="M425">
        <f>Table1373[[#This Row],[Mass (mg)]]*($M$4/Table1373[[#This Row],[SVL]])^$M$3</f>
        <v>401.16124824542834</v>
      </c>
      <c r="N425" s="13">
        <v>44026</v>
      </c>
      <c r="O425" t="s">
        <v>894</v>
      </c>
      <c r="P425">
        <f>Table1373[[#This Row],[Date Measured GS 46]]-Table1373[[#This Row],[Exp. Start]]</f>
        <v>24</v>
      </c>
      <c r="Q425">
        <v>14.36</v>
      </c>
      <c r="R425">
        <v>46</v>
      </c>
      <c r="S425">
        <v>0.17499999999999999</v>
      </c>
      <c r="T425">
        <f>Table1373[[#This Row],[Mass GS 46]]*1000</f>
        <v>175</v>
      </c>
      <c r="U425">
        <f>LOG(Table1373[[#This Row],[SVL GS 46]])</f>
        <v>1.1571544399062814</v>
      </c>
      <c r="V425">
        <f>LOG(Table1373[[#This Row],[Mass (mg) GS 46]])</f>
        <v>2.2430380486862944</v>
      </c>
      <c r="W425">
        <f>Table1373[[#This Row],[Mass (mg) GS 46]]*($W$4/Table1373[[#This Row],[SVL GS 46]])^$W$3</f>
        <v>195.25851795514669</v>
      </c>
      <c r="X425" s="12">
        <f>Table1373[[#This Row],[GS 46]]-Table1373[[#This Row],[GS]]</f>
        <v>4</v>
      </c>
      <c r="Y425">
        <f>Table1373[[#This Row],[SVL GS 46]]-Table1373[[#This Row],[SVL]]</f>
        <v>1.629999999999999</v>
      </c>
      <c r="Z425">
        <f>Table1373[[#This Row],[Mass GS 46]]-Table1373[[#This Row],[Mass]]</f>
        <v>-8.9000000000000024E-2</v>
      </c>
      <c r="AA425">
        <f>Table1373[[#This Row],[SMI.mg GS 46]]-Table1373[[#This Row],[SMI.mg]]</f>
        <v>-205.90273029028165</v>
      </c>
      <c r="AB425">
        <f>Table1373[[#This Row],[Days post-exp. GS 46]]-Table1373[[#This Row],[Days post-exp.]]</f>
        <v>5</v>
      </c>
    </row>
    <row r="426" spans="1:29">
      <c r="A426" t="s">
        <v>889</v>
      </c>
      <c r="B426" t="s">
        <v>890</v>
      </c>
      <c r="C426" s="3">
        <v>44002</v>
      </c>
      <c r="D426" s="13">
        <v>44021</v>
      </c>
      <c r="E426" s="4" t="s">
        <v>895</v>
      </c>
      <c r="F426">
        <f>Table1373[[#This Row],[Date Measured]]-Table1373[[#This Row],[Exp. Start]]</f>
        <v>19</v>
      </c>
      <c r="G426" s="4">
        <v>14.31</v>
      </c>
      <c r="H426" s="4">
        <v>43</v>
      </c>
      <c r="I426" s="4">
        <v>0.27900000000000003</v>
      </c>
      <c r="J426" s="4">
        <f>Table1373[[#This Row],[Mass]]*1000</f>
        <v>279</v>
      </c>
      <c r="K426" s="4">
        <f>LOG(Table1373[[#This Row],[SVL]])</f>
        <v>1.1556396337597763</v>
      </c>
      <c r="L426" s="4">
        <f>LOG(Table1373[[#This Row],[Mass (mg)]])</f>
        <v>2.4456042032735974</v>
      </c>
      <c r="M426">
        <f>Table1373[[#This Row],[Mass (mg)]]*($M$4/Table1373[[#This Row],[SVL]])^$M$3</f>
        <v>306.040401526854</v>
      </c>
      <c r="N426" s="13">
        <v>44025</v>
      </c>
      <c r="O426" t="s">
        <v>896</v>
      </c>
      <c r="P426">
        <f>Table1373[[#This Row],[Date Measured GS 46]]-Table1373[[#This Row],[Exp. Start]]</f>
        <v>23</v>
      </c>
      <c r="Q426">
        <v>12.94</v>
      </c>
      <c r="R426">
        <v>46</v>
      </c>
      <c r="S426">
        <v>0.20799999999999999</v>
      </c>
      <c r="T426">
        <f>Table1373[[#This Row],[Mass GS 46]]*1000</f>
        <v>208</v>
      </c>
      <c r="U426">
        <f>LOG(Table1373[[#This Row],[SVL GS 46]])</f>
        <v>1.1119342763326816</v>
      </c>
      <c r="V426">
        <f>LOG(Table1373[[#This Row],[Mass (mg) GS 46]])</f>
        <v>2.3180633349627615</v>
      </c>
      <c r="W426">
        <f>Table1373[[#This Row],[Mass (mg) GS 46]]*($W$4/Table1373[[#This Row],[SVL GS 46]])^$W$3</f>
        <v>316.19528409634444</v>
      </c>
      <c r="X426" s="12">
        <f>Table1373[[#This Row],[GS 46]]-Table1373[[#This Row],[GS]]</f>
        <v>3</v>
      </c>
      <c r="Y426">
        <f>Table1373[[#This Row],[SVL GS 46]]-Table1373[[#This Row],[SVL]]</f>
        <v>-1.370000000000001</v>
      </c>
      <c r="Z426">
        <f>Table1373[[#This Row],[Mass GS 46]]-Table1373[[#This Row],[Mass]]</f>
        <v>-7.1000000000000035E-2</v>
      </c>
      <c r="AA426">
        <f>Table1373[[#This Row],[SMI.mg GS 46]]-Table1373[[#This Row],[SMI.mg]]</f>
        <v>10.154882569490439</v>
      </c>
      <c r="AB426">
        <f>Table1373[[#This Row],[Days post-exp. GS 46]]-Table1373[[#This Row],[Days post-exp.]]</f>
        <v>4</v>
      </c>
    </row>
    <row r="427" spans="1:29">
      <c r="A427" t="s">
        <v>889</v>
      </c>
      <c r="B427" t="s">
        <v>890</v>
      </c>
      <c r="C427" s="3">
        <v>44002</v>
      </c>
      <c r="D427" s="13">
        <v>44021</v>
      </c>
      <c r="E427" s="4" t="s">
        <v>897</v>
      </c>
      <c r="F427">
        <f>Table1373[[#This Row],[Date Measured]]-Table1373[[#This Row],[Exp. Start]]</f>
        <v>19</v>
      </c>
      <c r="G427" s="4">
        <v>15.9</v>
      </c>
      <c r="H427" s="4">
        <v>45</v>
      </c>
      <c r="I427" s="4">
        <v>0.35699999999999998</v>
      </c>
      <c r="J427" s="4">
        <f>Table1373[[#This Row],[Mass]]*1000</f>
        <v>357</v>
      </c>
      <c r="K427" s="4">
        <f>LOG(Table1373[[#This Row],[SVL]])</f>
        <v>1.2013971243204515</v>
      </c>
      <c r="L427" s="4">
        <f>LOG(Table1373[[#This Row],[Mass (mg)]])</f>
        <v>2.5526682161121932</v>
      </c>
      <c r="M427">
        <f>Table1373[[#This Row],[Mass (mg)]]*($M$4/Table1373[[#This Row],[SVL]])^$M$3</f>
        <v>291.99812154024721</v>
      </c>
      <c r="N427" s="13">
        <v>44023</v>
      </c>
      <c r="O427" t="s">
        <v>898</v>
      </c>
      <c r="P427">
        <f>Table1373[[#This Row],[Date Measured GS 46]]-Table1373[[#This Row],[Exp. Start]]</f>
        <v>21</v>
      </c>
      <c r="Q427">
        <v>16.059999999999999</v>
      </c>
      <c r="R427">
        <v>46</v>
      </c>
      <c r="S427">
        <v>0.34100000000000003</v>
      </c>
      <c r="T427">
        <f>Table1373[[#This Row],[Mass GS 46]]*1000</f>
        <v>341</v>
      </c>
      <c r="U427">
        <f>LOG(Table1373[[#This Row],[SVL GS 46]])</f>
        <v>1.2057455409426621</v>
      </c>
      <c r="V427">
        <f>LOG(Table1373[[#This Row],[Mass (mg) GS 46]])</f>
        <v>2.5327543789924976</v>
      </c>
      <c r="W427">
        <f>Table1373[[#This Row],[Mass (mg) GS 46]]*($W$4/Table1373[[#This Row],[SVL GS 46]])^$W$3</f>
        <v>272.89357547135512</v>
      </c>
      <c r="X427" s="12">
        <f>Table1373[[#This Row],[GS 46]]-Table1373[[#This Row],[GS]]</f>
        <v>1</v>
      </c>
      <c r="Y427">
        <f>Table1373[[#This Row],[SVL GS 46]]-Table1373[[#This Row],[SVL]]</f>
        <v>0.15999999999999837</v>
      </c>
      <c r="Z427">
        <f>Table1373[[#This Row],[Mass GS 46]]-Table1373[[#This Row],[Mass]]</f>
        <v>-1.5999999999999959E-2</v>
      </c>
      <c r="AA427">
        <f>Table1373[[#This Row],[SMI.mg GS 46]]-Table1373[[#This Row],[SMI.mg]]</f>
        <v>-19.104546068892091</v>
      </c>
      <c r="AB427">
        <f>Table1373[[#This Row],[Days post-exp. GS 46]]-Table1373[[#This Row],[Days post-exp.]]</f>
        <v>2</v>
      </c>
    </row>
    <row r="428" spans="1:29">
      <c r="A428" t="s">
        <v>889</v>
      </c>
      <c r="B428" t="s">
        <v>890</v>
      </c>
      <c r="C428" s="3">
        <v>44002</v>
      </c>
      <c r="D428" s="13">
        <v>44022</v>
      </c>
      <c r="E428" s="3" t="s">
        <v>899</v>
      </c>
      <c r="F428">
        <f>Table1373[[#This Row],[Date Measured]]-Table1373[[#This Row],[Exp. Start]]</f>
        <v>20</v>
      </c>
      <c r="G428">
        <v>13.97</v>
      </c>
      <c r="H428">
        <v>42</v>
      </c>
      <c r="I428">
        <v>0.33200000000000002</v>
      </c>
      <c r="J428">
        <f>Table1373[[#This Row],[Mass]]*1000</f>
        <v>332</v>
      </c>
      <c r="K428">
        <f>LOG(Table1373[[#This Row],[SVL]])</f>
        <v>1.1451964061141819</v>
      </c>
      <c r="L428">
        <f>LOG(Table1373[[#This Row],[Mass (mg)]])</f>
        <v>2.5211380837040362</v>
      </c>
      <c r="M428">
        <f>Table1373[[#This Row],[Mass (mg)]]*($M$4/Table1373[[#This Row],[SVL]])^$M$3</f>
        <v>389.40672495145719</v>
      </c>
      <c r="N428" s="13">
        <v>44027</v>
      </c>
      <c r="O428" t="s">
        <v>900</v>
      </c>
      <c r="P428">
        <f>Table1373[[#This Row],[Date Measured GS 46]]-Table1373[[#This Row],[Exp. Start]]</f>
        <v>25</v>
      </c>
      <c r="Q428">
        <v>14.33</v>
      </c>
      <c r="R428">
        <v>46</v>
      </c>
      <c r="S428">
        <v>0.249</v>
      </c>
      <c r="T428">
        <f>Table1373[[#This Row],[Mass GS 46]]*1000</f>
        <v>249</v>
      </c>
      <c r="U428">
        <f>LOG(Table1373[[#This Row],[SVL GS 46]])</f>
        <v>1.1562461903973444</v>
      </c>
      <c r="V428">
        <f>LOG(Table1373[[#This Row],[Mass (mg) GS 46]])</f>
        <v>2.3961993470957363</v>
      </c>
      <c r="W428">
        <f>Table1373[[#This Row],[Mass (mg) GS 46]]*($W$4/Table1373[[#This Row],[SVL GS 46]])^$W$3</f>
        <v>279.55619067602527</v>
      </c>
      <c r="X428" s="12">
        <f>Table1373[[#This Row],[GS 46]]-Table1373[[#This Row],[GS]]</f>
        <v>4</v>
      </c>
      <c r="Y428">
        <f>Table1373[[#This Row],[SVL GS 46]]-Table1373[[#This Row],[SVL]]</f>
        <v>0.35999999999999943</v>
      </c>
      <c r="Z428">
        <f>Table1373[[#This Row],[Mass GS 46]]-Table1373[[#This Row],[Mass]]</f>
        <v>-8.3000000000000018E-2</v>
      </c>
      <c r="AA428">
        <f>Table1373[[#This Row],[SMI.mg GS 46]]-Table1373[[#This Row],[SMI.mg]]</f>
        <v>-109.85053427543193</v>
      </c>
      <c r="AB428">
        <f>Table1373[[#This Row],[Days post-exp. GS 46]]-Table1373[[#This Row],[Days post-exp.]]</f>
        <v>5</v>
      </c>
    </row>
    <row r="429" spans="1:29">
      <c r="A429" t="s">
        <v>889</v>
      </c>
      <c r="B429" t="s">
        <v>890</v>
      </c>
      <c r="C429" s="3">
        <v>44002</v>
      </c>
      <c r="D429" s="13">
        <v>44022</v>
      </c>
      <c r="E429" s="3" t="s">
        <v>901</v>
      </c>
      <c r="F429">
        <f>Table1373[[#This Row],[Date Measured]]-Table1373[[#This Row],[Exp. Start]]</f>
        <v>20</v>
      </c>
      <c r="G429">
        <v>14.04</v>
      </c>
      <c r="H429">
        <v>42</v>
      </c>
      <c r="I429">
        <v>0.29399999999999998</v>
      </c>
      <c r="J429">
        <f>Table1373[[#This Row],[Mass]]*1000</f>
        <v>294</v>
      </c>
      <c r="K429">
        <f>LOG(Table1373[[#This Row],[SVL]])</f>
        <v>1.1473671077937864</v>
      </c>
      <c r="L429">
        <f>LOG(Table1373[[#This Row],[Mass (mg)]])</f>
        <v>2.4683473304121573</v>
      </c>
      <c r="M429">
        <f>Table1373[[#This Row],[Mass (mg)]]*($M$4/Table1373[[#This Row],[SVL]])^$M$3</f>
        <v>340.06814822472046</v>
      </c>
      <c r="N429" s="13">
        <v>44027</v>
      </c>
      <c r="O429" t="s">
        <v>902</v>
      </c>
      <c r="P429">
        <f>Table1373[[#This Row],[Date Measured GS 46]]-Table1373[[#This Row],[Exp. Start]]</f>
        <v>25</v>
      </c>
      <c r="Q429">
        <v>13.85</v>
      </c>
      <c r="R429">
        <v>46</v>
      </c>
      <c r="S429">
        <v>0.20100000000000001</v>
      </c>
      <c r="T429">
        <f>Table1373[[#This Row],[Mass GS 46]]*1000</f>
        <v>201</v>
      </c>
      <c r="U429">
        <f>LOG(Table1373[[#This Row],[SVL GS 46]])</f>
        <v>1.1414497734004674</v>
      </c>
      <c r="V429">
        <f>LOG(Table1373[[#This Row],[Mass (mg) GS 46]])</f>
        <v>2.3031960574204891</v>
      </c>
      <c r="W429">
        <f>Table1373[[#This Row],[Mass (mg) GS 46]]*($W$4/Table1373[[#This Row],[SVL GS 46]])^$W$3</f>
        <v>249.69882150318426</v>
      </c>
      <c r="X429" s="12">
        <f>Table1373[[#This Row],[GS 46]]-Table1373[[#This Row],[GS]]</f>
        <v>4</v>
      </c>
      <c r="Y429">
        <f>Table1373[[#This Row],[SVL GS 46]]-Table1373[[#This Row],[SVL]]</f>
        <v>-0.1899999999999995</v>
      </c>
      <c r="Z429">
        <f>Table1373[[#This Row],[Mass GS 46]]-Table1373[[#This Row],[Mass]]</f>
        <v>-9.2999999999999972E-2</v>
      </c>
      <c r="AA429">
        <f>Table1373[[#This Row],[SMI.mg GS 46]]-Table1373[[#This Row],[SMI.mg]]</f>
        <v>-90.369326721536197</v>
      </c>
      <c r="AB429">
        <f>Table1373[[#This Row],[Days post-exp. GS 46]]-Table1373[[#This Row],[Days post-exp.]]</f>
        <v>5</v>
      </c>
    </row>
    <row r="430" spans="1:29">
      <c r="A430" t="s">
        <v>889</v>
      </c>
      <c r="B430" t="s">
        <v>890</v>
      </c>
      <c r="C430" s="3">
        <v>44002</v>
      </c>
      <c r="D430" s="13">
        <v>44022</v>
      </c>
      <c r="E430" s="3" t="s">
        <v>903</v>
      </c>
      <c r="F430">
        <f>Table1373[[#This Row],[Date Measured]]-Table1373[[#This Row],[Exp. Start]]</f>
        <v>20</v>
      </c>
      <c r="G430">
        <v>13.95</v>
      </c>
      <c r="H430">
        <v>42</v>
      </c>
      <c r="I430">
        <v>0.315</v>
      </c>
      <c r="J430">
        <f>Table1373[[#This Row],[Mass]]*1000</f>
        <v>315</v>
      </c>
      <c r="K430">
        <f>LOG(Table1373[[#This Row],[SVL]])</f>
        <v>1.1445742076096164</v>
      </c>
      <c r="L430">
        <f>LOG(Table1373[[#This Row],[Mass (mg)]])</f>
        <v>2.4983105537896004</v>
      </c>
      <c r="M430">
        <f>Table1373[[#This Row],[Mass (mg)]]*($M$4/Table1373[[#This Row],[SVL]])^$M$3</f>
        <v>370.94465915942669</v>
      </c>
      <c r="N430" s="13">
        <v>44025</v>
      </c>
      <c r="O430" t="s">
        <v>904</v>
      </c>
      <c r="P430">
        <f>Table1373[[#This Row],[Date Measured GS 46]]-Table1373[[#This Row],[Exp. Start]]</f>
        <v>23</v>
      </c>
      <c r="Q430">
        <v>14.61</v>
      </c>
      <c r="R430">
        <v>46</v>
      </c>
      <c r="S430">
        <v>0.254</v>
      </c>
      <c r="T430">
        <f>Table1373[[#This Row],[Mass GS 46]]*1000</f>
        <v>254</v>
      </c>
      <c r="U430">
        <f>LOG(Table1373[[#This Row],[SVL GS 46]])</f>
        <v>1.1646502159342969</v>
      </c>
      <c r="V430">
        <f>LOG(Table1373[[#This Row],[Mass (mg) GS 46]])</f>
        <v>2.4048337166199381</v>
      </c>
      <c r="W430">
        <f>Table1373[[#This Row],[Mass (mg) GS 46]]*($W$4/Table1373[[#This Row],[SVL GS 46]])^$W$3</f>
        <v>269.24057651686655</v>
      </c>
      <c r="X430" s="12">
        <f>Table1373[[#This Row],[GS 46]]-Table1373[[#This Row],[GS]]</f>
        <v>4</v>
      </c>
      <c r="Y430">
        <f>Table1373[[#This Row],[SVL GS 46]]-Table1373[[#This Row],[SVL]]</f>
        <v>0.66000000000000014</v>
      </c>
      <c r="Z430">
        <f>Table1373[[#This Row],[Mass GS 46]]-Table1373[[#This Row],[Mass]]</f>
        <v>-6.0999999999999999E-2</v>
      </c>
      <c r="AA430">
        <f>Table1373[[#This Row],[SMI.mg GS 46]]-Table1373[[#This Row],[SMI.mg]]</f>
        <v>-101.70408264256014</v>
      </c>
      <c r="AB430">
        <f>Table1373[[#This Row],[Days post-exp. GS 46]]-Table1373[[#This Row],[Days post-exp.]]</f>
        <v>3</v>
      </c>
    </row>
    <row r="431" spans="1:29">
      <c r="A431" t="s">
        <v>889</v>
      </c>
      <c r="B431" t="s">
        <v>890</v>
      </c>
      <c r="C431" s="3">
        <v>44002</v>
      </c>
      <c r="D431" s="13">
        <v>44023</v>
      </c>
      <c r="E431" s="3" t="s">
        <v>905</v>
      </c>
      <c r="F431">
        <f>Table1373[[#This Row],[Date Measured]]-Table1373[[#This Row],[Exp. Start]]</f>
        <v>21</v>
      </c>
      <c r="G431">
        <v>14.1</v>
      </c>
      <c r="H431">
        <v>42</v>
      </c>
      <c r="I431">
        <v>0.36599999999999999</v>
      </c>
      <c r="J431">
        <f>Table1373[[#This Row],[Mass]]*1000</f>
        <v>366</v>
      </c>
      <c r="K431">
        <f>LOG(Table1373[[#This Row],[SVL]])</f>
        <v>1.1492191126553799</v>
      </c>
      <c r="L431">
        <f>LOG(Table1373[[#This Row],[Mass (mg)]])</f>
        <v>2.5634810853944106</v>
      </c>
      <c r="M431">
        <f>Table1373[[#This Row],[Mass (mg)]]*($M$4/Table1373[[#This Row],[SVL]])^$M$3</f>
        <v>418.35093154914284</v>
      </c>
      <c r="N431" s="13">
        <v>44029</v>
      </c>
      <c r="O431" t="s">
        <v>906</v>
      </c>
      <c r="P431">
        <f>Table1373[[#This Row],[Date Measured GS 46]]-Table1373[[#This Row],[Exp. Start]]</f>
        <v>27</v>
      </c>
      <c r="Q431">
        <v>12.84</v>
      </c>
      <c r="R431">
        <v>46</v>
      </c>
      <c r="S431">
        <v>0.191</v>
      </c>
      <c r="T431">
        <f>Table1373[[#This Row],[Mass GS 46]]*1000</f>
        <v>191</v>
      </c>
      <c r="U431">
        <f>LOG(Table1373[[#This Row],[SVL GS 46]])</f>
        <v>1.1085650237328344</v>
      </c>
      <c r="V431">
        <f>LOG(Table1373[[#This Row],[Mass (mg) GS 46]])</f>
        <v>2.2810333672477277</v>
      </c>
      <c r="W431">
        <f>Table1373[[#This Row],[Mass (mg) GS 46]]*($W$4/Table1373[[#This Row],[SVL GS 46]])^$W$3</f>
        <v>297.12097390976527</v>
      </c>
      <c r="X431" s="12">
        <f>Table1373[[#This Row],[GS 46]]-Table1373[[#This Row],[GS]]</f>
        <v>4</v>
      </c>
      <c r="Y431">
        <f>Table1373[[#This Row],[SVL GS 46]]-Table1373[[#This Row],[SVL]]</f>
        <v>-1.2599999999999998</v>
      </c>
      <c r="Z431">
        <f>Table1373[[#This Row],[Mass GS 46]]-Table1373[[#This Row],[Mass]]</f>
        <v>-0.17499999999999999</v>
      </c>
      <c r="AA431">
        <f>Table1373[[#This Row],[SMI.mg GS 46]]-Table1373[[#This Row],[SMI.mg]]</f>
        <v>-121.22995763937757</v>
      </c>
      <c r="AB431">
        <f>Table1373[[#This Row],[Days post-exp. GS 46]]-Table1373[[#This Row],[Days post-exp.]]</f>
        <v>6</v>
      </c>
    </row>
    <row r="432" spans="1:29">
      <c r="A432" t="s">
        <v>889</v>
      </c>
      <c r="B432" t="s">
        <v>890</v>
      </c>
      <c r="C432" s="3">
        <v>44002</v>
      </c>
      <c r="D432" s="13">
        <v>44023</v>
      </c>
      <c r="E432" s="3" t="s">
        <v>907</v>
      </c>
      <c r="F432">
        <f>Table1373[[#This Row],[Date Measured]]-Table1373[[#This Row],[Exp. Start]]</f>
        <v>21</v>
      </c>
      <c r="G432">
        <v>13.63</v>
      </c>
      <c r="H432">
        <v>42</v>
      </c>
      <c r="I432">
        <v>0.32400000000000001</v>
      </c>
      <c r="J432">
        <f>Table1373[[#This Row],[Mass]]*1000</f>
        <v>324</v>
      </c>
      <c r="K432">
        <f>LOG(Table1373[[#This Row],[SVL]])</f>
        <v>1.1344958558346736</v>
      </c>
      <c r="L432">
        <f>LOG(Table1373[[#This Row],[Mass (mg)]])</f>
        <v>2.510545010206612</v>
      </c>
      <c r="M432">
        <f>Table1373[[#This Row],[Mass (mg)]]*($M$4/Table1373[[#This Row],[SVL]])^$M$3</f>
        <v>407.0220894220916</v>
      </c>
      <c r="N432" s="13">
        <v>44027</v>
      </c>
      <c r="O432" t="s">
        <v>908</v>
      </c>
      <c r="P432">
        <f>Table1373[[#This Row],[Date Measured GS 46]]-Table1373[[#This Row],[Exp. Start]]</f>
        <v>25</v>
      </c>
      <c r="Q432">
        <v>12.48</v>
      </c>
      <c r="R432">
        <v>46</v>
      </c>
      <c r="S432">
        <v>0.20100000000000001</v>
      </c>
      <c r="T432">
        <f>Table1373[[#This Row],[Mass GS 46]]*1000</f>
        <v>201</v>
      </c>
      <c r="U432">
        <f>LOG(Table1373[[#This Row],[SVL GS 46]])</f>
        <v>1.0962145853464051</v>
      </c>
      <c r="V432">
        <f>LOG(Table1373[[#This Row],[Mass (mg) GS 46]])</f>
        <v>2.3031960574204891</v>
      </c>
      <c r="W432">
        <f>Table1373[[#This Row],[Mass (mg) GS 46]]*($W$4/Table1373[[#This Row],[SVL GS 46]])^$W$3</f>
        <v>340.23676011207618</v>
      </c>
      <c r="X432" s="12">
        <f>Table1373[[#This Row],[GS 46]]-Table1373[[#This Row],[GS]]</f>
        <v>4</v>
      </c>
      <c r="Y432">
        <f>Table1373[[#This Row],[SVL GS 46]]-Table1373[[#This Row],[SVL]]</f>
        <v>-1.1500000000000004</v>
      </c>
      <c r="Z432">
        <f>Table1373[[#This Row],[Mass GS 46]]-Table1373[[#This Row],[Mass]]</f>
        <v>-0.123</v>
      </c>
      <c r="AA432">
        <f>Table1373[[#This Row],[SMI.mg GS 46]]-Table1373[[#This Row],[SMI.mg]]</f>
        <v>-66.785329310015413</v>
      </c>
      <c r="AB432">
        <f>Table1373[[#This Row],[Days post-exp. GS 46]]-Table1373[[#This Row],[Days post-exp.]]</f>
        <v>4</v>
      </c>
    </row>
    <row r="433" spans="1:28">
      <c r="A433" t="s">
        <v>889</v>
      </c>
      <c r="B433" t="s">
        <v>890</v>
      </c>
      <c r="C433" s="3">
        <v>44002</v>
      </c>
      <c r="D433" s="13">
        <v>44023</v>
      </c>
      <c r="E433" s="3" t="s">
        <v>909</v>
      </c>
      <c r="F433">
        <f>Table1373[[#This Row],[Date Measured]]-Table1373[[#This Row],[Exp. Start]]</f>
        <v>21</v>
      </c>
      <c r="G433">
        <v>12.67</v>
      </c>
      <c r="H433">
        <v>42</v>
      </c>
      <c r="I433">
        <v>0.24399999999999999</v>
      </c>
      <c r="J433">
        <f>Table1373[[#This Row],[Mass]]*1000</f>
        <v>244</v>
      </c>
      <c r="K433">
        <f>LOG(Table1373[[#This Row],[SVL]])</f>
        <v>1.1027766148834413</v>
      </c>
      <c r="L433">
        <f>LOG(Table1373[[#This Row],[Mass (mg)]])</f>
        <v>2.3873898263387292</v>
      </c>
      <c r="M433">
        <f>Table1373[[#This Row],[Mass (mg)]]*($M$4/Table1373[[#This Row],[SVL]])^$M$3</f>
        <v>375.68198118194402</v>
      </c>
      <c r="N433" s="13">
        <v>44027</v>
      </c>
      <c r="O433" t="s">
        <v>910</v>
      </c>
      <c r="P433">
        <f>Table1373[[#This Row],[Date Measured GS 46]]-Table1373[[#This Row],[Exp. Start]]</f>
        <v>25</v>
      </c>
      <c r="Q433">
        <v>13.6</v>
      </c>
      <c r="R433">
        <v>46</v>
      </c>
      <c r="S433">
        <v>0.16900000000000001</v>
      </c>
      <c r="T433">
        <f>Table1373[[#This Row],[Mass GS 46]]*1000</f>
        <v>169</v>
      </c>
      <c r="U433">
        <f>LOG(Table1373[[#This Row],[SVL GS 46]])</f>
        <v>1.1335389083702174</v>
      </c>
      <c r="V433">
        <f>LOG(Table1373[[#This Row],[Mass (mg) GS 46]])</f>
        <v>2.2278867046136734</v>
      </c>
      <c r="W433">
        <f>Table1373[[#This Row],[Mass (mg) GS 46]]*($W$4/Table1373[[#This Row],[SVL GS 46]])^$W$3</f>
        <v>221.61811052494588</v>
      </c>
      <c r="X433" s="12">
        <f>Table1373[[#This Row],[GS 46]]-Table1373[[#This Row],[GS]]</f>
        <v>4</v>
      </c>
      <c r="Y433">
        <f>Table1373[[#This Row],[SVL GS 46]]-Table1373[[#This Row],[SVL]]</f>
        <v>0.92999999999999972</v>
      </c>
      <c r="Z433">
        <f>Table1373[[#This Row],[Mass GS 46]]-Table1373[[#This Row],[Mass]]</f>
        <v>-7.4999999999999983E-2</v>
      </c>
      <c r="AA433">
        <f>Table1373[[#This Row],[SMI.mg GS 46]]-Table1373[[#This Row],[SMI.mg]]</f>
        <v>-154.06387065699815</v>
      </c>
      <c r="AB433">
        <f>Table1373[[#This Row],[Days post-exp. GS 46]]-Table1373[[#This Row],[Days post-exp.]]</f>
        <v>4</v>
      </c>
    </row>
    <row r="434" spans="1:28">
      <c r="A434" t="s">
        <v>889</v>
      </c>
      <c r="B434" t="s">
        <v>890</v>
      </c>
      <c r="C434" s="3">
        <v>44002</v>
      </c>
      <c r="D434" s="13">
        <v>44023</v>
      </c>
      <c r="E434" t="s">
        <v>911</v>
      </c>
      <c r="F434">
        <f>Table1373[[#This Row],[Date Measured]]-Table1373[[#This Row],[Exp. Start]]</f>
        <v>21</v>
      </c>
      <c r="G434">
        <v>14.48</v>
      </c>
      <c r="H434">
        <v>42</v>
      </c>
      <c r="I434">
        <v>0.35799999999999998</v>
      </c>
      <c r="J434">
        <f>Table1373[[#This Row],[Mass]]*1000</f>
        <v>358</v>
      </c>
      <c r="K434">
        <f>LOG(Table1373[[#This Row],[SVL]])</f>
        <v>1.1607685618611281</v>
      </c>
      <c r="L434">
        <f>LOG(Table1373[[#This Row],[Mass (mg)]])</f>
        <v>2.5538830266438746</v>
      </c>
      <c r="M434">
        <f>Table1373[[#This Row],[Mass (mg)]]*($M$4/Table1373[[#This Row],[SVL]])^$M$3</f>
        <v>379.98842815878726</v>
      </c>
      <c r="N434" s="13">
        <v>44028</v>
      </c>
      <c r="O434" t="s">
        <v>912</v>
      </c>
      <c r="P434">
        <f>Table1373[[#This Row],[Date Measured GS 46]]-Table1373[[#This Row],[Exp. Start]]</f>
        <v>26</v>
      </c>
      <c r="Q434">
        <v>14.83</v>
      </c>
      <c r="R434">
        <v>46</v>
      </c>
      <c r="S434">
        <v>0.10199999999999999</v>
      </c>
      <c r="T434">
        <f>Table1373[[#This Row],[Mass GS 46]]*1000</f>
        <v>102</v>
      </c>
      <c r="U434">
        <f>LOG(Table1373[[#This Row],[SVL GS 46]])</f>
        <v>1.171141151028382</v>
      </c>
      <c r="V434">
        <f>LOG(Table1373[[#This Row],[Mass (mg) GS 46]])</f>
        <v>2.0086001717619175</v>
      </c>
      <c r="W434">
        <f>Table1373[[#This Row],[Mass (mg) GS 46]]*($W$4/Table1373[[#This Row],[SVL GS 46]])^$W$3</f>
        <v>103.42524549091745</v>
      </c>
      <c r="X434" s="12">
        <f>Table1373[[#This Row],[GS 46]]-Table1373[[#This Row],[GS]]</f>
        <v>4</v>
      </c>
      <c r="Y434">
        <f>Table1373[[#This Row],[SVL GS 46]]-Table1373[[#This Row],[SVL]]</f>
        <v>0.34999999999999964</v>
      </c>
      <c r="Z434">
        <f>Table1373[[#This Row],[Mass GS 46]]-Table1373[[#This Row],[Mass]]</f>
        <v>-0.25600000000000001</v>
      </c>
      <c r="AA434">
        <f>Table1373[[#This Row],[SMI.mg GS 46]]-Table1373[[#This Row],[SMI.mg]]</f>
        <v>-276.5631826678698</v>
      </c>
      <c r="AB434">
        <f>Table1373[[#This Row],[Days post-exp. GS 46]]-Table1373[[#This Row],[Days post-exp.]]</f>
        <v>5</v>
      </c>
    </row>
    <row r="435" spans="1:28">
      <c r="A435" t="s">
        <v>889</v>
      </c>
      <c r="B435" t="s">
        <v>890</v>
      </c>
      <c r="C435" s="3">
        <v>44002</v>
      </c>
      <c r="D435" s="13">
        <v>44024</v>
      </c>
      <c r="E435" s="3" t="s">
        <v>913</v>
      </c>
      <c r="F435">
        <f>Table1373[[#This Row],[Date Measured]]-Table1373[[#This Row],[Exp. Start]]</f>
        <v>22</v>
      </c>
      <c r="G435">
        <v>14.61</v>
      </c>
      <c r="H435">
        <v>42</v>
      </c>
      <c r="I435">
        <v>0.31</v>
      </c>
      <c r="J435">
        <f>Table1373[[#This Row],[Mass]]*1000</f>
        <v>310</v>
      </c>
      <c r="K435">
        <f>LOG(Table1373[[#This Row],[SVL]])</f>
        <v>1.1646502159342969</v>
      </c>
      <c r="L435">
        <f>LOG(Table1373[[#This Row],[Mass (mg)]])</f>
        <v>2.4913616938342726</v>
      </c>
      <c r="M435">
        <f>Table1373[[#This Row],[Mass (mg)]]*($M$4/Table1373[[#This Row],[SVL]])^$M$3</f>
        <v>320.94916299846096</v>
      </c>
      <c r="N435" s="13">
        <v>44029</v>
      </c>
      <c r="O435" t="s">
        <v>914</v>
      </c>
      <c r="P435">
        <f>Table1373[[#This Row],[Date Measured GS 46]]-Table1373[[#This Row],[Exp. Start]]</f>
        <v>27</v>
      </c>
      <c r="Q435">
        <v>13.53</v>
      </c>
      <c r="R435">
        <v>46</v>
      </c>
      <c r="S435">
        <v>0.18</v>
      </c>
      <c r="T435">
        <f>Table1373[[#This Row],[Mass GS 46]]*1000</f>
        <v>180</v>
      </c>
      <c r="U435">
        <f>LOG(Table1373[[#This Row],[SVL GS 46]])</f>
        <v>1.131297796597623</v>
      </c>
      <c r="V435">
        <f>LOG(Table1373[[#This Row],[Mass (mg) GS 46]])</f>
        <v>2.255272505103306</v>
      </c>
      <c r="W435">
        <f>Table1373[[#This Row],[Mass (mg) GS 46]]*($W$4/Table1373[[#This Row],[SVL GS 46]])^$W$3</f>
        <v>239.68891778724591</v>
      </c>
      <c r="X435" s="12">
        <f>Table1373[[#This Row],[GS 46]]-Table1373[[#This Row],[GS]]</f>
        <v>4</v>
      </c>
      <c r="Y435">
        <f>Table1373[[#This Row],[SVL GS 46]]-Table1373[[#This Row],[SVL]]</f>
        <v>-1.08</v>
      </c>
      <c r="Z435">
        <f>Table1373[[#This Row],[Mass GS 46]]-Table1373[[#This Row],[Mass]]</f>
        <v>-0.13</v>
      </c>
      <c r="AA435">
        <f>Table1373[[#This Row],[SMI.mg GS 46]]-Table1373[[#This Row],[SMI.mg]]</f>
        <v>-81.26024521121505</v>
      </c>
      <c r="AB435">
        <f>Table1373[[#This Row],[Days post-exp. GS 46]]-Table1373[[#This Row],[Days post-exp.]]</f>
        <v>5</v>
      </c>
    </row>
    <row r="436" spans="1:28">
      <c r="A436" t="s">
        <v>889</v>
      </c>
      <c r="B436" t="s">
        <v>890</v>
      </c>
      <c r="C436" s="3">
        <v>44002</v>
      </c>
      <c r="D436" s="13">
        <v>44024</v>
      </c>
      <c r="E436" s="3" t="s">
        <v>915</v>
      </c>
      <c r="F436">
        <f>Table1373[[#This Row],[Date Measured]]-Table1373[[#This Row],[Exp. Start]]</f>
        <v>22</v>
      </c>
      <c r="G436">
        <v>13.6</v>
      </c>
      <c r="H436">
        <v>42</v>
      </c>
      <c r="I436">
        <v>0.27200000000000002</v>
      </c>
      <c r="J436">
        <f>Table1373[[#This Row],[Mass]]*1000</f>
        <v>272</v>
      </c>
      <c r="K436">
        <f>LOG(Table1373[[#This Row],[SVL]])</f>
        <v>1.1335389083702174</v>
      </c>
      <c r="L436">
        <f>LOG(Table1373[[#This Row],[Mass (mg)]])</f>
        <v>2.4345689040341987</v>
      </c>
      <c r="M436">
        <f>Table1373[[#This Row],[Mass (mg)]]*($M$4/Table1373[[#This Row],[SVL]])^$M$3</f>
        <v>343.80133576874255</v>
      </c>
      <c r="N436" s="13">
        <v>44028</v>
      </c>
      <c r="O436" t="s">
        <v>916</v>
      </c>
      <c r="P436">
        <f>Table1373[[#This Row],[Date Measured GS 46]]-Table1373[[#This Row],[Exp. Start]]</f>
        <v>26</v>
      </c>
      <c r="Q436">
        <v>12.6</v>
      </c>
      <c r="R436">
        <v>46</v>
      </c>
      <c r="S436">
        <v>0.19400000000000001</v>
      </c>
      <c r="T436">
        <f>Table1373[[#This Row],[Mass GS 46]]*1000</f>
        <v>194</v>
      </c>
      <c r="U436">
        <f>LOG(Table1373[[#This Row],[SVL GS 46]])</f>
        <v>1.1003705451175629</v>
      </c>
      <c r="V436">
        <f>LOG(Table1373[[#This Row],[Mass (mg) GS 46]])</f>
        <v>2.287801729930226</v>
      </c>
      <c r="W436">
        <f>Table1373[[#This Row],[Mass (mg) GS 46]]*($W$4/Table1373[[#This Row],[SVL GS 46]])^$W$3</f>
        <v>319.18480975218381</v>
      </c>
      <c r="X436" s="12">
        <f>Table1373[[#This Row],[GS 46]]-Table1373[[#This Row],[GS]]</f>
        <v>4</v>
      </c>
      <c r="Y436">
        <f>Table1373[[#This Row],[SVL GS 46]]-Table1373[[#This Row],[SVL]]</f>
        <v>-1</v>
      </c>
      <c r="Z436">
        <f>Table1373[[#This Row],[Mass GS 46]]-Table1373[[#This Row],[Mass]]</f>
        <v>-7.8000000000000014E-2</v>
      </c>
      <c r="AA436">
        <f>Table1373[[#This Row],[SMI.mg GS 46]]-Table1373[[#This Row],[SMI.mg]]</f>
        <v>-24.616526016558737</v>
      </c>
      <c r="AB436">
        <f>Table1373[[#This Row],[Days post-exp. GS 46]]-Table1373[[#This Row],[Days post-exp.]]</f>
        <v>4</v>
      </c>
    </row>
    <row r="437" spans="1:28">
      <c r="A437" t="s">
        <v>889</v>
      </c>
      <c r="B437" t="s">
        <v>890</v>
      </c>
      <c r="C437" s="3">
        <v>44002</v>
      </c>
      <c r="D437" s="13">
        <v>44025</v>
      </c>
      <c r="E437" s="3" t="s">
        <v>917</v>
      </c>
      <c r="F437">
        <f>Table1373[[#This Row],[Date Measured]]-Table1373[[#This Row],[Exp. Start]]</f>
        <v>23</v>
      </c>
      <c r="G437">
        <v>13.22</v>
      </c>
      <c r="H437">
        <v>42</v>
      </c>
      <c r="I437">
        <v>0.28100000000000003</v>
      </c>
      <c r="J437">
        <f>Table1373[[#This Row],[Mass]]*1000</f>
        <v>281</v>
      </c>
      <c r="K437">
        <f>LOG(Table1373[[#This Row],[SVL]])</f>
        <v>1.1212314551496214</v>
      </c>
      <c r="L437">
        <f>LOG(Table1373[[#This Row],[Mass (mg)]])</f>
        <v>2.4487063199050798</v>
      </c>
      <c r="M437">
        <f>Table1373[[#This Row],[Mass (mg)]]*($M$4/Table1373[[#This Row],[SVL]])^$M$3</f>
        <v>384.35168806080821</v>
      </c>
      <c r="N437" s="13">
        <v>44030</v>
      </c>
      <c r="O437" t="s">
        <v>918</v>
      </c>
      <c r="P437">
        <f>Table1373[[#This Row],[Date Measured GS 46]]-Table1373[[#This Row],[Exp. Start]]</f>
        <v>28</v>
      </c>
      <c r="Q437">
        <v>12.88</v>
      </c>
      <c r="R437">
        <v>46</v>
      </c>
      <c r="S437">
        <v>0.19</v>
      </c>
      <c r="T437">
        <f>Table1373[[#This Row],[Mass GS 46]]*1000</f>
        <v>190</v>
      </c>
      <c r="U437">
        <f>LOG(Table1373[[#This Row],[SVL GS 46]])</f>
        <v>1.1099158630237933</v>
      </c>
      <c r="V437">
        <f>LOG(Table1373[[#This Row],[Mass (mg) GS 46]])</f>
        <v>2.2787536009528289</v>
      </c>
      <c r="W437">
        <f>Table1373[[#This Row],[Mass (mg) GS 46]]*($W$4/Table1373[[#This Row],[SVL GS 46]])^$W$3</f>
        <v>292.84719340877547</v>
      </c>
      <c r="X437" s="12">
        <f>Table1373[[#This Row],[GS 46]]-Table1373[[#This Row],[GS]]</f>
        <v>4</v>
      </c>
      <c r="Y437">
        <f>Table1373[[#This Row],[SVL GS 46]]-Table1373[[#This Row],[SVL]]</f>
        <v>-0.33999999999999986</v>
      </c>
      <c r="Z437">
        <f>Table1373[[#This Row],[Mass GS 46]]-Table1373[[#This Row],[Mass]]</f>
        <v>-9.1000000000000025E-2</v>
      </c>
      <c r="AA437">
        <f>Table1373[[#This Row],[SMI.mg GS 46]]-Table1373[[#This Row],[SMI.mg]]</f>
        <v>-91.504494652032747</v>
      </c>
      <c r="AB437">
        <f>Table1373[[#This Row],[Days post-exp. GS 46]]-Table1373[[#This Row],[Days post-exp.]]</f>
        <v>5</v>
      </c>
    </row>
    <row r="438" spans="1:28">
      <c r="A438" t="s">
        <v>889</v>
      </c>
      <c r="B438" t="s">
        <v>890</v>
      </c>
      <c r="C438" s="3">
        <v>44002</v>
      </c>
      <c r="D438" s="13">
        <v>44025</v>
      </c>
      <c r="E438" s="3" t="s">
        <v>919</v>
      </c>
      <c r="F438">
        <f>Table1373[[#This Row],[Date Measured]]-Table1373[[#This Row],[Exp. Start]]</f>
        <v>23</v>
      </c>
      <c r="G438">
        <v>14.29</v>
      </c>
      <c r="H438">
        <v>42</v>
      </c>
      <c r="I438">
        <v>0.25800000000000001</v>
      </c>
      <c r="J438">
        <f>Table1373[[#This Row],[Mass]]*1000</f>
        <v>258</v>
      </c>
      <c r="K438">
        <f>LOG(Table1373[[#This Row],[SVL]])</f>
        <v>1.1550322287909702</v>
      </c>
      <c r="L438">
        <f>LOG(Table1373[[#This Row],[Mass (mg)]])</f>
        <v>2.4116197059632301</v>
      </c>
      <c r="M438">
        <f>Table1373[[#This Row],[Mass (mg)]]*($M$4/Table1373[[#This Row],[SVL]])^$M$3</f>
        <v>284.10983095335257</v>
      </c>
      <c r="N438" s="13">
        <v>44028</v>
      </c>
      <c r="O438" t="s">
        <v>920</v>
      </c>
      <c r="P438">
        <f>Table1373[[#This Row],[Date Measured GS 46]]-Table1373[[#This Row],[Exp. Start]]</f>
        <v>26</v>
      </c>
      <c r="Q438">
        <v>12.9</v>
      </c>
      <c r="R438">
        <v>46</v>
      </c>
      <c r="S438">
        <v>0.19</v>
      </c>
      <c r="T438">
        <f>Table1373[[#This Row],[Mass GS 46]]*1000</f>
        <v>190</v>
      </c>
      <c r="U438">
        <f>LOG(Table1373[[#This Row],[SVL GS 46]])</f>
        <v>1.110589710299249</v>
      </c>
      <c r="V438">
        <f>LOG(Table1373[[#This Row],[Mass (mg) GS 46]])</f>
        <v>2.2787536009528289</v>
      </c>
      <c r="W438">
        <f>Table1373[[#This Row],[Mass (mg) GS 46]]*($W$4/Table1373[[#This Row],[SVL GS 46]])^$W$3</f>
        <v>291.50063017366415</v>
      </c>
      <c r="X438" s="12">
        <f>Table1373[[#This Row],[GS 46]]-Table1373[[#This Row],[GS]]</f>
        <v>4</v>
      </c>
      <c r="Y438">
        <f>Table1373[[#This Row],[SVL GS 46]]-Table1373[[#This Row],[SVL]]</f>
        <v>-1.3899999999999988</v>
      </c>
      <c r="Z438">
        <f>Table1373[[#This Row],[Mass GS 46]]-Table1373[[#This Row],[Mass]]</f>
        <v>-6.8000000000000005E-2</v>
      </c>
      <c r="AA438">
        <f>Table1373[[#This Row],[SMI.mg GS 46]]-Table1373[[#This Row],[SMI.mg]]</f>
        <v>7.3907992203115782</v>
      </c>
      <c r="AB438">
        <f>Table1373[[#This Row],[Days post-exp. GS 46]]-Table1373[[#This Row],[Days post-exp.]]</f>
        <v>3</v>
      </c>
    </row>
    <row r="439" spans="1:28">
      <c r="A439" t="s">
        <v>889</v>
      </c>
      <c r="B439" t="s">
        <v>890</v>
      </c>
      <c r="C439" s="3">
        <v>44002</v>
      </c>
      <c r="D439" s="13">
        <v>44026</v>
      </c>
      <c r="E439" s="3" t="s">
        <v>921</v>
      </c>
      <c r="F439">
        <f>Table1373[[#This Row],[Date Measured]]-Table1373[[#This Row],[Exp. Start]]</f>
        <v>24</v>
      </c>
      <c r="G439">
        <v>12.63</v>
      </c>
      <c r="H439">
        <v>42</v>
      </c>
      <c r="I439">
        <v>0.19700000000000001</v>
      </c>
      <c r="J439">
        <f>Table1373[[#This Row],[Mass]]*1000</f>
        <v>197</v>
      </c>
      <c r="K439">
        <f>LOG(Table1373[[#This Row],[SVL]])</f>
        <v>1.1014033505553307</v>
      </c>
      <c r="L439">
        <f>LOG(Table1373[[#This Row],[Mass (mg)]])</f>
        <v>2.2944662261615929</v>
      </c>
      <c r="M439">
        <f>Table1373[[#This Row],[Mass (mg)]]*($M$4/Table1373[[#This Row],[SVL]])^$M$3</f>
        <v>306.00050981184575</v>
      </c>
      <c r="N439" s="13">
        <v>44028</v>
      </c>
      <c r="O439" t="s">
        <v>922</v>
      </c>
      <c r="P439">
        <f>Table1373[[#This Row],[Date Measured GS 46]]-Table1373[[#This Row],[Exp. Start]]</f>
        <v>26</v>
      </c>
      <c r="Q439">
        <v>13.01</v>
      </c>
      <c r="R439">
        <v>46</v>
      </c>
      <c r="S439">
        <v>0.17599999999999999</v>
      </c>
      <c r="T439">
        <f>Table1373[[#This Row],[Mass GS 46]]*1000</f>
        <v>176</v>
      </c>
      <c r="U439">
        <f>LOG(Table1373[[#This Row],[SVL GS 46]])</f>
        <v>1.1142772965615861</v>
      </c>
      <c r="V439">
        <f>LOG(Table1373[[#This Row],[Mass (mg) GS 46]])</f>
        <v>2.2455126678141499</v>
      </c>
      <c r="W439">
        <f>Table1373[[#This Row],[Mass (mg) GS 46]]*($W$4/Table1373[[#This Row],[SVL GS 46]])^$W$3</f>
        <v>263.29651469423555</v>
      </c>
      <c r="X439" s="12">
        <f>Table1373[[#This Row],[GS 46]]-Table1373[[#This Row],[GS]]</f>
        <v>4</v>
      </c>
      <c r="Y439">
        <f>Table1373[[#This Row],[SVL GS 46]]-Table1373[[#This Row],[SVL]]</f>
        <v>0.37999999999999901</v>
      </c>
      <c r="Z439">
        <f>Table1373[[#This Row],[Mass GS 46]]-Table1373[[#This Row],[Mass]]</f>
        <v>-2.1000000000000019E-2</v>
      </c>
      <c r="AA439">
        <f>Table1373[[#This Row],[SMI.mg GS 46]]-Table1373[[#This Row],[SMI.mg]]</f>
        <v>-42.703995117610191</v>
      </c>
      <c r="AB439">
        <f>Table1373[[#This Row],[Days post-exp. GS 46]]-Table1373[[#This Row],[Days post-exp.]]</f>
        <v>2</v>
      </c>
    </row>
    <row r="440" spans="1:28">
      <c r="A440" t="s">
        <v>889</v>
      </c>
      <c r="B440" t="s">
        <v>890</v>
      </c>
      <c r="C440" s="3">
        <v>44002</v>
      </c>
      <c r="D440" s="13">
        <v>44026</v>
      </c>
      <c r="E440" s="3" t="s">
        <v>923</v>
      </c>
      <c r="F440">
        <f>Table1373[[#This Row],[Date Measured]]-Table1373[[#This Row],[Exp. Start]]</f>
        <v>24</v>
      </c>
      <c r="G440">
        <v>12.54</v>
      </c>
      <c r="H440">
        <v>42</v>
      </c>
      <c r="I440">
        <v>0.27200000000000002</v>
      </c>
      <c r="J440">
        <f>Table1373[[#This Row],[Mass]]*1000</f>
        <v>272</v>
      </c>
      <c r="K440">
        <f>LOG(Table1373[[#This Row],[SVL]])</f>
        <v>1.0982975364946976</v>
      </c>
      <c r="L440">
        <f>LOG(Table1373[[#This Row],[Mass (mg)]])</f>
        <v>2.4345689040341987</v>
      </c>
      <c r="M440">
        <f>Table1373[[#This Row],[Mass (mg)]]*($M$4/Table1373[[#This Row],[SVL]])^$M$3</f>
        <v>430.99916408553986</v>
      </c>
      <c r="N440" s="13">
        <v>44030</v>
      </c>
      <c r="O440" t="s">
        <v>924</v>
      </c>
      <c r="P440">
        <f>Table1373[[#This Row],[Date Measured GS 46]]-Table1373[[#This Row],[Exp. Start]]</f>
        <v>28</v>
      </c>
      <c r="Q440">
        <v>13.86</v>
      </c>
      <c r="R440">
        <v>46</v>
      </c>
      <c r="S440">
        <v>0.18099999999999999</v>
      </c>
      <c r="T440">
        <f>Table1373[[#This Row],[Mass GS 46]]*1000</f>
        <v>181</v>
      </c>
      <c r="U440">
        <f>LOG(Table1373[[#This Row],[SVL GS 46]])</f>
        <v>1.1417632302757879</v>
      </c>
      <c r="V440">
        <f>LOG(Table1373[[#This Row],[Mass (mg) GS 46]])</f>
        <v>2.2576785748691846</v>
      </c>
      <c r="W440">
        <f>Table1373[[#This Row],[Mass (mg) GS 46]]*($W$4/Table1373[[#This Row],[SVL GS 46]])^$W$3</f>
        <v>224.37162363635079</v>
      </c>
      <c r="X440" s="12">
        <f>Table1373[[#This Row],[GS 46]]-Table1373[[#This Row],[GS]]</f>
        <v>4</v>
      </c>
      <c r="Y440">
        <f>Table1373[[#This Row],[SVL GS 46]]-Table1373[[#This Row],[SVL]]</f>
        <v>1.3200000000000003</v>
      </c>
      <c r="Z440">
        <f>Table1373[[#This Row],[Mass GS 46]]-Table1373[[#This Row],[Mass]]</f>
        <v>-9.1000000000000025E-2</v>
      </c>
      <c r="AA440">
        <f>Table1373[[#This Row],[SMI.mg GS 46]]-Table1373[[#This Row],[SMI.mg]]</f>
        <v>-206.62754044918907</v>
      </c>
      <c r="AB440">
        <f>Table1373[[#This Row],[Days post-exp. GS 46]]-Table1373[[#This Row],[Days post-exp.]]</f>
        <v>4</v>
      </c>
    </row>
    <row r="441" spans="1:28">
      <c r="A441" t="s">
        <v>889</v>
      </c>
      <c r="B441" t="s">
        <v>890</v>
      </c>
      <c r="C441" s="3">
        <v>44002</v>
      </c>
      <c r="D441" s="13">
        <v>44026</v>
      </c>
      <c r="E441" s="3" t="s">
        <v>925</v>
      </c>
      <c r="F441">
        <f>Table1373[[#This Row],[Date Measured]]-Table1373[[#This Row],[Exp. Start]]</f>
        <v>24</v>
      </c>
      <c r="G441">
        <v>14.57</v>
      </c>
      <c r="H441">
        <v>42</v>
      </c>
      <c r="I441">
        <v>0.33300000000000002</v>
      </c>
      <c r="J441">
        <f>Table1373[[#This Row],[Mass]]*1000</f>
        <v>333</v>
      </c>
      <c r="K441">
        <f>LOG(Table1373[[#This Row],[SVL]])</f>
        <v>1.1634595517699902</v>
      </c>
      <c r="L441">
        <f>LOG(Table1373[[#This Row],[Mass (mg)]])</f>
        <v>2.5224442335063197</v>
      </c>
      <c r="M441">
        <f>Table1373[[#This Row],[Mass (mg)]]*($M$4/Table1373[[#This Row],[SVL]])^$M$3</f>
        <v>347.40456281616969</v>
      </c>
      <c r="N441" s="13">
        <v>44030</v>
      </c>
      <c r="O441" t="s">
        <v>926</v>
      </c>
      <c r="P441">
        <f>Table1373[[#This Row],[Date Measured GS 46]]-Table1373[[#This Row],[Exp. Start]]</f>
        <v>28</v>
      </c>
      <c r="Q441">
        <v>13.72</v>
      </c>
      <c r="R441">
        <v>46</v>
      </c>
      <c r="S441">
        <v>0.20300000000000001</v>
      </c>
      <c r="T441">
        <f>Table1373[[#This Row],[Mass GS 46]]*1000</f>
        <v>203</v>
      </c>
      <c r="U441">
        <f>LOG(Table1373[[#This Row],[SVL GS 46]])</f>
        <v>1.1373541113707328</v>
      </c>
      <c r="V441">
        <f>LOG(Table1373[[#This Row],[Mass (mg) GS 46]])</f>
        <v>2.307496037913213</v>
      </c>
      <c r="W441">
        <f>Table1373[[#This Row],[Mass (mg) GS 46]]*($W$4/Table1373[[#This Row],[SVL GS 46]])^$W$3</f>
        <v>259.3474959255679</v>
      </c>
      <c r="X441" s="12">
        <f>Table1373[[#This Row],[GS 46]]-Table1373[[#This Row],[GS]]</f>
        <v>4</v>
      </c>
      <c r="Y441">
        <f>Table1373[[#This Row],[SVL GS 46]]-Table1373[[#This Row],[SVL]]</f>
        <v>-0.84999999999999964</v>
      </c>
      <c r="Z441">
        <f>Table1373[[#This Row],[Mass GS 46]]-Table1373[[#This Row],[Mass]]</f>
        <v>-0.13</v>
      </c>
      <c r="AA441">
        <f>Table1373[[#This Row],[SMI.mg GS 46]]-Table1373[[#This Row],[SMI.mg]]</f>
        <v>-88.057066890601789</v>
      </c>
      <c r="AB441">
        <f>Table1373[[#This Row],[Days post-exp. GS 46]]-Table1373[[#This Row],[Days post-exp.]]</f>
        <v>4</v>
      </c>
    </row>
    <row r="442" spans="1:28">
      <c r="A442" t="s">
        <v>889</v>
      </c>
      <c r="B442" t="s">
        <v>890</v>
      </c>
      <c r="C442" s="3">
        <v>44002</v>
      </c>
      <c r="D442" s="13">
        <v>44026</v>
      </c>
      <c r="E442" s="3" t="s">
        <v>927</v>
      </c>
      <c r="F442">
        <f>Table1373[[#This Row],[Date Measured]]-Table1373[[#This Row],[Exp. Start]]</f>
        <v>24</v>
      </c>
      <c r="G442">
        <v>14.02</v>
      </c>
      <c r="H442">
        <v>42</v>
      </c>
      <c r="I442">
        <v>0.35099999999999998</v>
      </c>
      <c r="J442">
        <f>Table1373[[#This Row],[Mass]]*1000</f>
        <v>351</v>
      </c>
      <c r="K442">
        <f>LOG(Table1373[[#This Row],[SVL]])</f>
        <v>1.1467480136306398</v>
      </c>
      <c r="L442">
        <f>LOG(Table1373[[#This Row],[Mass (mg)]])</f>
        <v>2.5453071164658239</v>
      </c>
      <c r="M442">
        <f>Table1373[[#This Row],[Mass (mg)]]*($M$4/Table1373[[#This Row],[SVL]])^$M$3</f>
        <v>407.61513394804808</v>
      </c>
      <c r="N442" s="13">
        <v>44030</v>
      </c>
      <c r="O442" t="s">
        <v>928</v>
      </c>
      <c r="P442">
        <f>Table1373[[#This Row],[Date Measured GS 46]]-Table1373[[#This Row],[Exp. Start]]</f>
        <v>28</v>
      </c>
      <c r="Q442">
        <v>13.44</v>
      </c>
      <c r="R442">
        <v>46</v>
      </c>
      <c r="S442">
        <v>0.21</v>
      </c>
      <c r="T442">
        <f>Table1373[[#This Row],[Mass GS 46]]*1000</f>
        <v>210</v>
      </c>
      <c r="U442">
        <f>LOG(Table1373[[#This Row],[SVL GS 46]])</f>
        <v>1.1283992687178064</v>
      </c>
      <c r="V442">
        <f>LOG(Table1373[[#This Row],[Mass (mg) GS 46]])</f>
        <v>2.3222192947339191</v>
      </c>
      <c r="W442">
        <f>Table1373[[#This Row],[Mass (mg) GS 46]]*($W$4/Table1373[[#This Row],[SVL GS 46]])^$W$3</f>
        <v>285.23604901700423</v>
      </c>
      <c r="X442" s="12">
        <f>Table1373[[#This Row],[GS 46]]-Table1373[[#This Row],[GS]]</f>
        <v>4</v>
      </c>
      <c r="Y442">
        <f>Table1373[[#This Row],[SVL GS 46]]-Table1373[[#This Row],[SVL]]</f>
        <v>-0.58000000000000007</v>
      </c>
      <c r="Z442">
        <f>Table1373[[#This Row],[Mass GS 46]]-Table1373[[#This Row],[Mass]]</f>
        <v>-0.14099999999999999</v>
      </c>
      <c r="AA442">
        <f>Table1373[[#This Row],[SMI.mg GS 46]]-Table1373[[#This Row],[SMI.mg]]</f>
        <v>-122.37908493104385</v>
      </c>
      <c r="AB442">
        <f>Table1373[[#This Row],[Days post-exp. GS 46]]-Table1373[[#This Row],[Days post-exp.]]</f>
        <v>4</v>
      </c>
    </row>
    <row r="443" spans="1:28">
      <c r="A443" t="s">
        <v>889</v>
      </c>
      <c r="B443" t="s">
        <v>890</v>
      </c>
      <c r="C443" s="3">
        <v>44002</v>
      </c>
      <c r="D443" s="13">
        <v>44029</v>
      </c>
      <c r="E443" s="3" t="s">
        <v>929</v>
      </c>
      <c r="F443">
        <f>Table1373[[#This Row],[Date Measured]]-Table1373[[#This Row],[Exp. Start]]</f>
        <v>27</v>
      </c>
      <c r="G443">
        <v>14.04</v>
      </c>
      <c r="H443">
        <v>42</v>
      </c>
      <c r="I443">
        <v>0.28000000000000003</v>
      </c>
      <c r="J443">
        <f>Table1373[[#This Row],[Mass]]*1000</f>
        <v>280</v>
      </c>
      <c r="K443">
        <f>LOG(Table1373[[#This Row],[SVL]])</f>
        <v>1.1473671077937864</v>
      </c>
      <c r="L443">
        <f>LOG(Table1373[[#This Row],[Mass (mg)]])</f>
        <v>2.4471580313422194</v>
      </c>
      <c r="M443">
        <f>Table1373[[#This Row],[Mass (mg)]]*($M$4/Table1373[[#This Row],[SVL]])^$M$3</f>
        <v>323.8744268806862</v>
      </c>
      <c r="N443" s="13">
        <v>44033</v>
      </c>
      <c r="O443" t="s">
        <v>930</v>
      </c>
      <c r="P443">
        <f>Table1373[[#This Row],[Date Measured GS 46]]-Table1373[[#This Row],[Exp. Start]]</f>
        <v>31</v>
      </c>
      <c r="Q443">
        <v>12.81</v>
      </c>
      <c r="R443">
        <v>46</v>
      </c>
      <c r="S443">
        <v>0.19700000000000001</v>
      </c>
      <c r="T443">
        <f>Table1373[[#This Row],[Mass GS 46]]*1000</f>
        <v>197</v>
      </c>
      <c r="U443">
        <f>LOG(Table1373[[#This Row],[SVL GS 46]])</f>
        <v>1.1075491297446862</v>
      </c>
      <c r="V443">
        <f>LOG(Table1373[[#This Row],[Mass (mg) GS 46]])</f>
        <v>2.2944662261615929</v>
      </c>
      <c r="W443">
        <f>Table1373[[#This Row],[Mass (mg) GS 46]]*($W$4/Table1373[[#This Row],[SVL GS 46]])^$W$3</f>
        <v>308.59134303310191</v>
      </c>
      <c r="X443" s="12">
        <f>Table1373[[#This Row],[GS 46]]-Table1373[[#This Row],[GS]]</f>
        <v>4</v>
      </c>
      <c r="Y443">
        <f>Table1373[[#This Row],[SVL GS 46]]-Table1373[[#This Row],[SVL]]</f>
        <v>-1.2299999999999986</v>
      </c>
      <c r="Z443">
        <f>Table1373[[#This Row],[Mass GS 46]]-Table1373[[#This Row],[Mass]]</f>
        <v>-8.3000000000000018E-2</v>
      </c>
      <c r="AA443">
        <f>Table1373[[#This Row],[SMI.mg GS 46]]-Table1373[[#This Row],[SMI.mg]]</f>
        <v>-15.283083847584294</v>
      </c>
      <c r="AB443">
        <f>Table1373[[#This Row],[Days post-exp. GS 46]]-Table1373[[#This Row],[Days post-exp.]]</f>
        <v>4</v>
      </c>
    </row>
    <row r="444" spans="1:28">
      <c r="A444" t="s">
        <v>889</v>
      </c>
      <c r="B444" t="s">
        <v>890</v>
      </c>
      <c r="C444" s="3">
        <v>44002</v>
      </c>
      <c r="D444" s="13">
        <v>44035</v>
      </c>
      <c r="E444" s="3" t="s">
        <v>931</v>
      </c>
      <c r="F444">
        <f>Table1373[[#This Row],[Date Measured]]-Table1373[[#This Row],[Exp. Start]]</f>
        <v>33</v>
      </c>
      <c r="G444">
        <v>15.85</v>
      </c>
      <c r="H444">
        <v>42</v>
      </c>
      <c r="I444">
        <v>0.51100000000000001</v>
      </c>
      <c r="J444">
        <f>Table1373[[#This Row],[Mass]]*1000</f>
        <v>511</v>
      </c>
      <c r="K444">
        <f>LOG(Table1373[[#This Row],[SVL]])</f>
        <v>1.2000292665537702</v>
      </c>
      <c r="L444">
        <f>LOG(Table1373[[#This Row],[Mass (mg)]])</f>
        <v>2.7084209001347128</v>
      </c>
      <c r="M444">
        <f>Table1373[[#This Row],[Mass (mg)]]*($M$4/Table1373[[#This Row],[SVL]])^$M$3</f>
        <v>421.64122431184762</v>
      </c>
      <c r="N444" s="13">
        <v>44039</v>
      </c>
      <c r="O444" t="s">
        <v>932</v>
      </c>
      <c r="P444">
        <f>Table1373[[#This Row],[Date Measured GS 46]]-Table1373[[#This Row],[Exp. Start]]</f>
        <v>37</v>
      </c>
      <c r="Q444">
        <v>14.97</v>
      </c>
      <c r="R444">
        <v>46</v>
      </c>
      <c r="S444">
        <v>0.33900000000000002</v>
      </c>
      <c r="T444">
        <f>Table1373[[#This Row],[Mass GS 46]]*1000</f>
        <v>339</v>
      </c>
      <c r="U444">
        <f>LOG(Table1373[[#This Row],[SVL GS 46]])</f>
        <v>1.1752218003430523</v>
      </c>
      <c r="V444">
        <f>LOG(Table1373[[#This Row],[Mass (mg) GS 46]])</f>
        <v>2.5301996982030821</v>
      </c>
      <c r="W444">
        <f>Table1373[[#This Row],[Mass (mg) GS 46]]*($W$4/Table1373[[#This Row],[SVL GS 46]])^$W$3</f>
        <v>334.27592097146294</v>
      </c>
      <c r="X444" s="12">
        <f>Table1373[[#This Row],[GS 46]]-Table1373[[#This Row],[GS]]</f>
        <v>4</v>
      </c>
      <c r="Y444">
        <f>Table1373[[#This Row],[SVL GS 46]]-Table1373[[#This Row],[SVL]]</f>
        <v>-0.87999999999999901</v>
      </c>
      <c r="Z444">
        <f>Table1373[[#This Row],[Mass GS 46]]-Table1373[[#This Row],[Mass]]</f>
        <v>-0.17199999999999999</v>
      </c>
      <c r="AA444">
        <f>Table1373[[#This Row],[SMI.mg GS 46]]-Table1373[[#This Row],[SMI.mg]]</f>
        <v>-87.365303340384685</v>
      </c>
      <c r="AB444">
        <f>Table1373[[#This Row],[Days post-exp. GS 46]]-Table1373[[#This Row],[Days post-exp.]]</f>
        <v>4</v>
      </c>
    </row>
    <row r="445" spans="1:28">
      <c r="A445" t="s">
        <v>889</v>
      </c>
      <c r="B445" t="s">
        <v>890</v>
      </c>
      <c r="C445" s="3">
        <v>44002</v>
      </c>
      <c r="D445" s="13">
        <v>44036</v>
      </c>
      <c r="E445" s="4" t="s">
        <v>933</v>
      </c>
      <c r="F445">
        <f>Table1373[[#This Row],[Date Measured]]-Table1373[[#This Row],[Exp. Start]]</f>
        <v>34</v>
      </c>
      <c r="G445" s="4">
        <v>15.26</v>
      </c>
      <c r="H445" s="4">
        <v>45</v>
      </c>
      <c r="I445" s="4">
        <v>0.39900000000000002</v>
      </c>
      <c r="J445" s="4">
        <f>Table1373[[#This Row],[Mass]]*1000</f>
        <v>399</v>
      </c>
      <c r="K445" s="4">
        <f>LOG(Table1373[[#This Row],[SVL]])</f>
        <v>1.1835545336188618</v>
      </c>
      <c r="L445" s="4">
        <f>LOG(Table1373[[#This Row],[Mass (mg)]])</f>
        <v>2.6009728956867484</v>
      </c>
      <c r="M445">
        <f>Table1373[[#This Row],[Mass (mg)]]*($M$4/Table1373[[#This Row],[SVL]])^$M$3</f>
        <v>365.92098162385321</v>
      </c>
      <c r="N445" s="27">
        <v>44041</v>
      </c>
      <c r="O445" s="31" t="s">
        <v>934</v>
      </c>
      <c r="P445">
        <f>Table1373[[#This Row],[Date Measured GS 46]]-Table1373[[#This Row],[Exp. Start]]</f>
        <v>39</v>
      </c>
      <c r="Q445" s="31">
        <v>18.399999999999999</v>
      </c>
      <c r="R445" s="31">
        <v>46</v>
      </c>
      <c r="S445" s="31">
        <v>0.43099999999999999</v>
      </c>
      <c r="T445">
        <f>Table1373[[#This Row],[Mass GS 46]]*1000</f>
        <v>431</v>
      </c>
      <c r="U445">
        <f>LOG(Table1373[[#This Row],[SVL GS 46]])</f>
        <v>1.2648178230095364</v>
      </c>
      <c r="V445">
        <f>LOG(Table1373[[#This Row],[Mass (mg) GS 46]])</f>
        <v>2.6344772701607315</v>
      </c>
      <c r="W445">
        <f>Table1373[[#This Row],[Mass (mg) GS 46]]*($W$4/Table1373[[#This Row],[SVL GS 46]])^$W$3</f>
        <v>230.27687456855631</v>
      </c>
      <c r="X445" s="12">
        <f>Table1373[[#This Row],[GS 46]]-Table1373[[#This Row],[GS]]</f>
        <v>1</v>
      </c>
      <c r="Y445">
        <f>Table1373[[#This Row],[SVL GS 46]]-Table1373[[#This Row],[SVL]]</f>
        <v>3.1399999999999988</v>
      </c>
      <c r="Z445">
        <f>Table1373[[#This Row],[Mass GS 46]]-Table1373[[#This Row],[Mass]]</f>
        <v>3.1999999999999973E-2</v>
      </c>
      <c r="AA445">
        <f>Table1373[[#This Row],[SMI.mg GS 46]]-Table1373[[#This Row],[SMI.mg]]</f>
        <v>-135.6441070552969</v>
      </c>
      <c r="AB445">
        <f>Table1373[[#This Row],[Days post-exp. GS 46]]-Table1373[[#This Row],[Days post-exp.]]</f>
        <v>5</v>
      </c>
    </row>
    <row r="446" spans="1:28">
      <c r="A446" t="s">
        <v>889</v>
      </c>
      <c r="B446" t="s">
        <v>890</v>
      </c>
      <c r="C446" s="3">
        <v>44002</v>
      </c>
      <c r="D446" s="13">
        <v>44038</v>
      </c>
      <c r="E446" s="3" t="s">
        <v>935</v>
      </c>
      <c r="F446">
        <f>Table1373[[#This Row],[Date Measured]]-Table1373[[#This Row],[Exp. Start]]</f>
        <v>36</v>
      </c>
      <c r="G446">
        <v>16.010000000000002</v>
      </c>
      <c r="H446">
        <v>42</v>
      </c>
      <c r="I446">
        <v>0.53700000000000003</v>
      </c>
      <c r="J446">
        <f>Table1373[[#This Row],[Mass]]*1000</f>
        <v>537</v>
      </c>
      <c r="K446">
        <f>LOG(Table1373[[#This Row],[SVL]])</f>
        <v>1.2043913319192998</v>
      </c>
      <c r="L446">
        <f>LOG(Table1373[[#This Row],[Mass (mg)]])</f>
        <v>2.7299742856995555</v>
      </c>
      <c r="M446">
        <f>Table1373[[#This Row],[Mass (mg)]]*($M$4/Table1373[[#This Row],[SVL]])^$M$3</f>
        <v>430.86916967563241</v>
      </c>
      <c r="N446" s="13">
        <v>44045</v>
      </c>
      <c r="O446" t="s">
        <v>936</v>
      </c>
      <c r="P446">
        <f>Table1373[[#This Row],[Date Measured GS 46]]-Table1373[[#This Row],[Exp. Start]]</f>
        <v>43</v>
      </c>
      <c r="Q446">
        <v>17.43</v>
      </c>
      <c r="R446">
        <v>46</v>
      </c>
      <c r="S446">
        <v>0.45800000000000002</v>
      </c>
      <c r="T446">
        <f>Table1373[[#This Row],[Mass GS 46]]*1000</f>
        <v>458</v>
      </c>
      <c r="U446">
        <f>LOG(Table1373[[#This Row],[SVL GS 46]])</f>
        <v>1.2412973871099933</v>
      </c>
      <c r="V446">
        <f>LOG(Table1373[[#This Row],[Mass (mg) GS 46]])</f>
        <v>2.6608654780038692</v>
      </c>
      <c r="W446">
        <f>Table1373[[#This Row],[Mass (mg) GS 46]]*($W$4/Table1373[[#This Row],[SVL GS 46]])^$W$3</f>
        <v>287.4105258881948</v>
      </c>
      <c r="X446" s="12">
        <f>Table1373[[#This Row],[GS 46]]-Table1373[[#This Row],[GS]]</f>
        <v>4</v>
      </c>
      <c r="Y446">
        <f>Table1373[[#This Row],[SVL GS 46]]-Table1373[[#This Row],[SVL]]</f>
        <v>1.4199999999999982</v>
      </c>
      <c r="Z446">
        <f>Table1373[[#This Row],[Mass GS 46]]-Table1373[[#This Row],[Mass]]</f>
        <v>-7.9000000000000015E-2</v>
      </c>
      <c r="AA446">
        <f>Table1373[[#This Row],[SMI.mg GS 46]]-Table1373[[#This Row],[SMI.mg]]</f>
        <v>-143.45864378743761</v>
      </c>
      <c r="AB446">
        <f>Table1373[[#This Row],[Days post-exp. GS 46]]-Table1373[[#This Row],[Days post-exp.]]</f>
        <v>7</v>
      </c>
    </row>
    <row r="447" spans="1:28">
      <c r="A447" t="s">
        <v>889</v>
      </c>
      <c r="B447" t="s">
        <v>890</v>
      </c>
      <c r="C447" s="3">
        <v>44002</v>
      </c>
      <c r="D447" s="13">
        <v>44039</v>
      </c>
      <c r="E447" s="3" t="s">
        <v>937</v>
      </c>
      <c r="F447">
        <f>Table1373[[#This Row],[Date Measured]]-Table1373[[#This Row],[Exp. Start]]</f>
        <v>37</v>
      </c>
      <c r="G447">
        <v>17.13</v>
      </c>
      <c r="H447">
        <v>42</v>
      </c>
      <c r="I447">
        <v>0.76200000000000001</v>
      </c>
      <c r="J447">
        <f>Table1373[[#This Row],[Mass]]*1000</f>
        <v>762</v>
      </c>
      <c r="K447">
        <f>LOG(Table1373[[#This Row],[SVL]])</f>
        <v>1.2337573629655105</v>
      </c>
      <c r="L447">
        <f>LOG(Table1373[[#This Row],[Mass (mg)]])</f>
        <v>2.8819549713396007</v>
      </c>
      <c r="M447">
        <f>Table1373[[#This Row],[Mass (mg)]]*($M$4/Table1373[[#This Row],[SVL]])^$M$3</f>
        <v>506.4349511620249</v>
      </c>
      <c r="N447" s="13">
        <v>44045</v>
      </c>
      <c r="O447" s="40" t="s">
        <v>938</v>
      </c>
      <c r="P447">
        <f>Table1373[[#This Row],[Date Measured GS 46]]-Table1373[[#This Row],[Exp. Start]]</f>
        <v>43</v>
      </c>
      <c r="Q447">
        <v>18.920000000000002</v>
      </c>
      <c r="R447">
        <v>46</v>
      </c>
      <c r="S447">
        <v>0.54400000000000004</v>
      </c>
      <c r="T447">
        <f>Table1373[[#This Row],[Mass GS 46]]*1000</f>
        <v>544</v>
      </c>
      <c r="U447">
        <f>LOG(Table1373[[#This Row],[SVL GS 46]])</f>
        <v>1.2769211320657741</v>
      </c>
      <c r="V447">
        <f>LOG(Table1373[[#This Row],[Mass (mg) GS 46]])</f>
        <v>2.7355988996981799</v>
      </c>
      <c r="W447">
        <f>Table1373[[#This Row],[Mass (mg) GS 46]]*($W$4/Table1373[[#This Row],[SVL GS 46]])^$W$3</f>
        <v>267.55975193514286</v>
      </c>
      <c r="X447" s="12">
        <f>Table1373[[#This Row],[GS 46]]-Table1373[[#This Row],[GS]]</f>
        <v>4</v>
      </c>
      <c r="Y447">
        <f>Table1373[[#This Row],[SVL GS 46]]-Table1373[[#This Row],[SVL]]</f>
        <v>1.7900000000000027</v>
      </c>
      <c r="Z447">
        <f>Table1373[[#This Row],[Mass GS 46]]-Table1373[[#This Row],[Mass]]</f>
        <v>-0.21799999999999997</v>
      </c>
      <c r="AA447">
        <f>Table1373[[#This Row],[SMI.mg GS 46]]-Table1373[[#This Row],[SMI.mg]]</f>
        <v>-238.87519922688205</v>
      </c>
      <c r="AB447">
        <f>Table1373[[#This Row],[Days post-exp. GS 46]]-Table1373[[#This Row],[Days post-exp.]]</f>
        <v>6</v>
      </c>
    </row>
    <row r="448" spans="1:28">
      <c r="A448" t="s">
        <v>889</v>
      </c>
      <c r="B448" t="s">
        <v>890</v>
      </c>
      <c r="C448" s="3">
        <v>44002</v>
      </c>
      <c r="D448" s="13">
        <v>44039</v>
      </c>
      <c r="E448" s="3" t="s">
        <v>939</v>
      </c>
      <c r="F448">
        <f>Table1373[[#This Row],[Date Measured]]-Table1373[[#This Row],[Exp. Start]]</f>
        <v>37</v>
      </c>
      <c r="G448">
        <v>18.04</v>
      </c>
      <c r="H448">
        <v>42</v>
      </c>
      <c r="I448">
        <v>0.66</v>
      </c>
      <c r="J448">
        <f>Table1373[[#This Row],[Mass]]*1000</f>
        <v>660</v>
      </c>
      <c r="K448">
        <f>LOG(Table1373[[#This Row],[SVL]])</f>
        <v>1.2562365332059229</v>
      </c>
      <c r="L448">
        <f>LOG(Table1373[[#This Row],[Mass (mg)]])</f>
        <v>2.8195439355418688</v>
      </c>
      <c r="M448">
        <f>Table1373[[#This Row],[Mass (mg)]]*($M$4/Table1373[[#This Row],[SVL]])^$M$3</f>
        <v>379.74698761302221</v>
      </c>
      <c r="N448" s="27">
        <v>44042</v>
      </c>
      <c r="O448" s="31" t="s">
        <v>940</v>
      </c>
      <c r="P448">
        <f>Table1373[[#This Row],[Date Measured GS 46]]-Table1373[[#This Row],[Exp. Start]]</f>
        <v>40</v>
      </c>
      <c r="Q448" s="31">
        <v>15.7</v>
      </c>
      <c r="R448" s="31">
        <v>46</v>
      </c>
      <c r="S448" s="31">
        <v>0.499</v>
      </c>
      <c r="T448">
        <f>Table1373[[#This Row],[Mass GS 46]]*1000</f>
        <v>499</v>
      </c>
      <c r="U448">
        <f>LOG(Table1373[[#This Row],[SVL GS 46]])</f>
        <v>1.1958996524092338</v>
      </c>
      <c r="V448">
        <f>LOG(Table1373[[#This Row],[Mass (mg) GS 46]])</f>
        <v>2.6981005456233897</v>
      </c>
      <c r="W448">
        <f>Table1373[[#This Row],[Mass (mg) GS 46]]*($W$4/Table1373[[#This Row],[SVL GS 46]])^$W$3</f>
        <v>427.15480926563629</v>
      </c>
      <c r="X448" s="12">
        <f>Table1373[[#This Row],[GS 46]]-Table1373[[#This Row],[GS]]</f>
        <v>4</v>
      </c>
      <c r="Y448">
        <f>Table1373[[#This Row],[SVL GS 46]]-Table1373[[#This Row],[SVL]]</f>
        <v>-2.34</v>
      </c>
      <c r="Z448">
        <f>Table1373[[#This Row],[Mass GS 46]]-Table1373[[#This Row],[Mass]]</f>
        <v>-0.16100000000000003</v>
      </c>
      <c r="AA448">
        <f>Table1373[[#This Row],[SMI.mg GS 46]]-Table1373[[#This Row],[SMI.mg]]</f>
        <v>47.407821652614075</v>
      </c>
      <c r="AB448">
        <f>Table1373[[#This Row],[Days post-exp. GS 46]]-Table1373[[#This Row],[Days post-exp.]]</f>
        <v>3</v>
      </c>
    </row>
    <row r="449" spans="1:29">
      <c r="A449" t="s">
        <v>889</v>
      </c>
      <c r="B449" t="s">
        <v>890</v>
      </c>
      <c r="C449" s="3">
        <v>44002</v>
      </c>
      <c r="D449" s="13">
        <v>44040</v>
      </c>
      <c r="E449" s="3" t="s">
        <v>941</v>
      </c>
      <c r="F449">
        <f>Table1373[[#This Row],[Date Measured]]-Table1373[[#This Row],[Exp. Start]]</f>
        <v>38</v>
      </c>
      <c r="G449">
        <v>17.46</v>
      </c>
      <c r="H449">
        <v>42</v>
      </c>
      <c r="I449">
        <v>0.86299999999999999</v>
      </c>
      <c r="J449">
        <f>Table1373[[#This Row],[Mass]]*1000</f>
        <v>863</v>
      </c>
      <c r="K449">
        <f>LOG(Table1373[[#This Row],[SVL]])</f>
        <v>1.242044239369551</v>
      </c>
      <c r="L449">
        <f>LOG(Table1373[[#This Row],[Mass (mg)]])</f>
        <v>2.9360107957152097</v>
      </c>
      <c r="M449">
        <f>Table1373[[#This Row],[Mass (mg)]]*($M$4/Table1373[[#This Row],[SVL]])^$M$3</f>
        <v>543.87043840349759</v>
      </c>
      <c r="N449" s="13">
        <v>44047</v>
      </c>
      <c r="O449" t="s">
        <v>942</v>
      </c>
      <c r="P449">
        <f>Table1373[[#This Row],[Date Measured GS 46]]-Table1373[[#This Row],[Exp. Start]]</f>
        <v>45</v>
      </c>
      <c r="Q449">
        <v>16.8</v>
      </c>
      <c r="R449">
        <v>46</v>
      </c>
      <c r="S449">
        <v>0.48899999999999999</v>
      </c>
      <c r="T449">
        <f>Table1373[[#This Row],[Mass GS 46]]*1000</f>
        <v>489</v>
      </c>
      <c r="U449">
        <f>LOG(Table1373[[#This Row],[SVL GS 46]])</f>
        <v>1.2253092817258628</v>
      </c>
      <c r="V449">
        <f>LOG(Table1373[[#This Row],[Mass (mg) GS 46]])</f>
        <v>2.6893088591236203</v>
      </c>
      <c r="W449">
        <f>Table1373[[#This Row],[Mass (mg) GS 46]]*($W$4/Table1373[[#This Row],[SVL GS 46]])^$W$3</f>
        <v>342.32330064129661</v>
      </c>
      <c r="X449" s="12">
        <f>Table1373[[#This Row],[GS 46]]-Table1373[[#This Row],[GS]]</f>
        <v>4</v>
      </c>
      <c r="Y449">
        <f>Table1373[[#This Row],[SVL GS 46]]-Table1373[[#This Row],[SVL]]</f>
        <v>-0.66000000000000014</v>
      </c>
      <c r="Z449">
        <f>Table1373[[#This Row],[Mass GS 46]]-Table1373[[#This Row],[Mass]]</f>
        <v>-0.374</v>
      </c>
      <c r="AA449">
        <f>Table1373[[#This Row],[SMI.mg GS 46]]-Table1373[[#This Row],[SMI.mg]]</f>
        <v>-201.54713776220098</v>
      </c>
      <c r="AB449">
        <f>Table1373[[#This Row],[Days post-exp. GS 46]]-Table1373[[#This Row],[Days post-exp.]]</f>
        <v>7</v>
      </c>
    </row>
    <row r="450" spans="1:29">
      <c r="A450" t="s">
        <v>889</v>
      </c>
      <c r="B450" t="s">
        <v>890</v>
      </c>
      <c r="C450" s="3">
        <v>44002</v>
      </c>
      <c r="D450" s="13">
        <v>44040</v>
      </c>
      <c r="E450" s="3" t="s">
        <v>943</v>
      </c>
      <c r="F450">
        <f>Table1373[[#This Row],[Date Measured]]-Table1373[[#This Row],[Exp. Start]]</f>
        <v>38</v>
      </c>
      <c r="G450">
        <v>16.600000000000001</v>
      </c>
      <c r="H450">
        <v>42</v>
      </c>
      <c r="I450">
        <v>0.72899999999999998</v>
      </c>
      <c r="J450">
        <f>Table1373[[#This Row],[Mass]]*1000</f>
        <v>729</v>
      </c>
      <c r="K450">
        <f>LOG(Table1373[[#This Row],[SVL]])</f>
        <v>1.2201080880400552</v>
      </c>
      <c r="L450">
        <f>LOG(Table1373[[#This Row],[Mass (mg)]])</f>
        <v>2.8627275283179747</v>
      </c>
      <c r="M450">
        <f>Table1373[[#This Row],[Mass (mg)]]*($M$4/Table1373[[#This Row],[SVL]])^$M$3</f>
        <v>528.83214081661129</v>
      </c>
      <c r="N450" s="13">
        <v>44044</v>
      </c>
      <c r="O450" t="s">
        <v>944</v>
      </c>
      <c r="P450">
        <f>Table1373[[#This Row],[Date Measured GS 46]]-Table1373[[#This Row],[Exp. Start]]</f>
        <v>42</v>
      </c>
      <c r="Q450">
        <v>16.72</v>
      </c>
      <c r="R450">
        <v>46</v>
      </c>
      <c r="S450">
        <v>0.49299999999999999</v>
      </c>
      <c r="T450">
        <f>Table1373[[#This Row],[Mass GS 46]]*1000</f>
        <v>493</v>
      </c>
      <c r="U450">
        <f>LOG(Table1373[[#This Row],[SVL GS 46]])</f>
        <v>1.2232362731029975</v>
      </c>
      <c r="V450">
        <f>LOG(Table1373[[#This Row],[Mass (mg) GS 46]])</f>
        <v>2.6928469192772302</v>
      </c>
      <c r="W450">
        <f>Table1373[[#This Row],[Mass (mg) GS 46]]*($W$4/Table1373[[#This Row],[SVL GS 46]])^$W$3</f>
        <v>350.05162703955932</v>
      </c>
      <c r="X450" s="12">
        <f>Table1373[[#This Row],[GS 46]]-Table1373[[#This Row],[GS]]</f>
        <v>4</v>
      </c>
      <c r="Y450">
        <f>Table1373[[#This Row],[SVL GS 46]]-Table1373[[#This Row],[SVL]]</f>
        <v>0.11999999999999744</v>
      </c>
      <c r="Z450">
        <f>Table1373[[#This Row],[Mass GS 46]]-Table1373[[#This Row],[Mass]]</f>
        <v>-0.23599999999999999</v>
      </c>
      <c r="AA450">
        <f>Table1373[[#This Row],[SMI.mg GS 46]]-Table1373[[#This Row],[SMI.mg]]</f>
        <v>-178.78051377705197</v>
      </c>
      <c r="AB450">
        <f>Table1373[[#This Row],[Days post-exp. GS 46]]-Table1373[[#This Row],[Days post-exp.]]</f>
        <v>4</v>
      </c>
    </row>
    <row r="451" spans="1:29">
      <c r="A451" t="s">
        <v>889</v>
      </c>
      <c r="B451" t="s">
        <v>890</v>
      </c>
      <c r="C451" s="3">
        <v>44002</v>
      </c>
      <c r="D451" s="13">
        <v>44041</v>
      </c>
      <c r="E451" s="3" t="s">
        <v>945</v>
      </c>
      <c r="F451">
        <f>Table1373[[#This Row],[Date Measured]]-Table1373[[#This Row],[Exp. Start]]</f>
        <v>39</v>
      </c>
      <c r="G451">
        <v>17.149999999999999</v>
      </c>
      <c r="H451">
        <v>42</v>
      </c>
      <c r="I451">
        <v>0.73799999999999999</v>
      </c>
      <c r="J451">
        <f>Table1373[[#This Row],[Mass]]*1000</f>
        <v>738</v>
      </c>
      <c r="K451">
        <f>LOG(Table1373[[#This Row],[SVL]])</f>
        <v>1.2342641243787893</v>
      </c>
      <c r="L451">
        <f>LOG(Table1373[[#This Row],[Mass (mg)]])</f>
        <v>2.8680563618230415</v>
      </c>
      <c r="M451">
        <f>Table1373[[#This Row],[Mass (mg)]]*($M$4/Table1373[[#This Row],[SVL]])^$M$3</f>
        <v>488.89254983034073</v>
      </c>
      <c r="N451" s="13">
        <v>44047</v>
      </c>
      <c r="O451" t="s">
        <v>946</v>
      </c>
      <c r="P451">
        <f>Table1373[[#This Row],[Date Measured GS 46]]-Table1373[[#This Row],[Exp. Start]]</f>
        <v>45</v>
      </c>
      <c r="Q451">
        <v>18</v>
      </c>
      <c r="R451">
        <v>46</v>
      </c>
      <c r="S451">
        <v>0.54300000000000004</v>
      </c>
      <c r="T451">
        <f>Table1373[[#This Row],[Mass GS 46]]*1000</f>
        <v>543</v>
      </c>
      <c r="U451">
        <f>LOG(Table1373[[#This Row],[SVL GS 46]])</f>
        <v>1.255272505103306</v>
      </c>
      <c r="V451">
        <f>LOG(Table1373[[#This Row],[Mass (mg) GS 46]])</f>
        <v>2.7347998295888472</v>
      </c>
      <c r="W451">
        <f>Table1373[[#This Row],[Mass (mg) GS 46]]*($W$4/Table1373[[#This Row],[SVL GS 46]])^$W$3</f>
        <v>309.68908962466674</v>
      </c>
      <c r="X451" s="12">
        <f>Table1373[[#This Row],[GS 46]]-Table1373[[#This Row],[GS]]</f>
        <v>4</v>
      </c>
      <c r="Y451">
        <f>Table1373[[#This Row],[SVL GS 46]]-Table1373[[#This Row],[SVL]]</f>
        <v>0.85000000000000142</v>
      </c>
      <c r="Z451">
        <f>Table1373[[#This Row],[Mass GS 46]]-Table1373[[#This Row],[Mass]]</f>
        <v>-0.19499999999999995</v>
      </c>
      <c r="AA451">
        <f>Table1373[[#This Row],[SMI.mg GS 46]]-Table1373[[#This Row],[SMI.mg]]</f>
        <v>-179.20346020567399</v>
      </c>
      <c r="AB451">
        <f>Table1373[[#This Row],[Days post-exp. GS 46]]-Table1373[[#This Row],[Days post-exp.]]</f>
        <v>6</v>
      </c>
    </row>
    <row r="452" spans="1:29">
      <c r="A452" t="s">
        <v>889</v>
      </c>
      <c r="B452" t="s">
        <v>890</v>
      </c>
      <c r="C452" s="3">
        <v>44002</v>
      </c>
      <c r="D452" s="13">
        <v>44043</v>
      </c>
      <c r="E452" s="3" t="s">
        <v>947</v>
      </c>
      <c r="F452">
        <f>Table1373[[#This Row],[Date Measured]]-Table1373[[#This Row],[Exp. Start]]</f>
        <v>41</v>
      </c>
      <c r="G452">
        <v>16.420000000000002</v>
      </c>
      <c r="H452">
        <v>42</v>
      </c>
      <c r="I452">
        <v>0.52600000000000002</v>
      </c>
      <c r="J452">
        <f>Table1373[[#This Row],[Mass]]*1000</f>
        <v>526</v>
      </c>
      <c r="K452">
        <f>LOG(Table1373[[#This Row],[SVL]])</f>
        <v>1.215373152783422</v>
      </c>
      <c r="L452">
        <f>LOG(Table1373[[#This Row],[Mass (mg)]])</f>
        <v>2.7209857441537393</v>
      </c>
      <c r="M452">
        <f>Table1373[[#This Row],[Mass (mg)]]*($M$4/Table1373[[#This Row],[SVL]])^$M$3</f>
        <v>393.33786976287496</v>
      </c>
      <c r="N452" s="13">
        <v>44046</v>
      </c>
      <c r="O452" s="9" t="s">
        <v>948</v>
      </c>
      <c r="P452">
        <f>Table1373[[#This Row],[Date Measured GS 46]]-Table1373[[#This Row],[Exp. Start]]</f>
        <v>44</v>
      </c>
      <c r="Q452">
        <v>18.39</v>
      </c>
      <c r="R452">
        <v>46</v>
      </c>
      <c r="S452">
        <v>0.56720000000000004</v>
      </c>
      <c r="T452">
        <f>Table1373[[#This Row],[Mass GS 46]]*1000</f>
        <v>567.20000000000005</v>
      </c>
      <c r="U452">
        <f>LOG(Table1373[[#This Row],[SVL GS 46]])</f>
        <v>1.2645817292380774</v>
      </c>
      <c r="V452">
        <f>LOG(Table1373[[#This Row],[Mass (mg) GS 46]])</f>
        <v>2.7537362221750104</v>
      </c>
      <c r="W452">
        <f>Table1373[[#This Row],[Mass (mg) GS 46]]*($W$4/Table1373[[#This Row],[SVL GS 46]])^$W$3</f>
        <v>303.5362480530224</v>
      </c>
      <c r="X452" s="12">
        <f>Table1373[[#This Row],[GS 46]]-Table1373[[#This Row],[GS]]</f>
        <v>4</v>
      </c>
      <c r="Y452">
        <f>Table1373[[#This Row],[SVL GS 46]]-Table1373[[#This Row],[SVL]]</f>
        <v>1.9699999999999989</v>
      </c>
      <c r="Z452">
        <f>Table1373[[#This Row],[Mass GS 46]]-Table1373[[#This Row],[Mass]]</f>
        <v>4.1200000000000014E-2</v>
      </c>
      <c r="AA452">
        <f>Table1373[[#This Row],[SMI.mg GS 46]]-Table1373[[#This Row],[SMI.mg]]</f>
        <v>-89.801621709852554</v>
      </c>
      <c r="AB452">
        <f>Table1373[[#This Row],[Days post-exp. GS 46]]-Table1373[[#This Row],[Days post-exp.]]</f>
        <v>3</v>
      </c>
    </row>
    <row r="453" spans="1:29">
      <c r="A453" t="s">
        <v>889</v>
      </c>
      <c r="B453" t="s">
        <v>890</v>
      </c>
      <c r="C453" s="3">
        <v>44002</v>
      </c>
      <c r="D453" s="13">
        <v>44043</v>
      </c>
      <c r="E453" s="3" t="s">
        <v>949</v>
      </c>
      <c r="F453">
        <f>Table1373[[#This Row],[Date Measured]]-Table1373[[#This Row],[Exp. Start]]</f>
        <v>41</v>
      </c>
      <c r="G453">
        <v>19.37</v>
      </c>
      <c r="H453">
        <v>42</v>
      </c>
      <c r="I453">
        <v>0.70099999999999996</v>
      </c>
      <c r="J453">
        <f>Table1373[[#This Row],[Mass]]*1000</f>
        <v>701</v>
      </c>
      <c r="K453">
        <f>LOG(Table1373[[#This Row],[SVL]])</f>
        <v>1.2871296207191107</v>
      </c>
      <c r="L453">
        <f>LOG(Table1373[[#This Row],[Mass (mg)]])</f>
        <v>2.8457180179666586</v>
      </c>
      <c r="M453">
        <f>Table1373[[#This Row],[Mass (mg)]]*($M$4/Table1373[[#This Row],[SVL]])^$M$3</f>
        <v>330.83556835286123</v>
      </c>
      <c r="O453" s="6" t="s">
        <v>950</v>
      </c>
      <c r="AC453" s="12" t="s">
        <v>115</v>
      </c>
    </row>
    <row r="454" spans="1:29">
      <c r="A454" t="s">
        <v>889</v>
      </c>
      <c r="B454" t="s">
        <v>890</v>
      </c>
      <c r="C454" s="3">
        <v>44002</v>
      </c>
      <c r="D454" s="13">
        <v>44043</v>
      </c>
      <c r="E454" s="3" t="s">
        <v>951</v>
      </c>
      <c r="F454">
        <f>Table1373[[#This Row],[Date Measured]]-Table1373[[#This Row],[Exp. Start]]</f>
        <v>41</v>
      </c>
      <c r="G454">
        <v>19.07</v>
      </c>
      <c r="H454">
        <v>42</v>
      </c>
      <c r="I454">
        <v>0.65</v>
      </c>
      <c r="J454">
        <f>Table1373[[#This Row],[Mass]]*1000</f>
        <v>650</v>
      </c>
      <c r="K454">
        <f>LOG(Table1373[[#This Row],[SVL]])</f>
        <v>1.2803506930460056</v>
      </c>
      <c r="L454">
        <f>LOG(Table1373[[#This Row],[Mass (mg)]])</f>
        <v>2.8129133566428557</v>
      </c>
      <c r="M454">
        <f>Table1373[[#This Row],[Mass (mg)]]*($M$4/Table1373[[#This Row],[SVL]])^$M$3</f>
        <v>320.39889600417627</v>
      </c>
      <c r="N454" s="13">
        <v>44048</v>
      </c>
      <c r="O454" t="s">
        <v>952</v>
      </c>
      <c r="P454">
        <f>Table1373[[#This Row],[Date Measured GS 46]]-Table1373[[#This Row],[Exp. Start]]</f>
        <v>46</v>
      </c>
      <c r="Q454">
        <v>18.62</v>
      </c>
      <c r="R454">
        <v>46</v>
      </c>
      <c r="S454">
        <v>0.58099999999999996</v>
      </c>
      <c r="T454">
        <f>Table1373[[#This Row],[Mass GS 46]]*1000</f>
        <v>581</v>
      </c>
      <c r="U454">
        <f>LOG(Table1373[[#This Row],[SVL GS 46]])</f>
        <v>1.2699796766453237</v>
      </c>
      <c r="V454">
        <f>LOG(Table1373[[#This Row],[Mass (mg) GS 46]])</f>
        <v>2.7641761323903307</v>
      </c>
      <c r="W454">
        <f>Table1373[[#This Row],[Mass (mg) GS 46]]*($W$4/Table1373[[#This Row],[SVL GS 46]])^$W$3</f>
        <v>299.65162066576852</v>
      </c>
      <c r="X454" s="12">
        <f>Table1373[[#This Row],[GS 46]]-Table1373[[#This Row],[GS]]</f>
        <v>4</v>
      </c>
      <c r="Y454">
        <f>Table1373[[#This Row],[SVL GS 46]]-Table1373[[#This Row],[SVL]]</f>
        <v>-0.44999999999999929</v>
      </c>
      <c r="Z454">
        <f>Table1373[[#This Row],[Mass GS 46]]-Table1373[[#This Row],[Mass]]</f>
        <v>-6.9000000000000061E-2</v>
      </c>
      <c r="AA454">
        <f>Table1373[[#This Row],[SMI.mg GS 46]]-Table1373[[#This Row],[SMI.mg]]</f>
        <v>-20.747275338407746</v>
      </c>
      <c r="AB454">
        <f>Table1373[[#This Row],[Days post-exp. GS 46]]-Table1373[[#This Row],[Days post-exp.]]</f>
        <v>5</v>
      </c>
    </row>
    <row r="455" spans="1:29">
      <c r="A455" t="s">
        <v>889</v>
      </c>
      <c r="B455" t="s">
        <v>890</v>
      </c>
      <c r="C455" s="3">
        <v>44002</v>
      </c>
      <c r="D455" s="13">
        <v>44043</v>
      </c>
      <c r="E455" s="4" t="s">
        <v>953</v>
      </c>
      <c r="F455">
        <f>Table1373[[#This Row],[Date Measured]]-Table1373[[#This Row],[Exp. Start]]</f>
        <v>41</v>
      </c>
      <c r="G455" s="4">
        <v>17.86</v>
      </c>
      <c r="H455" s="4">
        <v>45</v>
      </c>
      <c r="I455" s="4">
        <v>0.64200000000000002</v>
      </c>
      <c r="J455" s="4">
        <f>Table1373[[#This Row],[Mass]]*1000</f>
        <v>642</v>
      </c>
      <c r="K455" s="4">
        <f>LOG(Table1373[[#This Row],[SVL]])</f>
        <v>1.2518814545525276</v>
      </c>
      <c r="L455" s="4">
        <f>LOG(Table1373[[#This Row],[Mass (mg)]])</f>
        <v>2.8075350280688531</v>
      </c>
      <c r="M455">
        <f>Table1373[[#This Row],[Mass (mg)]]*($M$4/Table1373[[#This Row],[SVL]])^$M$3</f>
        <v>379.85425815606811</v>
      </c>
      <c r="N455" s="13">
        <v>44048</v>
      </c>
      <c r="O455" s="9" t="s">
        <v>954</v>
      </c>
      <c r="P455">
        <f>Table1373[[#This Row],[Date Measured GS 46]]-Table1373[[#This Row],[Exp. Start]]</f>
        <v>46</v>
      </c>
      <c r="Q455">
        <v>20.399999999999999</v>
      </c>
      <c r="R455">
        <v>46</v>
      </c>
      <c r="S455">
        <v>0.62760000000000005</v>
      </c>
      <c r="T455">
        <f>Table1373[[#This Row],[Mass GS 46]]*1000</f>
        <v>627.6</v>
      </c>
      <c r="U455">
        <f>LOG(Table1373[[#This Row],[SVL GS 46]])</f>
        <v>1.3096301674258988</v>
      </c>
      <c r="V455">
        <f>LOG(Table1373[[#This Row],[Mass (mg) GS 46]])</f>
        <v>2.7976829349148993</v>
      </c>
      <c r="W455">
        <f>Table1373[[#This Row],[Mass (mg) GS 46]]*($W$4/Table1373[[#This Row],[SVL GS 46]])^$W$3</f>
        <v>246.80118858608407</v>
      </c>
      <c r="X455" s="12">
        <f>Table1373[[#This Row],[GS 46]]-Table1373[[#This Row],[GS]]</f>
        <v>1</v>
      </c>
      <c r="Y455">
        <f>Table1373[[#This Row],[SVL GS 46]]-Table1373[[#This Row],[SVL]]</f>
        <v>2.5399999999999991</v>
      </c>
      <c r="Z455">
        <f>Table1373[[#This Row],[Mass GS 46]]-Table1373[[#This Row],[Mass]]</f>
        <v>-1.4399999999999968E-2</v>
      </c>
      <c r="AA455">
        <f>Table1373[[#This Row],[SMI.mg GS 46]]-Table1373[[#This Row],[SMI.mg]]</f>
        <v>-133.05306956998405</v>
      </c>
      <c r="AB455">
        <f>Table1373[[#This Row],[Days post-exp. GS 46]]-Table1373[[#This Row],[Days post-exp.]]</f>
        <v>5</v>
      </c>
    </row>
    <row r="456" spans="1:29" ht="14.65" thickBot="1">
      <c r="A456" s="1" t="s">
        <v>889</v>
      </c>
      <c r="B456" s="1" t="s">
        <v>890</v>
      </c>
      <c r="C456" s="2">
        <v>44002</v>
      </c>
      <c r="D456" s="14">
        <v>44043</v>
      </c>
      <c r="E456" s="7" t="s">
        <v>955</v>
      </c>
      <c r="F456" s="1">
        <f>Table1373[[#This Row],[Date Measured]]-Table1373[[#This Row],[Exp. Start]]</f>
        <v>41</v>
      </c>
      <c r="G456" s="1">
        <v>16.809999999999999</v>
      </c>
      <c r="H456" s="7">
        <v>45</v>
      </c>
      <c r="I456" s="1">
        <v>0.53900000000000003</v>
      </c>
      <c r="J456" s="1">
        <f>Table1373[[#This Row],[Mass]]*1000</f>
        <v>539</v>
      </c>
      <c r="K456" s="1">
        <f>LOG(Table1373[[#This Row],[SVL]])</f>
        <v>1.2255677134394709</v>
      </c>
      <c r="L456" s="1">
        <f>LOG(Table1373[[#This Row],[Mass (mg)]])</f>
        <v>2.7315887651867388</v>
      </c>
      <c r="M456" s="36">
        <f>Table1373[[#This Row],[Mass (mg)]]*($M$4/Table1373[[#This Row],[SVL]])^$M$3</f>
        <v>377.54669153358384</v>
      </c>
      <c r="N456" s="14">
        <v>44047</v>
      </c>
      <c r="O456" s="1" t="s">
        <v>956</v>
      </c>
      <c r="P456" s="1">
        <f>Table1373[[#This Row],[Date Measured GS 46]]-Table1373[[#This Row],[Exp. Start]]</f>
        <v>45</v>
      </c>
      <c r="Q456" s="1">
        <v>18.98</v>
      </c>
      <c r="R456" s="1">
        <v>46</v>
      </c>
      <c r="S456" s="1">
        <v>0.73</v>
      </c>
      <c r="T456" s="1">
        <f>Table1373[[#This Row],[Mass GS 46]]*1000</f>
        <v>730</v>
      </c>
      <c r="U456" s="1">
        <f>LOG(Table1373[[#This Row],[SVL GS 46]])</f>
        <v>1.2782962080912739</v>
      </c>
      <c r="V456" s="1">
        <f>LOG(Table1373[[#This Row],[Mass (mg) GS 46]])</f>
        <v>2.8633228601204559</v>
      </c>
      <c r="W456" s="36">
        <f>Table1373[[#This Row],[Mass (mg) GS 46]]*($W$4/Table1373[[#This Row],[SVL GS 46]])^$W$3</f>
        <v>355.68068012037992</v>
      </c>
      <c r="X456" s="15">
        <f>Table1373[[#This Row],[GS 46]]-Table1373[[#This Row],[GS]]</f>
        <v>1</v>
      </c>
      <c r="Y456" s="1">
        <f>Table1373[[#This Row],[SVL GS 46]]-Table1373[[#This Row],[SVL]]</f>
        <v>2.1700000000000017</v>
      </c>
      <c r="Z456" s="1">
        <f>Table1373[[#This Row],[Mass GS 46]]-Table1373[[#This Row],[Mass]]</f>
        <v>0.19099999999999995</v>
      </c>
      <c r="AA456" s="1">
        <f>Table1373[[#This Row],[SMI.mg GS 46]]-Table1373[[#This Row],[SMI.mg]]</f>
        <v>-21.866011413203921</v>
      </c>
      <c r="AB456" s="1">
        <f>Table1373[[#This Row],[Days post-exp. GS 46]]-Table1373[[#This Row],[Days post-exp.]]</f>
        <v>4</v>
      </c>
      <c r="AC456" s="15"/>
    </row>
    <row r="457" spans="1:29">
      <c r="A457" t="s">
        <v>957</v>
      </c>
      <c r="B457" t="s">
        <v>890</v>
      </c>
      <c r="C457" s="3">
        <v>44002</v>
      </c>
      <c r="D457" s="13">
        <v>44019</v>
      </c>
      <c r="E457" t="s">
        <v>958</v>
      </c>
      <c r="F457">
        <f>Table1373[[#This Row],[Date Measured]]-Table1373[[#This Row],[Exp. Start]]</f>
        <v>17</v>
      </c>
      <c r="G457">
        <v>10.48</v>
      </c>
      <c r="H457">
        <v>42</v>
      </c>
      <c r="I457">
        <v>0.26200000000000001</v>
      </c>
      <c r="J457">
        <f>Table1373[[#This Row],[Mass]]*1000</f>
        <v>262</v>
      </c>
      <c r="K457">
        <f>LOG(Table1373[[#This Row],[SVL]])</f>
        <v>1.0203612826477078</v>
      </c>
      <c r="L457">
        <f>LOG(Table1373[[#This Row],[Mass (mg)]])</f>
        <v>2.4183012913197452</v>
      </c>
      <c r="M457">
        <f>Table1373[[#This Row],[Mass (mg)]]*($M$4/Table1373[[#This Row],[SVL]])^$M$3</f>
        <v>684.39866772132098</v>
      </c>
      <c r="N457" s="13">
        <v>44025</v>
      </c>
      <c r="O457" t="s">
        <v>959</v>
      </c>
      <c r="P457">
        <f>Table1373[[#This Row],[Date Measured GS 46]]-Table1373[[#This Row],[Exp. Start]]</f>
        <v>23</v>
      </c>
      <c r="Q457">
        <v>12.59</v>
      </c>
      <c r="R457">
        <v>46</v>
      </c>
      <c r="S457">
        <v>0.17100000000000001</v>
      </c>
      <c r="T457">
        <f>Table1373[[#This Row],[Mass GS 46]]*1000</f>
        <v>171</v>
      </c>
      <c r="U457">
        <f>LOG(Table1373[[#This Row],[SVL GS 46]])</f>
        <v>1.1000257301078626</v>
      </c>
      <c r="V457">
        <f>LOG(Table1373[[#This Row],[Mass (mg) GS 46]])</f>
        <v>2.2329961103921536</v>
      </c>
      <c r="W457">
        <f>Table1373[[#This Row],[Mass (mg) GS 46]]*($W$4/Table1373[[#This Row],[SVL GS 46]])^$W$3</f>
        <v>282.00760454180016</v>
      </c>
      <c r="X457" s="12">
        <f>Table1373[[#This Row],[GS 46]]-Table1373[[#This Row],[GS]]</f>
        <v>4</v>
      </c>
      <c r="Y457">
        <f>Table1373[[#This Row],[SVL GS 46]]-Table1373[[#This Row],[SVL]]</f>
        <v>2.1099999999999994</v>
      </c>
      <c r="Z457">
        <f>Table1373[[#This Row],[Mass GS 46]]-Table1373[[#This Row],[Mass]]</f>
        <v>-9.0999999999999998E-2</v>
      </c>
      <c r="AA457">
        <f>Table1373[[#This Row],[SMI.mg GS 46]]-Table1373[[#This Row],[SMI.mg]]</f>
        <v>-402.39106317952081</v>
      </c>
      <c r="AB457">
        <f>Table1373[[#This Row],[Days post-exp. GS 46]]-Table1373[[#This Row],[Days post-exp.]]</f>
        <v>6</v>
      </c>
    </row>
    <row r="458" spans="1:29">
      <c r="A458" t="s">
        <v>957</v>
      </c>
      <c r="B458" t="s">
        <v>890</v>
      </c>
      <c r="C458" s="3">
        <v>44002</v>
      </c>
      <c r="D458" s="13">
        <v>44020</v>
      </c>
      <c r="E458" s="3" t="s">
        <v>960</v>
      </c>
      <c r="F458">
        <f>Table1373[[#This Row],[Date Measured]]-Table1373[[#This Row],[Exp. Start]]</f>
        <v>18</v>
      </c>
      <c r="G458">
        <v>11.37</v>
      </c>
      <c r="H458">
        <v>42</v>
      </c>
      <c r="I458">
        <v>0.30499999999999999</v>
      </c>
      <c r="J458">
        <f>Table1373[[#This Row],[Mass]]*1000</f>
        <v>305</v>
      </c>
      <c r="K458">
        <f>LOG(Table1373[[#This Row],[SVL]])</f>
        <v>1.0557604646877348</v>
      </c>
      <c r="L458">
        <f>LOG(Table1373[[#This Row],[Mass (mg)]])</f>
        <v>2.4842998393467859</v>
      </c>
      <c r="M458">
        <f>Table1373[[#This Row],[Mass (mg)]]*($M$4/Table1373[[#This Row],[SVL]])^$M$3</f>
        <v>634.89109705411101</v>
      </c>
      <c r="N458" s="13">
        <v>44025</v>
      </c>
      <c r="O458" t="s">
        <v>961</v>
      </c>
      <c r="P458">
        <f>Table1373[[#This Row],[Date Measured GS 46]]-Table1373[[#This Row],[Exp. Start]]</f>
        <v>23</v>
      </c>
      <c r="Q458">
        <v>15.09</v>
      </c>
      <c r="R458">
        <v>46</v>
      </c>
      <c r="S458">
        <v>0.27100000000000002</v>
      </c>
      <c r="T458">
        <f>Table1373[[#This Row],[Mass GS 46]]*1000</f>
        <v>271</v>
      </c>
      <c r="U458">
        <f>LOG(Table1373[[#This Row],[SVL GS 46]])</f>
        <v>1.1786892397755899</v>
      </c>
      <c r="V458">
        <f>LOG(Table1373[[#This Row],[Mass (mg) GS 46]])</f>
        <v>2.4329692908744058</v>
      </c>
      <c r="W458">
        <f>Table1373[[#This Row],[Mass (mg) GS 46]]*($W$4/Table1373[[#This Row],[SVL GS 46]])^$W$3</f>
        <v>260.96072319630861</v>
      </c>
      <c r="X458" s="12">
        <f>Table1373[[#This Row],[GS 46]]-Table1373[[#This Row],[GS]]</f>
        <v>4</v>
      </c>
      <c r="Y458">
        <f>Table1373[[#This Row],[SVL GS 46]]-Table1373[[#This Row],[SVL]]</f>
        <v>3.7200000000000006</v>
      </c>
      <c r="Z458">
        <f>Table1373[[#This Row],[Mass GS 46]]-Table1373[[#This Row],[Mass]]</f>
        <v>-3.3999999999999975E-2</v>
      </c>
      <c r="AA458">
        <f>Table1373[[#This Row],[SMI.mg GS 46]]-Table1373[[#This Row],[SMI.mg]]</f>
        <v>-373.93037385780241</v>
      </c>
      <c r="AB458">
        <f>Table1373[[#This Row],[Days post-exp. GS 46]]-Table1373[[#This Row],[Days post-exp.]]</f>
        <v>5</v>
      </c>
    </row>
    <row r="459" spans="1:29">
      <c r="A459" t="s">
        <v>957</v>
      </c>
      <c r="B459" t="s">
        <v>890</v>
      </c>
      <c r="C459" s="3">
        <v>44002</v>
      </c>
      <c r="D459" s="13">
        <v>44021</v>
      </c>
      <c r="E459" s="3" t="s">
        <v>962</v>
      </c>
      <c r="F459">
        <f>Table1373[[#This Row],[Date Measured]]-Table1373[[#This Row],[Exp. Start]]</f>
        <v>19</v>
      </c>
      <c r="G459">
        <v>14.46</v>
      </c>
      <c r="H459">
        <v>42</v>
      </c>
      <c r="I459">
        <v>0.33700000000000002</v>
      </c>
      <c r="J459">
        <f>Table1373[[#This Row],[Mass]]*1000</f>
        <v>337</v>
      </c>
      <c r="K459">
        <f>LOG(Table1373[[#This Row],[SVL]])</f>
        <v>1.160168292958512</v>
      </c>
      <c r="L459">
        <f>LOG(Table1373[[#This Row],[Mass (mg)]])</f>
        <v>2.5276299008713385</v>
      </c>
      <c r="M459">
        <f>Table1373[[#This Row],[Mass (mg)]]*($M$4/Table1373[[#This Row],[SVL]])^$M$3</f>
        <v>359.07846752313861</v>
      </c>
      <c r="N459" s="13">
        <v>44026</v>
      </c>
      <c r="O459" t="s">
        <v>963</v>
      </c>
      <c r="P459">
        <f>Table1373[[#This Row],[Date Measured GS 46]]-Table1373[[#This Row],[Exp. Start]]</f>
        <v>24</v>
      </c>
      <c r="Q459">
        <v>13.54</v>
      </c>
      <c r="R459">
        <v>46</v>
      </c>
      <c r="S459">
        <v>0.23300000000000001</v>
      </c>
      <c r="T459">
        <f>Table1373[[#This Row],[Mass GS 46]]*1000</f>
        <v>233</v>
      </c>
      <c r="U459">
        <f>LOG(Table1373[[#This Row],[SVL GS 46]])</f>
        <v>1.1316186643491255</v>
      </c>
      <c r="V459">
        <f>LOG(Table1373[[#This Row],[Mass (mg) GS 46]])</f>
        <v>2.3673559210260189</v>
      </c>
      <c r="W459">
        <f>Table1373[[#This Row],[Mass (mg) GS 46]]*($W$4/Table1373[[#This Row],[SVL GS 46]])^$W$3</f>
        <v>309.58383663130496</v>
      </c>
      <c r="X459" s="12">
        <f>Table1373[[#This Row],[GS 46]]-Table1373[[#This Row],[GS]]</f>
        <v>4</v>
      </c>
      <c r="Y459">
        <f>Table1373[[#This Row],[SVL GS 46]]-Table1373[[#This Row],[SVL]]</f>
        <v>-0.92000000000000171</v>
      </c>
      <c r="Z459">
        <f>Table1373[[#This Row],[Mass GS 46]]-Table1373[[#This Row],[Mass]]</f>
        <v>-0.10400000000000001</v>
      </c>
      <c r="AA459">
        <f>Table1373[[#This Row],[SMI.mg GS 46]]-Table1373[[#This Row],[SMI.mg]]</f>
        <v>-49.494630891833651</v>
      </c>
      <c r="AB459">
        <f>Table1373[[#This Row],[Days post-exp. GS 46]]-Table1373[[#This Row],[Days post-exp.]]</f>
        <v>5</v>
      </c>
    </row>
    <row r="460" spans="1:29">
      <c r="A460" t="s">
        <v>957</v>
      </c>
      <c r="B460" t="s">
        <v>890</v>
      </c>
      <c r="C460" s="3">
        <v>44002</v>
      </c>
      <c r="D460" s="13">
        <v>44021</v>
      </c>
      <c r="E460" s="3" t="s">
        <v>964</v>
      </c>
      <c r="F460">
        <f>Table1373[[#This Row],[Date Measured]]-Table1373[[#This Row],[Exp. Start]]</f>
        <v>19</v>
      </c>
      <c r="G460">
        <v>13.08</v>
      </c>
      <c r="H460">
        <v>42</v>
      </c>
      <c r="I460">
        <v>0.26300000000000001</v>
      </c>
      <c r="J460">
        <f>Table1373[[#This Row],[Mass]]*1000</f>
        <v>263</v>
      </c>
      <c r="K460">
        <f>LOG(Table1373[[#This Row],[SVL]])</f>
        <v>1.1166077439882485</v>
      </c>
      <c r="L460">
        <f>LOG(Table1373[[#This Row],[Mass (mg)]])</f>
        <v>2.419955748489758</v>
      </c>
      <c r="M460">
        <f>Table1373[[#This Row],[Mass (mg)]]*($M$4/Table1373[[#This Row],[SVL]])^$M$3</f>
        <v>370.55962410225914</v>
      </c>
      <c r="N460" s="13">
        <v>44028</v>
      </c>
      <c r="O460" t="s">
        <v>965</v>
      </c>
      <c r="P460">
        <f>Table1373[[#This Row],[Date Measured GS 46]]-Table1373[[#This Row],[Exp. Start]]</f>
        <v>26</v>
      </c>
      <c r="Q460">
        <v>12.04</v>
      </c>
      <c r="R460">
        <v>46</v>
      </c>
      <c r="S460">
        <v>0.17899999999999999</v>
      </c>
      <c r="T460">
        <f>Table1373[[#This Row],[Mass GS 46]]*1000</f>
        <v>179</v>
      </c>
      <c r="U460">
        <f>LOG(Table1373[[#This Row],[SVL GS 46]])</f>
        <v>1.0806264869218056</v>
      </c>
      <c r="V460">
        <f>LOG(Table1373[[#This Row],[Mass (mg) GS 46]])</f>
        <v>2.2528530309798933</v>
      </c>
      <c r="W460">
        <f>Table1373[[#This Row],[Mass (mg) GS 46]]*($W$4/Table1373[[#This Row],[SVL GS 46]])^$W$3</f>
        <v>337.08579694451726</v>
      </c>
      <c r="X460" s="12">
        <f>Table1373[[#This Row],[GS 46]]-Table1373[[#This Row],[GS]]</f>
        <v>4</v>
      </c>
      <c r="Y460">
        <f>Table1373[[#This Row],[SVL GS 46]]-Table1373[[#This Row],[SVL]]</f>
        <v>-1.0400000000000009</v>
      </c>
      <c r="Z460">
        <f>Table1373[[#This Row],[Mass GS 46]]-Table1373[[#This Row],[Mass]]</f>
        <v>-8.4000000000000019E-2</v>
      </c>
      <c r="AA460">
        <f>Table1373[[#This Row],[SMI.mg GS 46]]-Table1373[[#This Row],[SMI.mg]]</f>
        <v>-33.47382715774188</v>
      </c>
      <c r="AB460">
        <f>Table1373[[#This Row],[Days post-exp. GS 46]]-Table1373[[#This Row],[Days post-exp.]]</f>
        <v>7</v>
      </c>
    </row>
    <row r="461" spans="1:29">
      <c r="A461" t="s">
        <v>957</v>
      </c>
      <c r="B461" t="s">
        <v>890</v>
      </c>
      <c r="C461" s="3">
        <v>44002</v>
      </c>
      <c r="D461" s="13">
        <v>44022</v>
      </c>
      <c r="E461" s="3" t="s">
        <v>966</v>
      </c>
      <c r="F461">
        <f>Table1373[[#This Row],[Date Measured]]-Table1373[[#This Row],[Exp. Start]]</f>
        <v>20</v>
      </c>
      <c r="G461">
        <v>13.51</v>
      </c>
      <c r="H461">
        <v>42</v>
      </c>
      <c r="I461">
        <v>0.253</v>
      </c>
      <c r="J461">
        <f>Table1373[[#This Row],[Mass]]*1000</f>
        <v>253</v>
      </c>
      <c r="K461">
        <f>LOG(Table1373[[#This Row],[SVL]])</f>
        <v>1.1306553490220306</v>
      </c>
      <c r="L461">
        <f>LOG(Table1373[[#This Row],[Mass (mg)]])</f>
        <v>2.403120521175818</v>
      </c>
      <c r="M461">
        <f>Table1373[[#This Row],[Mass (mg)]]*($M$4/Table1373[[#This Row],[SVL]])^$M$3</f>
        <v>325.75542792120586</v>
      </c>
      <c r="N461" s="13">
        <v>44028</v>
      </c>
      <c r="O461" t="s">
        <v>967</v>
      </c>
      <c r="P461">
        <f>Table1373[[#This Row],[Date Measured GS 46]]-Table1373[[#This Row],[Exp. Start]]</f>
        <v>26</v>
      </c>
      <c r="Q461">
        <v>12.57</v>
      </c>
      <c r="R461">
        <v>46</v>
      </c>
      <c r="S461">
        <v>0.14499999999999999</v>
      </c>
      <c r="T461">
        <f>Table1373[[#This Row],[Mass GS 46]]*1000</f>
        <v>145</v>
      </c>
      <c r="U461">
        <f>LOG(Table1373[[#This Row],[SVL GS 46]])</f>
        <v>1.0993352776859577</v>
      </c>
      <c r="V461">
        <f>LOG(Table1373[[#This Row],[Mass (mg) GS 46]])</f>
        <v>2.1613680022349748</v>
      </c>
      <c r="W461">
        <f>Table1373[[#This Row],[Mass (mg) GS 46]]*($W$4/Table1373[[#This Row],[SVL GS 46]])^$W$3</f>
        <v>240.26117842544079</v>
      </c>
      <c r="X461" s="12">
        <f>Table1373[[#This Row],[GS 46]]-Table1373[[#This Row],[GS]]</f>
        <v>4</v>
      </c>
      <c r="Y461">
        <f>Table1373[[#This Row],[SVL GS 46]]-Table1373[[#This Row],[SVL]]</f>
        <v>-0.9399999999999995</v>
      </c>
      <c r="Z461">
        <f>Table1373[[#This Row],[Mass GS 46]]-Table1373[[#This Row],[Mass]]</f>
        <v>-0.10800000000000001</v>
      </c>
      <c r="AA461">
        <f>Table1373[[#This Row],[SMI.mg GS 46]]-Table1373[[#This Row],[SMI.mg]]</f>
        <v>-85.494249495765075</v>
      </c>
      <c r="AB461">
        <f>Table1373[[#This Row],[Days post-exp. GS 46]]-Table1373[[#This Row],[Days post-exp.]]</f>
        <v>6</v>
      </c>
    </row>
    <row r="462" spans="1:29">
      <c r="A462" t="s">
        <v>957</v>
      </c>
      <c r="B462" t="s">
        <v>890</v>
      </c>
      <c r="C462" s="3">
        <v>44002</v>
      </c>
      <c r="D462" s="13">
        <v>44022</v>
      </c>
      <c r="E462" s="4" t="s">
        <v>968</v>
      </c>
      <c r="F462">
        <f>Table1373[[#This Row],[Date Measured]]-Table1373[[#This Row],[Exp. Start]]</f>
        <v>20</v>
      </c>
      <c r="G462">
        <v>13.56</v>
      </c>
      <c r="H462" s="4">
        <v>44</v>
      </c>
      <c r="I462">
        <v>0.214</v>
      </c>
      <c r="J462">
        <f>Table1373[[#This Row],[Mass]]*1000</f>
        <v>214</v>
      </c>
      <c r="K462">
        <f>LOG(Table1373[[#This Row],[SVL]])</f>
        <v>1.1322596895310446</v>
      </c>
      <c r="L462">
        <f>LOG(Table1373[[#This Row],[Mass (mg)]])</f>
        <v>2.330413773349191</v>
      </c>
      <c r="M462">
        <f>Table1373[[#This Row],[Mass (mg)]]*($M$4/Table1373[[#This Row],[SVL]])^$M$3</f>
        <v>272.7192785072391</v>
      </c>
      <c r="N462" s="13">
        <v>44025</v>
      </c>
      <c r="O462" t="s">
        <v>969</v>
      </c>
      <c r="P462">
        <f>Table1373[[#This Row],[Date Measured GS 46]]-Table1373[[#This Row],[Exp. Start]]</f>
        <v>23</v>
      </c>
      <c r="Q462">
        <v>13.18</v>
      </c>
      <c r="R462">
        <v>46</v>
      </c>
      <c r="S462">
        <v>0.224</v>
      </c>
      <c r="T462">
        <f>Table1373[[#This Row],[Mass GS 46]]*1000</f>
        <v>224</v>
      </c>
      <c r="U462">
        <f>LOG(Table1373[[#This Row],[SVL GS 46]])</f>
        <v>1.1199154102579911</v>
      </c>
      <c r="V462">
        <f>LOG(Table1373[[#This Row],[Mass (mg) GS 46]])</f>
        <v>2.3502480183341627</v>
      </c>
      <c r="W462">
        <f>Table1373[[#This Row],[Mass (mg) GS 46]]*($W$4/Table1373[[#This Row],[SVL GS 46]])^$W$3</f>
        <v>322.42836414476886</v>
      </c>
      <c r="X462" s="12">
        <f>Table1373[[#This Row],[GS 46]]-Table1373[[#This Row],[GS]]</f>
        <v>2</v>
      </c>
      <c r="Y462">
        <f>Table1373[[#This Row],[SVL GS 46]]-Table1373[[#This Row],[SVL]]</f>
        <v>-0.38000000000000078</v>
      </c>
      <c r="Z462">
        <f>Table1373[[#This Row],[Mass GS 46]]-Table1373[[#This Row],[Mass]]</f>
        <v>1.0000000000000009E-2</v>
      </c>
      <c r="AA462">
        <f>Table1373[[#This Row],[SMI.mg GS 46]]-Table1373[[#This Row],[SMI.mg]]</f>
        <v>49.709085637529768</v>
      </c>
      <c r="AB462">
        <f>Table1373[[#This Row],[Days post-exp. GS 46]]-Table1373[[#This Row],[Days post-exp.]]</f>
        <v>3</v>
      </c>
    </row>
    <row r="463" spans="1:29">
      <c r="A463" t="s">
        <v>957</v>
      </c>
      <c r="B463" t="s">
        <v>890</v>
      </c>
      <c r="C463" s="3">
        <v>44002</v>
      </c>
      <c r="D463" s="13">
        <v>44026</v>
      </c>
      <c r="E463" s="4" t="s">
        <v>970</v>
      </c>
      <c r="F463">
        <f>Table1373[[#This Row],[Date Measured]]-Table1373[[#This Row],[Exp. Start]]</f>
        <v>24</v>
      </c>
      <c r="G463">
        <v>11.61</v>
      </c>
      <c r="H463" s="4">
        <v>45</v>
      </c>
      <c r="I463">
        <v>0.216</v>
      </c>
      <c r="J463">
        <f>Table1373[[#This Row],[Mass]]*1000</f>
        <v>216</v>
      </c>
      <c r="K463">
        <f>LOG(Table1373[[#This Row],[SVL]])</f>
        <v>1.0648322197385738</v>
      </c>
      <c r="L463">
        <f>LOG(Table1373[[#This Row],[Mass (mg)]])</f>
        <v>2.3344537511509307</v>
      </c>
      <c r="M463">
        <f>Table1373[[#This Row],[Mass (mg)]]*($M$4/Table1373[[#This Row],[SVL]])^$M$3</f>
        <v>424.2117939726794</v>
      </c>
      <c r="N463" s="13">
        <v>44028</v>
      </c>
      <c r="O463" t="s">
        <v>971</v>
      </c>
      <c r="P463">
        <f>Table1373[[#This Row],[Date Measured GS 46]]-Table1373[[#This Row],[Exp. Start]]</f>
        <v>26</v>
      </c>
      <c r="Q463">
        <v>13.53</v>
      </c>
      <c r="R463">
        <v>46</v>
      </c>
      <c r="S463">
        <v>0.21199999999999999</v>
      </c>
      <c r="T463">
        <f>Table1373[[#This Row],[Mass GS 46]]*1000</f>
        <v>212</v>
      </c>
      <c r="U463">
        <f>LOG(Table1373[[#This Row],[SVL GS 46]])</f>
        <v>1.131297796597623</v>
      </c>
      <c r="V463">
        <f>LOG(Table1373[[#This Row],[Mass (mg) GS 46]])</f>
        <v>2.3263358609287512</v>
      </c>
      <c r="W463">
        <f>Table1373[[#This Row],[Mass (mg) GS 46]]*($W$4/Table1373[[#This Row],[SVL GS 46]])^$W$3</f>
        <v>282.30028094942293</v>
      </c>
      <c r="X463" s="12">
        <f>Table1373[[#This Row],[GS 46]]-Table1373[[#This Row],[GS]]</f>
        <v>1</v>
      </c>
      <c r="Y463">
        <f>Table1373[[#This Row],[SVL GS 46]]-Table1373[[#This Row],[SVL]]</f>
        <v>1.92</v>
      </c>
      <c r="Z463">
        <f>Table1373[[#This Row],[Mass GS 46]]-Table1373[[#This Row],[Mass]]</f>
        <v>-4.0000000000000036E-3</v>
      </c>
      <c r="AA463">
        <f>Table1373[[#This Row],[SMI.mg GS 46]]-Table1373[[#This Row],[SMI.mg]]</f>
        <v>-141.91151302325648</v>
      </c>
      <c r="AB463">
        <f>Table1373[[#This Row],[Days post-exp. GS 46]]-Table1373[[#This Row],[Days post-exp.]]</f>
        <v>2</v>
      </c>
    </row>
    <row r="464" spans="1:29">
      <c r="A464" t="s">
        <v>957</v>
      </c>
      <c r="B464" t="s">
        <v>890</v>
      </c>
      <c r="C464" s="3">
        <v>44002</v>
      </c>
      <c r="D464" s="13">
        <v>44031</v>
      </c>
      <c r="E464" s="3" t="s">
        <v>972</v>
      </c>
      <c r="F464">
        <f>Table1373[[#This Row],[Date Measured]]-Table1373[[#This Row],[Exp. Start]]</f>
        <v>29</v>
      </c>
      <c r="G464">
        <v>13.17</v>
      </c>
      <c r="H464">
        <v>42</v>
      </c>
      <c r="I464">
        <v>0.29699999999999999</v>
      </c>
      <c r="J464">
        <f>Table1373[[#This Row],[Mass]]*1000</f>
        <v>297</v>
      </c>
      <c r="K464">
        <f>LOG(Table1373[[#This Row],[SVL]])</f>
        <v>1.1195857749617839</v>
      </c>
      <c r="L464">
        <f>LOG(Table1373[[#This Row],[Mass (mg)]])</f>
        <v>2.4727564493172123</v>
      </c>
      <c r="M464">
        <f>Table1373[[#This Row],[Mass (mg)]]*($M$4/Table1373[[#This Row],[SVL]])^$M$3</f>
        <v>410.54725475059979</v>
      </c>
      <c r="N464" s="13">
        <v>44035</v>
      </c>
      <c r="O464" t="s">
        <v>973</v>
      </c>
      <c r="P464">
        <f>Table1373[[#This Row],[Date Measured GS 46]]-Table1373[[#This Row],[Exp. Start]]</f>
        <v>33</v>
      </c>
      <c r="Q464">
        <v>12.29</v>
      </c>
      <c r="R464">
        <v>46</v>
      </c>
      <c r="S464">
        <v>0.193</v>
      </c>
      <c r="T464">
        <f>Table1373[[#This Row],[Mass GS 46]]*1000</f>
        <v>193</v>
      </c>
      <c r="U464">
        <f>LOG(Table1373[[#This Row],[SVL GS 46]])</f>
        <v>1.0895518828864541</v>
      </c>
      <c r="V464">
        <f>LOG(Table1373[[#This Row],[Mass (mg) GS 46]])</f>
        <v>2.2855573090077739</v>
      </c>
      <c r="W464">
        <f>Table1373[[#This Row],[Mass (mg) GS 46]]*($W$4/Table1373[[#This Row],[SVL GS 46]])^$W$3</f>
        <v>341.92676944315104</v>
      </c>
      <c r="X464" s="12">
        <f>Table1373[[#This Row],[GS 46]]-Table1373[[#This Row],[GS]]</f>
        <v>4</v>
      </c>
      <c r="Y464">
        <f>Table1373[[#This Row],[SVL GS 46]]-Table1373[[#This Row],[SVL]]</f>
        <v>-0.88000000000000078</v>
      </c>
      <c r="Z464">
        <f>Table1373[[#This Row],[Mass GS 46]]-Table1373[[#This Row],[Mass]]</f>
        <v>-0.10399999999999998</v>
      </c>
      <c r="AA464">
        <f>Table1373[[#This Row],[SMI.mg GS 46]]-Table1373[[#This Row],[SMI.mg]]</f>
        <v>-68.620485307448746</v>
      </c>
      <c r="AB464">
        <f>Table1373[[#This Row],[Days post-exp. GS 46]]-Table1373[[#This Row],[Days post-exp.]]</f>
        <v>4</v>
      </c>
    </row>
    <row r="465" spans="1:29">
      <c r="A465" t="s">
        <v>957</v>
      </c>
      <c r="B465" t="s">
        <v>890</v>
      </c>
      <c r="C465" s="3">
        <v>44002</v>
      </c>
      <c r="D465" s="13">
        <v>44034</v>
      </c>
      <c r="E465" t="s">
        <v>974</v>
      </c>
      <c r="F465">
        <f>Table1373[[#This Row],[Date Measured]]-Table1373[[#This Row],[Exp. Start]]</f>
        <v>32</v>
      </c>
      <c r="G465">
        <v>14.97</v>
      </c>
      <c r="H465">
        <v>42</v>
      </c>
      <c r="I465">
        <v>0.40799999999999997</v>
      </c>
      <c r="J465">
        <f>Table1373[[#This Row],[Mass]]*1000</f>
        <v>408</v>
      </c>
      <c r="K465">
        <f>LOG(Table1373[[#This Row],[SVL]])</f>
        <v>1.1752218003430523</v>
      </c>
      <c r="L465">
        <f>LOG(Table1373[[#This Row],[Mass (mg)]])</f>
        <v>2.61066016308988</v>
      </c>
      <c r="M465">
        <f>Table1373[[#This Row],[Mass (mg)]]*($M$4/Table1373[[#This Row],[SVL]])^$M$3</f>
        <v>394.71748080910578</v>
      </c>
      <c r="N465" s="13">
        <v>44038</v>
      </c>
      <c r="O465" t="s">
        <v>975</v>
      </c>
      <c r="P465">
        <f>Table1373[[#This Row],[Date Measured GS 46]]-Table1373[[#This Row],[Exp. Start]]</f>
        <v>36</v>
      </c>
      <c r="Q465">
        <v>11.17</v>
      </c>
      <c r="R465">
        <v>46</v>
      </c>
      <c r="S465">
        <v>0.26600000000000001</v>
      </c>
      <c r="T465">
        <f>Table1373[[#This Row],[Mass GS 46]]*1000</f>
        <v>266</v>
      </c>
      <c r="U465">
        <f>LOG(Table1373[[#This Row],[SVL GS 46]])</f>
        <v>1.0480531731156091</v>
      </c>
      <c r="V465">
        <f>LOG(Table1373[[#This Row],[Mass (mg) GS 46]])</f>
        <v>2.424881636631067</v>
      </c>
      <c r="W465">
        <f>Table1373[[#This Row],[Mass (mg) GS 46]]*($W$4/Table1373[[#This Row],[SVL GS 46]])^$W$3</f>
        <v>625.92671917213374</v>
      </c>
      <c r="X465" s="12">
        <f>Table1373[[#This Row],[GS 46]]-Table1373[[#This Row],[GS]]</f>
        <v>4</v>
      </c>
      <c r="Y465">
        <f>Table1373[[#This Row],[SVL GS 46]]-Table1373[[#This Row],[SVL]]</f>
        <v>-3.8000000000000007</v>
      </c>
      <c r="Z465">
        <f>Table1373[[#This Row],[Mass GS 46]]-Table1373[[#This Row],[Mass]]</f>
        <v>-0.14199999999999996</v>
      </c>
      <c r="AA465">
        <f>Table1373[[#This Row],[SMI.mg GS 46]]-Table1373[[#This Row],[SMI.mg]]</f>
        <v>231.20923836302796</v>
      </c>
      <c r="AB465">
        <f>Table1373[[#This Row],[Days post-exp. GS 46]]-Table1373[[#This Row],[Days post-exp.]]</f>
        <v>4</v>
      </c>
    </row>
    <row r="466" spans="1:29">
      <c r="A466" t="s">
        <v>957</v>
      </c>
      <c r="B466" t="s">
        <v>890</v>
      </c>
      <c r="C466" s="3">
        <v>44002</v>
      </c>
      <c r="D466" s="13">
        <v>44036</v>
      </c>
      <c r="E466" t="s">
        <v>976</v>
      </c>
      <c r="F466">
        <f>Table1373[[#This Row],[Date Measured]]-Table1373[[#This Row],[Exp. Start]]</f>
        <v>34</v>
      </c>
      <c r="G466">
        <v>15.44</v>
      </c>
      <c r="H466">
        <v>42</v>
      </c>
      <c r="I466">
        <v>0.44800000000000001</v>
      </c>
      <c r="J466">
        <f>Table1373[[#This Row],[Mass]]*1000</f>
        <v>448</v>
      </c>
      <c r="K466">
        <f>LOG(Table1373[[#This Row],[SVL]])</f>
        <v>1.1886472959997174</v>
      </c>
      <c r="L466">
        <f>LOG(Table1373[[#This Row],[Mass (mg)]])</f>
        <v>2.651278013998144</v>
      </c>
      <c r="M466">
        <f>Table1373[[#This Row],[Mass (mg)]]*($M$4/Table1373[[#This Row],[SVL]])^$M$3</f>
        <v>397.65455278232736</v>
      </c>
      <c r="N466" s="13">
        <v>44039</v>
      </c>
      <c r="O466" t="s">
        <v>977</v>
      </c>
      <c r="P466">
        <f>Table1373[[#This Row],[Date Measured GS 46]]-Table1373[[#This Row],[Exp. Start]]</f>
        <v>37</v>
      </c>
      <c r="Q466">
        <v>15.63</v>
      </c>
      <c r="R466">
        <v>46</v>
      </c>
      <c r="S466">
        <v>0.32700000000000001</v>
      </c>
      <c r="T466">
        <f>Table1373[[#This Row],[Mass GS 46]]*1000</f>
        <v>327</v>
      </c>
      <c r="U466">
        <f>LOG(Table1373[[#This Row],[SVL GS 46]])</f>
        <v>1.1939589780191868</v>
      </c>
      <c r="V466">
        <f>LOG(Table1373[[#This Row],[Mass (mg) GS 46]])</f>
        <v>2.514547752660286</v>
      </c>
      <c r="W466">
        <f>Table1373[[#This Row],[Mass (mg) GS 46]]*($W$4/Table1373[[#This Row],[SVL GS 46]])^$W$3</f>
        <v>283.65928690344668</v>
      </c>
      <c r="X466" s="12">
        <f>Table1373[[#This Row],[GS 46]]-Table1373[[#This Row],[GS]]</f>
        <v>4</v>
      </c>
      <c r="Y466">
        <f>Table1373[[#This Row],[SVL GS 46]]-Table1373[[#This Row],[SVL]]</f>
        <v>0.19000000000000128</v>
      </c>
      <c r="Z466">
        <f>Table1373[[#This Row],[Mass GS 46]]-Table1373[[#This Row],[Mass]]</f>
        <v>-0.121</v>
      </c>
      <c r="AA466">
        <f>Table1373[[#This Row],[SMI.mg GS 46]]-Table1373[[#This Row],[SMI.mg]]</f>
        <v>-113.99526587888067</v>
      </c>
      <c r="AB466">
        <f>Table1373[[#This Row],[Days post-exp. GS 46]]-Table1373[[#This Row],[Days post-exp.]]</f>
        <v>3</v>
      </c>
    </row>
    <row r="467" spans="1:29">
      <c r="A467" t="s">
        <v>957</v>
      </c>
      <c r="B467" t="s">
        <v>890</v>
      </c>
      <c r="C467" s="3">
        <v>44002</v>
      </c>
      <c r="D467" s="13">
        <v>44038</v>
      </c>
      <c r="E467" t="s">
        <v>978</v>
      </c>
      <c r="F467">
        <f>Table1373[[#This Row],[Date Measured]]-Table1373[[#This Row],[Exp. Start]]</f>
        <v>36</v>
      </c>
      <c r="G467">
        <v>16.22</v>
      </c>
      <c r="H467">
        <v>42</v>
      </c>
      <c r="I467">
        <v>0.51200000000000001</v>
      </c>
      <c r="J467">
        <f>Table1373[[#This Row],[Mass]]*1000</f>
        <v>512</v>
      </c>
      <c r="K467">
        <f>LOG(Table1373[[#This Row],[SVL]])</f>
        <v>1.2100508498751372</v>
      </c>
      <c r="L467">
        <f>LOG(Table1373[[#This Row],[Mass (mg)]])</f>
        <v>2.7092699609758308</v>
      </c>
      <c r="M467">
        <f>Table1373[[#This Row],[Mass (mg)]]*($M$4/Table1373[[#This Row],[SVL]])^$M$3</f>
        <v>396.16477819600044</v>
      </c>
      <c r="N467" s="13">
        <v>44044</v>
      </c>
      <c r="O467" t="s">
        <v>979</v>
      </c>
      <c r="P467">
        <f>Table1373[[#This Row],[Date Measured GS 46]]-Table1373[[#This Row],[Exp. Start]]</f>
        <v>42</v>
      </c>
      <c r="Q467">
        <v>17.079999999999998</v>
      </c>
      <c r="R467">
        <v>46</v>
      </c>
      <c r="S467">
        <v>0.378</v>
      </c>
      <c r="T467">
        <f>Table1373[[#This Row],[Mass GS 46]]*1000</f>
        <v>378</v>
      </c>
      <c r="U467">
        <f>LOG(Table1373[[#This Row],[SVL GS 46]])</f>
        <v>1.2324878663529861</v>
      </c>
      <c r="V467">
        <f>LOG(Table1373[[#This Row],[Mass (mg) GS 46]])</f>
        <v>2.5774917998372255</v>
      </c>
      <c r="W467">
        <f>Table1373[[#This Row],[Mass (mg) GS 46]]*($W$4/Table1373[[#This Row],[SVL GS 46]])^$W$3</f>
        <v>251.93959633809433</v>
      </c>
      <c r="X467" s="12">
        <f>Table1373[[#This Row],[GS 46]]-Table1373[[#This Row],[GS]]</f>
        <v>4</v>
      </c>
      <c r="Y467">
        <f>Table1373[[#This Row],[SVL GS 46]]-Table1373[[#This Row],[SVL]]</f>
        <v>0.85999999999999943</v>
      </c>
      <c r="Z467">
        <f>Table1373[[#This Row],[Mass GS 46]]-Table1373[[#This Row],[Mass]]</f>
        <v>-0.13400000000000001</v>
      </c>
      <c r="AA467">
        <f>Table1373[[#This Row],[SMI.mg GS 46]]-Table1373[[#This Row],[SMI.mg]]</f>
        <v>-144.22518185790611</v>
      </c>
      <c r="AB467">
        <f>Table1373[[#This Row],[Days post-exp. GS 46]]-Table1373[[#This Row],[Days post-exp.]]</f>
        <v>6</v>
      </c>
    </row>
    <row r="468" spans="1:29">
      <c r="A468" t="s">
        <v>957</v>
      </c>
      <c r="B468" t="s">
        <v>890</v>
      </c>
      <c r="C468" s="3">
        <v>44002</v>
      </c>
      <c r="D468" s="13">
        <v>44038</v>
      </c>
      <c r="E468" t="s">
        <v>980</v>
      </c>
      <c r="F468">
        <f>Table1373[[#This Row],[Date Measured]]-Table1373[[#This Row],[Exp. Start]]</f>
        <v>36</v>
      </c>
      <c r="G468">
        <v>13.85</v>
      </c>
      <c r="H468">
        <v>42</v>
      </c>
      <c r="I468">
        <v>0.33500000000000002</v>
      </c>
      <c r="J468">
        <f>Table1373[[#This Row],[Mass]]*1000</f>
        <v>335</v>
      </c>
      <c r="K468">
        <f>LOG(Table1373[[#This Row],[SVL]])</f>
        <v>1.1414497734004674</v>
      </c>
      <c r="L468">
        <f>LOG(Table1373[[#This Row],[Mass (mg)]])</f>
        <v>2.5250448070368452</v>
      </c>
      <c r="M468">
        <f>Table1373[[#This Row],[Mass (mg)]]*($M$4/Table1373[[#This Row],[SVL]])^$M$3</f>
        <v>402.48235388239499</v>
      </c>
      <c r="N468" s="13">
        <v>44040</v>
      </c>
      <c r="O468" t="s">
        <v>981</v>
      </c>
      <c r="P468">
        <f>Table1373[[#This Row],[Date Measured GS 46]]-Table1373[[#This Row],[Exp. Start]]</f>
        <v>38</v>
      </c>
      <c r="Q468">
        <v>14.7</v>
      </c>
      <c r="R468">
        <v>46</v>
      </c>
      <c r="S468">
        <v>0.311</v>
      </c>
      <c r="T468">
        <f>Table1373[[#This Row],[Mass GS 46]]*1000</f>
        <v>311</v>
      </c>
      <c r="U468">
        <f>LOG(Table1373[[#This Row],[SVL GS 46]])</f>
        <v>1.167317334748176</v>
      </c>
      <c r="V468">
        <f>LOG(Table1373[[#This Row],[Mass (mg) GS 46]])</f>
        <v>2.4927603890268375</v>
      </c>
      <c r="W468">
        <f>Table1373[[#This Row],[Mass (mg) GS 46]]*($W$4/Table1373[[#This Row],[SVL GS 46]])^$W$3</f>
        <v>323.70162846506759</v>
      </c>
      <c r="X468" s="12">
        <f>Table1373[[#This Row],[GS 46]]-Table1373[[#This Row],[GS]]</f>
        <v>4</v>
      </c>
      <c r="Y468">
        <f>Table1373[[#This Row],[SVL GS 46]]-Table1373[[#This Row],[SVL]]</f>
        <v>0.84999999999999964</v>
      </c>
      <c r="Z468">
        <f>Table1373[[#This Row],[Mass GS 46]]-Table1373[[#This Row],[Mass]]</f>
        <v>-2.4000000000000021E-2</v>
      </c>
      <c r="AA468">
        <f>Table1373[[#This Row],[SMI.mg GS 46]]-Table1373[[#This Row],[SMI.mg]]</f>
        <v>-78.780725417327403</v>
      </c>
      <c r="AB468">
        <f>Table1373[[#This Row],[Days post-exp. GS 46]]-Table1373[[#This Row],[Days post-exp.]]</f>
        <v>2</v>
      </c>
    </row>
    <row r="469" spans="1:29">
      <c r="A469" t="s">
        <v>957</v>
      </c>
      <c r="B469" t="s">
        <v>890</v>
      </c>
      <c r="C469" s="3">
        <v>44002</v>
      </c>
      <c r="D469" s="13">
        <v>44038</v>
      </c>
      <c r="E469" t="s">
        <v>982</v>
      </c>
      <c r="F469">
        <f>Table1373[[#This Row],[Date Measured]]-Table1373[[#This Row],[Exp. Start]]</f>
        <v>36</v>
      </c>
      <c r="G469">
        <v>15.6</v>
      </c>
      <c r="H469">
        <v>42</v>
      </c>
      <c r="I469">
        <v>0.45300000000000001</v>
      </c>
      <c r="J469">
        <f>Table1373[[#This Row],[Mass]]*1000</f>
        <v>453</v>
      </c>
      <c r="K469">
        <f>LOG(Table1373[[#This Row],[SVL]])</f>
        <v>1.1931245983544616</v>
      </c>
      <c r="L469">
        <f>LOG(Table1373[[#This Row],[Mass (mg)]])</f>
        <v>2.6560982020128319</v>
      </c>
      <c r="M469">
        <f>Table1373[[#This Row],[Mass (mg)]]*($M$4/Table1373[[#This Row],[SVL]])^$M$3</f>
        <v>390.70962477918278</v>
      </c>
      <c r="N469" s="27">
        <v>44042</v>
      </c>
      <c r="O469" s="31" t="s">
        <v>983</v>
      </c>
      <c r="P469">
        <f>Table1373[[#This Row],[Date Measured GS 46]]-Table1373[[#This Row],[Exp. Start]]</f>
        <v>40</v>
      </c>
      <c r="Q469" s="31">
        <v>14.7</v>
      </c>
      <c r="R469" s="31">
        <v>46</v>
      </c>
      <c r="S469" s="31">
        <v>0.33500000000000002</v>
      </c>
      <c r="T469">
        <f>Table1373[[#This Row],[Mass GS 46]]*1000</f>
        <v>335</v>
      </c>
      <c r="U469">
        <f>LOG(Table1373[[#This Row],[SVL GS 46]])</f>
        <v>1.167317334748176</v>
      </c>
      <c r="V469">
        <f>LOG(Table1373[[#This Row],[Mass (mg) GS 46]])</f>
        <v>2.5250448070368452</v>
      </c>
      <c r="W469">
        <f>Table1373[[#This Row],[Mass (mg) GS 46]]*($W$4/Table1373[[#This Row],[SVL GS 46]])^$W$3</f>
        <v>348.68181844307924</v>
      </c>
      <c r="X469" s="12">
        <f>Table1373[[#This Row],[GS 46]]-Table1373[[#This Row],[GS]]</f>
        <v>4</v>
      </c>
      <c r="Y469">
        <f>Table1373[[#This Row],[SVL GS 46]]-Table1373[[#This Row],[SVL]]</f>
        <v>-0.90000000000000036</v>
      </c>
      <c r="Z469">
        <f>Table1373[[#This Row],[Mass GS 46]]-Table1373[[#This Row],[Mass]]</f>
        <v>-0.11799999999999999</v>
      </c>
      <c r="AA469">
        <f>Table1373[[#This Row],[SMI.mg GS 46]]-Table1373[[#This Row],[SMI.mg]]</f>
        <v>-42.027806336103538</v>
      </c>
      <c r="AB469">
        <f>Table1373[[#This Row],[Days post-exp. GS 46]]-Table1373[[#This Row],[Days post-exp.]]</f>
        <v>4</v>
      </c>
    </row>
    <row r="470" spans="1:29">
      <c r="A470" t="s">
        <v>957</v>
      </c>
      <c r="B470" t="s">
        <v>890</v>
      </c>
      <c r="C470" s="3">
        <v>44002</v>
      </c>
      <c r="D470" s="13">
        <v>44038</v>
      </c>
      <c r="E470" t="s">
        <v>984</v>
      </c>
      <c r="F470">
        <f>Table1373[[#This Row],[Date Measured]]-Table1373[[#This Row],[Exp. Start]]</f>
        <v>36</v>
      </c>
      <c r="G470">
        <v>15.83</v>
      </c>
      <c r="H470">
        <v>42</v>
      </c>
      <c r="I470">
        <v>0.53900000000000003</v>
      </c>
      <c r="J470">
        <f>Table1373[[#This Row],[Mass]]*1000</f>
        <v>539</v>
      </c>
      <c r="K470">
        <f>LOG(Table1373[[#This Row],[SVL]])</f>
        <v>1.199480914862356</v>
      </c>
      <c r="L470">
        <f>LOG(Table1373[[#This Row],[Mass (mg)]])</f>
        <v>2.7315887651867388</v>
      </c>
      <c r="M470">
        <f>Table1373[[#This Row],[Mass (mg)]]*($M$4/Table1373[[#This Row],[SVL]])^$M$3</f>
        <v>446.31185939111185</v>
      </c>
      <c r="N470" s="13">
        <v>44044</v>
      </c>
      <c r="O470" t="s">
        <v>985</v>
      </c>
      <c r="P470">
        <f>Table1373[[#This Row],[Date Measured GS 46]]-Table1373[[#This Row],[Exp. Start]]</f>
        <v>42</v>
      </c>
      <c r="Q470">
        <v>15.56</v>
      </c>
      <c r="R470">
        <v>46</v>
      </c>
      <c r="S470">
        <v>0.36499999999999999</v>
      </c>
      <c r="T470">
        <f>Table1373[[#This Row],[Mass GS 46]]*1000</f>
        <v>365</v>
      </c>
      <c r="U470">
        <f>LOG(Table1373[[#This Row],[SVL GS 46]])</f>
        <v>1.1920095926536702</v>
      </c>
      <c r="V470">
        <f>LOG(Table1373[[#This Row],[Mass (mg) GS 46]])</f>
        <v>2.5622928644564746</v>
      </c>
      <c r="W470">
        <f>Table1373[[#This Row],[Mass (mg) GS 46]]*($W$4/Table1373[[#This Row],[SVL GS 46]])^$W$3</f>
        <v>320.87249606311582</v>
      </c>
      <c r="X470" s="12">
        <f>Table1373[[#This Row],[GS 46]]-Table1373[[#This Row],[GS]]</f>
        <v>4</v>
      </c>
      <c r="Y470">
        <f>Table1373[[#This Row],[SVL GS 46]]-Table1373[[#This Row],[SVL]]</f>
        <v>-0.26999999999999957</v>
      </c>
      <c r="Z470">
        <f>Table1373[[#This Row],[Mass GS 46]]-Table1373[[#This Row],[Mass]]</f>
        <v>-0.17400000000000004</v>
      </c>
      <c r="AA470">
        <f>Table1373[[#This Row],[SMI.mg GS 46]]-Table1373[[#This Row],[SMI.mg]]</f>
        <v>-125.43936332799603</v>
      </c>
      <c r="AB470">
        <f>Table1373[[#This Row],[Days post-exp. GS 46]]-Table1373[[#This Row],[Days post-exp.]]</f>
        <v>6</v>
      </c>
    </row>
    <row r="471" spans="1:29">
      <c r="A471" t="s">
        <v>957</v>
      </c>
      <c r="B471" t="s">
        <v>890</v>
      </c>
      <c r="C471" s="3">
        <v>44002</v>
      </c>
      <c r="D471" s="13">
        <v>44039</v>
      </c>
      <c r="E471" t="s">
        <v>986</v>
      </c>
      <c r="F471">
        <f>Table1373[[#This Row],[Date Measured]]-Table1373[[#This Row],[Exp. Start]]</f>
        <v>37</v>
      </c>
      <c r="G471">
        <v>15.04</v>
      </c>
      <c r="H471">
        <v>42</v>
      </c>
      <c r="I471">
        <v>0.32600000000000001</v>
      </c>
      <c r="J471">
        <f>Table1373[[#This Row],[Mass]]*1000</f>
        <v>326</v>
      </c>
      <c r="K471">
        <f>LOG(Table1373[[#This Row],[SVL]])</f>
        <v>1.1772478362556233</v>
      </c>
      <c r="L471">
        <f>LOG(Table1373[[#This Row],[Mass (mg)]])</f>
        <v>2.5132176000679389</v>
      </c>
      <c r="M471">
        <f>Table1373[[#This Row],[Mass (mg)]]*($M$4/Table1373[[#This Row],[SVL]])^$M$3</f>
        <v>311.31499723619783</v>
      </c>
      <c r="N471" s="13">
        <v>44043</v>
      </c>
      <c r="O471" t="s">
        <v>987</v>
      </c>
      <c r="P471">
        <f>Table1373[[#This Row],[Date Measured GS 46]]-Table1373[[#This Row],[Exp. Start]]</f>
        <v>41</v>
      </c>
      <c r="Q471">
        <v>14.76</v>
      </c>
      <c r="R471">
        <v>46</v>
      </c>
      <c r="S471">
        <v>0.32500000000000001</v>
      </c>
      <c r="T471">
        <f>Table1373[[#This Row],[Mass GS 46]]*1000</f>
        <v>325</v>
      </c>
      <c r="U471">
        <f>LOG(Table1373[[#This Row],[SVL GS 46]])</f>
        <v>1.1690863574870227</v>
      </c>
      <c r="V471">
        <f>LOG(Table1373[[#This Row],[Mass (mg) GS 46]])</f>
        <v>2.5118833609788744</v>
      </c>
      <c r="W471">
        <f>Table1373[[#This Row],[Mass (mg) GS 46]]*($W$4/Table1373[[#This Row],[SVL GS 46]])^$W$3</f>
        <v>334.20521608230314</v>
      </c>
      <c r="X471" s="12">
        <f>Table1373[[#This Row],[GS 46]]-Table1373[[#This Row],[GS]]</f>
        <v>4</v>
      </c>
      <c r="Y471">
        <f>Table1373[[#This Row],[SVL GS 46]]-Table1373[[#This Row],[SVL]]</f>
        <v>-0.27999999999999936</v>
      </c>
      <c r="Z471">
        <f>Table1373[[#This Row],[Mass GS 46]]-Table1373[[#This Row],[Mass]]</f>
        <v>-1.0000000000000009E-3</v>
      </c>
      <c r="AA471">
        <f>Table1373[[#This Row],[SMI.mg GS 46]]-Table1373[[#This Row],[SMI.mg]]</f>
        <v>22.890218846105313</v>
      </c>
      <c r="AB471">
        <f>Table1373[[#This Row],[Days post-exp. GS 46]]-Table1373[[#This Row],[Days post-exp.]]</f>
        <v>4</v>
      </c>
    </row>
    <row r="472" spans="1:29">
      <c r="A472" t="s">
        <v>957</v>
      </c>
      <c r="B472" t="s">
        <v>890</v>
      </c>
      <c r="C472" s="3">
        <v>44002</v>
      </c>
      <c r="D472" s="13">
        <v>44039</v>
      </c>
      <c r="E472" t="s">
        <v>988</v>
      </c>
      <c r="F472">
        <f>Table1373[[#This Row],[Date Measured]]-Table1373[[#This Row],[Exp. Start]]</f>
        <v>37</v>
      </c>
      <c r="G472">
        <v>14.9</v>
      </c>
      <c r="H472">
        <v>42</v>
      </c>
      <c r="I472">
        <v>0.36399999999999999</v>
      </c>
      <c r="J472">
        <f>Table1373[[#This Row],[Mass]]*1000</f>
        <v>364</v>
      </c>
      <c r="K472">
        <f>LOG(Table1373[[#This Row],[SVL]])</f>
        <v>1.173186268412274</v>
      </c>
      <c r="L472">
        <f>LOG(Table1373[[#This Row],[Mass (mg)]])</f>
        <v>2.5611013836490559</v>
      </c>
      <c r="M472">
        <f>Table1373[[#This Row],[Mass (mg)]]*($M$4/Table1373[[#This Row],[SVL]])^$M$3</f>
        <v>356.77777086371435</v>
      </c>
      <c r="N472" s="13">
        <v>44041</v>
      </c>
      <c r="O472" t="s">
        <v>989</v>
      </c>
      <c r="P472">
        <f>Table1373[[#This Row],[Date Measured GS 46]]-Table1373[[#This Row],[Exp. Start]]</f>
        <v>39</v>
      </c>
      <c r="Q472">
        <v>15.1</v>
      </c>
      <c r="R472">
        <v>46</v>
      </c>
      <c r="S472">
        <v>0.34300000000000003</v>
      </c>
      <c r="T472">
        <f>Table1373[[#This Row],[Mass GS 46]]*1000</f>
        <v>343</v>
      </c>
      <c r="U472">
        <f>LOG(Table1373[[#This Row],[SVL GS 46]])</f>
        <v>1.1789769472931695</v>
      </c>
      <c r="V472">
        <f>LOG(Table1373[[#This Row],[Mass (mg) GS 46]])</f>
        <v>2.5352941200427703</v>
      </c>
      <c r="W472">
        <f>Table1373[[#This Row],[Mass (mg) GS 46]]*($W$4/Table1373[[#This Row],[SVL GS 46]])^$W$3</f>
        <v>329.6441567293391</v>
      </c>
      <c r="X472" s="12">
        <f>Table1373[[#This Row],[GS 46]]-Table1373[[#This Row],[GS]]</f>
        <v>4</v>
      </c>
      <c r="Y472">
        <f>Table1373[[#This Row],[SVL GS 46]]-Table1373[[#This Row],[SVL]]</f>
        <v>0.19999999999999929</v>
      </c>
      <c r="Z472">
        <f>Table1373[[#This Row],[Mass GS 46]]-Table1373[[#This Row],[Mass]]</f>
        <v>-2.0999999999999963E-2</v>
      </c>
      <c r="AA472">
        <f>Table1373[[#This Row],[SMI.mg GS 46]]-Table1373[[#This Row],[SMI.mg]]</f>
        <v>-27.13361413437525</v>
      </c>
      <c r="AB472">
        <f>Table1373[[#This Row],[Days post-exp. GS 46]]-Table1373[[#This Row],[Days post-exp.]]</f>
        <v>2</v>
      </c>
    </row>
    <row r="473" spans="1:29">
      <c r="A473" t="s">
        <v>957</v>
      </c>
      <c r="B473" t="s">
        <v>890</v>
      </c>
      <c r="C473" s="3">
        <v>44002</v>
      </c>
      <c r="D473" s="13">
        <v>44040</v>
      </c>
      <c r="E473" t="s">
        <v>990</v>
      </c>
      <c r="F473">
        <f>Table1373[[#This Row],[Date Measured]]-Table1373[[#This Row],[Exp. Start]]</f>
        <v>38</v>
      </c>
      <c r="G473">
        <v>15.58</v>
      </c>
      <c r="H473">
        <v>42</v>
      </c>
      <c r="I473">
        <v>0.4</v>
      </c>
      <c r="J473">
        <f>Table1373[[#This Row],[Mass]]*1000</f>
        <v>400</v>
      </c>
      <c r="K473">
        <f>LOG(Table1373[[#This Row],[SVL]])</f>
        <v>1.1925674533365456</v>
      </c>
      <c r="L473">
        <f>LOG(Table1373[[#This Row],[Mass (mg)]])</f>
        <v>2.6020599913279625</v>
      </c>
      <c r="M473">
        <f>Table1373[[#This Row],[Mass (mg)]]*($M$4/Table1373[[#This Row],[SVL]])^$M$3</f>
        <v>346.23254673101457</v>
      </c>
      <c r="N473" s="13">
        <v>44044</v>
      </c>
      <c r="O473" t="s">
        <v>991</v>
      </c>
      <c r="P473">
        <f>Table1373[[#This Row],[Date Measured GS 46]]-Table1373[[#This Row],[Exp. Start]]</f>
        <v>42</v>
      </c>
      <c r="Q473">
        <v>15.64</v>
      </c>
      <c r="R473">
        <v>46</v>
      </c>
      <c r="S473">
        <v>0.35499999999999998</v>
      </c>
      <c r="T473">
        <f>Table1373[[#This Row],[Mass GS 46]]*1000</f>
        <v>355</v>
      </c>
      <c r="U473">
        <f>LOG(Table1373[[#This Row],[SVL GS 46]])</f>
        <v>1.1942367487238292</v>
      </c>
      <c r="V473">
        <f>LOG(Table1373[[#This Row],[Mass (mg) GS 46]])</f>
        <v>2.5502283530550942</v>
      </c>
      <c r="W473">
        <f>Table1373[[#This Row],[Mass (mg) GS 46]]*($W$4/Table1373[[#This Row],[SVL GS 46]])^$W$3</f>
        <v>307.36366672060353</v>
      </c>
      <c r="X473" s="12">
        <f>Table1373[[#This Row],[GS 46]]-Table1373[[#This Row],[GS]]</f>
        <v>4</v>
      </c>
      <c r="Y473">
        <f>Table1373[[#This Row],[SVL GS 46]]-Table1373[[#This Row],[SVL]]</f>
        <v>6.0000000000000497E-2</v>
      </c>
      <c r="Z473">
        <f>Table1373[[#This Row],[Mass GS 46]]-Table1373[[#This Row],[Mass]]</f>
        <v>-4.500000000000004E-2</v>
      </c>
      <c r="AA473">
        <f>Table1373[[#This Row],[SMI.mg GS 46]]-Table1373[[#This Row],[SMI.mg]]</f>
        <v>-38.868880010411033</v>
      </c>
      <c r="AB473">
        <f>Table1373[[#This Row],[Days post-exp. GS 46]]-Table1373[[#This Row],[Days post-exp.]]</f>
        <v>4</v>
      </c>
    </row>
    <row r="474" spans="1:29">
      <c r="A474" t="s">
        <v>957</v>
      </c>
      <c r="B474" t="s">
        <v>890</v>
      </c>
      <c r="C474" s="3">
        <v>44002</v>
      </c>
      <c r="D474" s="13">
        <v>44040</v>
      </c>
      <c r="E474" s="3" t="s">
        <v>992</v>
      </c>
      <c r="F474">
        <f>Table1373[[#This Row],[Date Measured]]-Table1373[[#This Row],[Exp. Start]]</f>
        <v>38</v>
      </c>
      <c r="G474">
        <v>14.37</v>
      </c>
      <c r="H474">
        <v>42</v>
      </c>
      <c r="I474">
        <v>0.46800000000000003</v>
      </c>
      <c r="J474">
        <f>Table1373[[#This Row],[Mass]]*1000</f>
        <v>468</v>
      </c>
      <c r="K474">
        <f>LOG(Table1373[[#This Row],[SVL]])</f>
        <v>1.1574567681342256</v>
      </c>
      <c r="L474">
        <f>LOG(Table1373[[#This Row],[Mass (mg)]])</f>
        <v>2.6702458530741242</v>
      </c>
      <c r="M474">
        <f>Table1373[[#This Row],[Mass (mg)]]*($M$4/Table1373[[#This Row],[SVL]])^$M$3</f>
        <v>507.40948060127539</v>
      </c>
      <c r="N474" s="13">
        <v>44044</v>
      </c>
      <c r="O474" t="s">
        <v>993</v>
      </c>
      <c r="P474">
        <f>Table1373[[#This Row],[Date Measured GS 46]]-Table1373[[#This Row],[Exp. Start]]</f>
        <v>42</v>
      </c>
      <c r="Q474">
        <v>14.16</v>
      </c>
      <c r="R474">
        <v>46</v>
      </c>
      <c r="S474">
        <v>0.32900000000000001</v>
      </c>
      <c r="T474">
        <f>Table1373[[#This Row],[Mass GS 46]]*1000</f>
        <v>329</v>
      </c>
      <c r="U474">
        <f>LOG(Table1373[[#This Row],[SVL GS 46]])</f>
        <v>1.1510632533537501</v>
      </c>
      <c r="V474">
        <f>LOG(Table1373[[#This Row],[Mass (mg) GS 46]])</f>
        <v>2.5171958979499744</v>
      </c>
      <c r="W474">
        <f>Table1373[[#This Row],[Mass (mg) GS 46]]*($W$4/Table1373[[#This Row],[SVL GS 46]])^$W$3</f>
        <v>382.70210218915958</v>
      </c>
      <c r="X474" s="12">
        <f>Table1373[[#This Row],[GS 46]]-Table1373[[#This Row],[GS]]</f>
        <v>4</v>
      </c>
      <c r="Y474">
        <f>Table1373[[#This Row],[SVL GS 46]]-Table1373[[#This Row],[SVL]]</f>
        <v>-0.20999999999999908</v>
      </c>
      <c r="Z474">
        <f>Table1373[[#This Row],[Mass GS 46]]-Table1373[[#This Row],[Mass]]</f>
        <v>-0.13900000000000001</v>
      </c>
      <c r="AA474">
        <f>Table1373[[#This Row],[SMI.mg GS 46]]-Table1373[[#This Row],[SMI.mg]]</f>
        <v>-124.70737841211582</v>
      </c>
      <c r="AB474">
        <f>Table1373[[#This Row],[Days post-exp. GS 46]]-Table1373[[#This Row],[Days post-exp.]]</f>
        <v>4</v>
      </c>
    </row>
    <row r="475" spans="1:29">
      <c r="A475" t="s">
        <v>957</v>
      </c>
      <c r="B475" t="s">
        <v>890</v>
      </c>
      <c r="C475" s="3">
        <v>44002</v>
      </c>
      <c r="D475" s="13">
        <v>44040</v>
      </c>
      <c r="E475" s="3" t="s">
        <v>994</v>
      </c>
      <c r="F475">
        <f>Table1373[[#This Row],[Date Measured]]-Table1373[[#This Row],[Exp. Start]]</f>
        <v>38</v>
      </c>
      <c r="G475">
        <v>15.83</v>
      </c>
      <c r="H475">
        <v>42</v>
      </c>
      <c r="I475">
        <v>0.442</v>
      </c>
      <c r="J475">
        <f>Table1373[[#This Row],[Mass]]*1000</f>
        <v>442</v>
      </c>
      <c r="K475">
        <f>LOG(Table1373[[#This Row],[SVL]])</f>
        <v>1.199480914862356</v>
      </c>
      <c r="L475">
        <f>LOG(Table1373[[#This Row],[Mass (mg)]])</f>
        <v>2.6454222693490919</v>
      </c>
      <c r="M475">
        <f>Table1373[[#This Row],[Mass (mg)]]*($M$4/Table1373[[#This Row],[SVL]])^$M$3</f>
        <v>365.99228543760933</v>
      </c>
      <c r="N475" s="37">
        <v>44046</v>
      </c>
      <c r="O475" s="38" t="s">
        <v>995</v>
      </c>
      <c r="P475">
        <f>Table1373[[#This Row],[Date Measured GS 46]]-Table1373[[#This Row],[Exp. Start]]</f>
        <v>44</v>
      </c>
      <c r="Q475" s="41">
        <v>17.440000000000001</v>
      </c>
      <c r="R475" s="41">
        <v>46</v>
      </c>
      <c r="S475" s="41">
        <v>0.3639</v>
      </c>
      <c r="T475" s="41">
        <f>Table1373[[#This Row],[Mass GS 46]]*1000</f>
        <v>363.9</v>
      </c>
      <c r="U475" s="41">
        <f>LOG(Table1373[[#This Row],[SVL GS 46]])</f>
        <v>1.2415464805965484</v>
      </c>
      <c r="V475" s="41">
        <f>LOG(Table1373[[#This Row],[Mass (mg) GS 46]])</f>
        <v>2.5609820555862353</v>
      </c>
      <c r="W475">
        <f>Table1373[[#This Row],[Mass (mg) GS 46]]*($W$4/Table1373[[#This Row],[SVL GS 46]])^$W$3</f>
        <v>227.9708664580919</v>
      </c>
      <c r="X475" s="12">
        <f>Table1373[[#This Row],[GS 46]]-Table1373[[#This Row],[GS]]</f>
        <v>4</v>
      </c>
      <c r="Y475">
        <f>Table1373[[#This Row],[SVL GS 46]]-Table1373[[#This Row],[SVL]]</f>
        <v>1.6100000000000012</v>
      </c>
      <c r="Z475">
        <f>Table1373[[#This Row],[Mass GS 46]]-Table1373[[#This Row],[Mass]]</f>
        <v>-7.8100000000000003E-2</v>
      </c>
      <c r="AA475">
        <f>Table1373[[#This Row],[SMI.mg GS 46]]-Table1373[[#This Row],[SMI.mg]]</f>
        <v>-138.02141897951742</v>
      </c>
      <c r="AB475">
        <f>Table1373[[#This Row],[Days post-exp. GS 46]]-Table1373[[#This Row],[Days post-exp.]]</f>
        <v>6</v>
      </c>
    </row>
    <row r="476" spans="1:29">
      <c r="A476" t="s">
        <v>957</v>
      </c>
      <c r="B476" t="s">
        <v>890</v>
      </c>
      <c r="C476" s="3">
        <v>44002</v>
      </c>
      <c r="D476" s="13">
        <v>44040</v>
      </c>
      <c r="E476" s="4" t="s">
        <v>996</v>
      </c>
      <c r="F476">
        <f>Table1373[[#This Row],[Date Measured]]-Table1373[[#This Row],[Exp. Start]]</f>
        <v>38</v>
      </c>
      <c r="G476">
        <v>17.3</v>
      </c>
      <c r="H476" s="4">
        <v>45</v>
      </c>
      <c r="I476">
        <v>0.43</v>
      </c>
      <c r="J476">
        <f>Table1373[[#This Row],[Mass]]*1000</f>
        <v>430</v>
      </c>
      <c r="K476">
        <f>LOG(Table1373[[#This Row],[SVL]])</f>
        <v>1.2380461031287955</v>
      </c>
      <c r="L476">
        <f>LOG(Table1373[[#This Row],[Mass (mg)]])</f>
        <v>2.6334684555795866</v>
      </c>
      <c r="M476">
        <f>Table1373[[#This Row],[Mass (mg)]]*($M$4/Table1373[[#This Row],[SVL]])^$M$3</f>
        <v>278.02918009068048</v>
      </c>
      <c r="N476" s="13">
        <v>44042</v>
      </c>
      <c r="O476" t="s">
        <v>997</v>
      </c>
      <c r="P476">
        <f>Table1373[[#This Row],[Date Measured GS 46]]-Table1373[[#This Row],[Exp. Start]]</f>
        <v>40</v>
      </c>
      <c r="Q476">
        <v>17.399999999999999</v>
      </c>
      <c r="R476">
        <v>46</v>
      </c>
      <c r="S476">
        <v>0.41499999999999998</v>
      </c>
      <c r="T476">
        <f>Table1373[[#This Row],[Mass GS 46]]*1000</f>
        <v>415</v>
      </c>
      <c r="U476">
        <f>LOG(Table1373[[#This Row],[SVL GS 46]])</f>
        <v>1.2405492482825997</v>
      </c>
      <c r="V476">
        <f>LOG(Table1373[[#This Row],[Mass (mg) GS 46]])</f>
        <v>2.6180480967120925</v>
      </c>
      <c r="W476">
        <f>Table1373[[#This Row],[Mass (mg) GS 46]]*($W$4/Table1373[[#This Row],[SVL GS 46]])^$W$3</f>
        <v>261.7625596913241</v>
      </c>
      <c r="X476" s="12">
        <f>Table1373[[#This Row],[GS 46]]-Table1373[[#This Row],[GS]]</f>
        <v>1</v>
      </c>
      <c r="Y476">
        <f>Table1373[[#This Row],[SVL GS 46]]-Table1373[[#This Row],[SVL]]</f>
        <v>9.9999999999997868E-2</v>
      </c>
      <c r="Z476">
        <f>Table1373[[#This Row],[Mass GS 46]]-Table1373[[#This Row],[Mass]]</f>
        <v>-1.5000000000000013E-2</v>
      </c>
      <c r="AA476">
        <f>Table1373[[#This Row],[SMI.mg GS 46]]-Table1373[[#This Row],[SMI.mg]]</f>
        <v>-16.266620399356384</v>
      </c>
      <c r="AB476">
        <f>Table1373[[#This Row],[Days post-exp. GS 46]]-Table1373[[#This Row],[Days post-exp.]]</f>
        <v>2</v>
      </c>
    </row>
    <row r="477" spans="1:29">
      <c r="A477" t="s">
        <v>957</v>
      </c>
      <c r="B477" t="s">
        <v>890</v>
      </c>
      <c r="C477" s="3">
        <v>44002</v>
      </c>
      <c r="D477" s="13">
        <v>44040</v>
      </c>
      <c r="E477" s="4" t="s">
        <v>998</v>
      </c>
      <c r="F477">
        <f>Table1373[[#This Row],[Date Measured]]-Table1373[[#This Row],[Exp. Start]]</f>
        <v>38</v>
      </c>
      <c r="G477">
        <v>16.010000000000002</v>
      </c>
      <c r="H477" s="4">
        <v>45</v>
      </c>
      <c r="I477">
        <v>0.41399999999999998</v>
      </c>
      <c r="J477">
        <f>Table1373[[#This Row],[Mass]]*1000</f>
        <v>414</v>
      </c>
      <c r="K477">
        <f>LOG(Table1373[[#This Row],[SVL]])</f>
        <v>1.2043913319192998</v>
      </c>
      <c r="L477">
        <f>LOG(Table1373[[#This Row],[Mass (mg)]])</f>
        <v>2.6170003411208991</v>
      </c>
      <c r="M477">
        <f>Table1373[[#This Row],[Mass (mg)]]*($M$4/Table1373[[#This Row],[SVL]])^$M$3</f>
        <v>332.17846600691212</v>
      </c>
      <c r="O477" s="6" t="s">
        <v>999</v>
      </c>
      <c r="AC477" s="12" t="s">
        <v>115</v>
      </c>
    </row>
    <row r="478" spans="1:29">
      <c r="A478" t="s">
        <v>957</v>
      </c>
      <c r="B478" t="s">
        <v>890</v>
      </c>
      <c r="C478" s="3">
        <v>44002</v>
      </c>
      <c r="D478" s="13">
        <v>44041</v>
      </c>
      <c r="E478" s="3" t="s">
        <v>1000</v>
      </c>
      <c r="F478">
        <f>Table1373[[#This Row],[Date Measured]]-Table1373[[#This Row],[Exp. Start]]</f>
        <v>39</v>
      </c>
      <c r="G478">
        <v>16.079999999999998</v>
      </c>
      <c r="H478">
        <v>42</v>
      </c>
      <c r="I478">
        <v>0.625</v>
      </c>
      <c r="J478">
        <f>Table1373[[#This Row],[Mass]]*1000</f>
        <v>625</v>
      </c>
      <c r="K478">
        <f>LOG(Table1373[[#This Row],[SVL]])</f>
        <v>1.2062860444124324</v>
      </c>
      <c r="L478">
        <f>LOG(Table1373[[#This Row],[Mass (mg)]])</f>
        <v>2.7958800173440754</v>
      </c>
      <c r="M478">
        <f>Table1373[[#This Row],[Mass (mg)]]*($M$4/Table1373[[#This Row],[SVL]])^$M$3</f>
        <v>495.41963302379645</v>
      </c>
      <c r="N478" s="13">
        <v>44049</v>
      </c>
      <c r="O478" t="s">
        <v>1001</v>
      </c>
      <c r="P478">
        <f>Table1373[[#This Row],[Date Measured GS 46]]-Table1373[[#This Row],[Exp. Start]]</f>
        <v>47</v>
      </c>
      <c r="Q478">
        <v>18.239999999999998</v>
      </c>
      <c r="R478">
        <v>46</v>
      </c>
      <c r="S478">
        <v>0.40500000000000003</v>
      </c>
      <c r="T478">
        <f>Table1373[[#This Row],[Mass GS 46]]*1000</f>
        <v>405</v>
      </c>
      <c r="U478">
        <f>LOG(Table1373[[#This Row],[SVL GS 46]])</f>
        <v>1.2610248339923973</v>
      </c>
      <c r="V478">
        <f>LOG(Table1373[[#This Row],[Mass (mg) GS 46]])</f>
        <v>2.6074550232146687</v>
      </c>
      <c r="W478">
        <f>Table1373[[#This Row],[Mass (mg) GS 46]]*($W$4/Table1373[[#This Row],[SVL GS 46]])^$W$3</f>
        <v>222.0724162645507</v>
      </c>
      <c r="X478" s="12">
        <f>Table1373[[#This Row],[GS 46]]-Table1373[[#This Row],[GS]]</f>
        <v>4</v>
      </c>
      <c r="Y478">
        <f>Table1373[[#This Row],[SVL GS 46]]-Table1373[[#This Row],[SVL]]</f>
        <v>2.16</v>
      </c>
      <c r="Z478">
        <f>Table1373[[#This Row],[Mass GS 46]]-Table1373[[#This Row],[Mass]]</f>
        <v>-0.21999999999999997</v>
      </c>
      <c r="AA478">
        <f>Table1373[[#This Row],[SMI.mg GS 46]]-Table1373[[#This Row],[SMI.mg]]</f>
        <v>-273.34721675924573</v>
      </c>
      <c r="AB478">
        <f>Table1373[[#This Row],[Days post-exp. GS 46]]-Table1373[[#This Row],[Days post-exp.]]</f>
        <v>8</v>
      </c>
    </row>
    <row r="479" spans="1:29">
      <c r="A479" t="s">
        <v>957</v>
      </c>
      <c r="B479" t="s">
        <v>890</v>
      </c>
      <c r="C479" s="3">
        <v>44002</v>
      </c>
      <c r="D479" s="13">
        <v>44041</v>
      </c>
      <c r="E479" s="3" t="s">
        <v>1002</v>
      </c>
      <c r="F479">
        <f>Table1373[[#This Row],[Date Measured]]-Table1373[[#This Row],[Exp. Start]]</f>
        <v>39</v>
      </c>
      <c r="G479">
        <v>13.77</v>
      </c>
      <c r="H479">
        <v>42</v>
      </c>
      <c r="I479">
        <v>0.47799999999999998</v>
      </c>
      <c r="J479">
        <f>Table1373[[#This Row],[Mass]]*1000</f>
        <v>478</v>
      </c>
      <c r="K479">
        <f>LOG(Table1373[[#This Row],[SVL]])</f>
        <v>1.1389339402569236</v>
      </c>
      <c r="L479">
        <f>LOG(Table1373[[#This Row],[Mass (mg)]])</f>
        <v>2.6794278966121188</v>
      </c>
      <c r="M479">
        <f>Table1373[[#This Row],[Mass (mg)]]*($M$4/Table1373[[#This Row],[SVL]])^$M$3</f>
        <v>583.63062749347546</v>
      </c>
      <c r="N479" s="13">
        <v>44045</v>
      </c>
      <c r="O479" t="s">
        <v>1003</v>
      </c>
      <c r="P479">
        <f>Table1373[[#This Row],[Date Measured GS 46]]-Table1373[[#This Row],[Exp. Start]]</f>
        <v>43</v>
      </c>
      <c r="Q479">
        <v>16.82</v>
      </c>
      <c r="R479">
        <v>46</v>
      </c>
      <c r="S479">
        <v>0.39700000000000002</v>
      </c>
      <c r="T479">
        <f>Table1373[[#This Row],[Mass GS 46]]*1000</f>
        <v>397</v>
      </c>
      <c r="U479">
        <f>LOG(Table1373[[#This Row],[SVL GS 46]])</f>
        <v>1.2258259914618934</v>
      </c>
      <c r="V479">
        <f>LOG(Table1373[[#This Row],[Mass (mg) GS 46]])</f>
        <v>2.5987905067631152</v>
      </c>
      <c r="W479">
        <f>Table1373[[#This Row],[Mass (mg) GS 46]]*($W$4/Table1373[[#This Row],[SVL GS 46]])^$W$3</f>
        <v>276.93847425949366</v>
      </c>
      <c r="X479" s="12">
        <f>Table1373[[#This Row],[GS 46]]-Table1373[[#This Row],[GS]]</f>
        <v>4</v>
      </c>
      <c r="Y479">
        <f>Table1373[[#This Row],[SVL GS 46]]-Table1373[[#This Row],[SVL]]</f>
        <v>3.0500000000000007</v>
      </c>
      <c r="Z479">
        <f>Table1373[[#This Row],[Mass GS 46]]-Table1373[[#This Row],[Mass]]</f>
        <v>-8.0999999999999961E-2</v>
      </c>
      <c r="AA479">
        <f>Table1373[[#This Row],[SMI.mg GS 46]]-Table1373[[#This Row],[SMI.mg]]</f>
        <v>-306.6921532339818</v>
      </c>
      <c r="AB479">
        <f>Table1373[[#This Row],[Days post-exp. GS 46]]-Table1373[[#This Row],[Days post-exp.]]</f>
        <v>4</v>
      </c>
    </row>
    <row r="480" spans="1:29">
      <c r="A480" t="s">
        <v>957</v>
      </c>
      <c r="B480" t="s">
        <v>890</v>
      </c>
      <c r="C480" s="3">
        <v>44002</v>
      </c>
      <c r="D480" s="13">
        <v>44041</v>
      </c>
      <c r="E480" s="3" t="s">
        <v>1004</v>
      </c>
      <c r="F480">
        <f>Table1373[[#This Row],[Date Measured]]-Table1373[[#This Row],[Exp. Start]]</f>
        <v>39</v>
      </c>
      <c r="G480">
        <v>15.5</v>
      </c>
      <c r="H480">
        <v>42</v>
      </c>
      <c r="I480">
        <v>0.46700000000000003</v>
      </c>
      <c r="J480">
        <f>Table1373[[#This Row],[Mass]]*1000</f>
        <v>467</v>
      </c>
      <c r="K480">
        <f>LOG(Table1373[[#This Row],[SVL]])</f>
        <v>1.1903316981702914</v>
      </c>
      <c r="L480">
        <f>LOG(Table1373[[#This Row],[Mass (mg)]])</f>
        <v>2.6693168805661123</v>
      </c>
      <c r="M480">
        <f>Table1373[[#This Row],[Mass (mg)]]*($M$4/Table1373[[#This Row],[SVL]])^$M$3</f>
        <v>410.06502655472815</v>
      </c>
      <c r="N480" s="13">
        <v>44047</v>
      </c>
      <c r="O480" t="s">
        <v>1005</v>
      </c>
      <c r="P480">
        <f>Table1373[[#This Row],[Date Measured GS 46]]-Table1373[[#This Row],[Exp. Start]]</f>
        <v>45</v>
      </c>
      <c r="Q480">
        <v>15.84</v>
      </c>
      <c r="R480">
        <v>46</v>
      </c>
      <c r="S480">
        <v>0.372</v>
      </c>
      <c r="T480">
        <f>Table1373[[#This Row],[Mass GS 46]]*1000</f>
        <v>372</v>
      </c>
      <c r="U480">
        <f>LOG(Table1373[[#This Row],[SVL GS 46]])</f>
        <v>1.1997551772534747</v>
      </c>
      <c r="V480">
        <f>LOG(Table1373[[#This Row],[Mass (mg) GS 46]])</f>
        <v>2.5705429398818973</v>
      </c>
      <c r="W480">
        <f>Table1373[[#This Row],[Mass (mg) GS 46]]*($W$4/Table1373[[#This Row],[SVL GS 46]])^$W$3</f>
        <v>310.1525829075332</v>
      </c>
      <c r="X480" s="12">
        <f>Table1373[[#This Row],[GS 46]]-Table1373[[#This Row],[GS]]</f>
        <v>4</v>
      </c>
      <c r="Y480">
        <f>Table1373[[#This Row],[SVL GS 46]]-Table1373[[#This Row],[SVL]]</f>
        <v>0.33999999999999986</v>
      </c>
      <c r="Z480">
        <f>Table1373[[#This Row],[Mass GS 46]]-Table1373[[#This Row],[Mass]]</f>
        <v>-9.5000000000000029E-2</v>
      </c>
      <c r="AA480">
        <f>Table1373[[#This Row],[SMI.mg GS 46]]-Table1373[[#This Row],[SMI.mg]]</f>
        <v>-99.912443647194948</v>
      </c>
      <c r="AB480">
        <f>Table1373[[#This Row],[Days post-exp. GS 46]]-Table1373[[#This Row],[Days post-exp.]]</f>
        <v>6</v>
      </c>
    </row>
    <row r="481" spans="1:29">
      <c r="A481" t="s">
        <v>957</v>
      </c>
      <c r="B481" t="s">
        <v>890</v>
      </c>
      <c r="C481" s="3">
        <v>44002</v>
      </c>
      <c r="D481" s="13">
        <v>44043</v>
      </c>
      <c r="E481" s="3" t="s">
        <v>1006</v>
      </c>
      <c r="F481">
        <f>Table1373[[#This Row],[Date Measured]]-Table1373[[#This Row],[Exp. Start]]</f>
        <v>41</v>
      </c>
      <c r="G481">
        <v>16.77</v>
      </c>
      <c r="H481">
        <v>42</v>
      </c>
      <c r="I481">
        <v>0.54700000000000004</v>
      </c>
      <c r="J481">
        <f>Table1373[[#This Row],[Mass]]*1000</f>
        <v>547</v>
      </c>
      <c r="K481">
        <f>LOG(Table1373[[#This Row],[SVL]])</f>
        <v>1.2245330626060857</v>
      </c>
      <c r="L481">
        <f>LOG(Table1373[[#This Row],[Mass (mg)]])</f>
        <v>2.7379873263334309</v>
      </c>
      <c r="M481">
        <f>Table1373[[#This Row],[Mass (mg)]]*($M$4/Table1373[[#This Row],[SVL]])^$M$3</f>
        <v>385.70153577902994</v>
      </c>
      <c r="N481" s="27">
        <v>44048</v>
      </c>
      <c r="O481" s="31" t="s">
        <v>1007</v>
      </c>
      <c r="P481">
        <f>Table1373[[#This Row],[Date Measured GS 46]]-Table1373[[#This Row],[Exp. Start]]</f>
        <v>46</v>
      </c>
      <c r="Q481" s="31">
        <v>15.01</v>
      </c>
      <c r="R481" s="31">
        <v>46</v>
      </c>
      <c r="S481" s="31">
        <v>0.34599999999999997</v>
      </c>
      <c r="T481">
        <f>Table1373[[#This Row],[Mass GS 46]]*1000</f>
        <v>346</v>
      </c>
      <c r="U481">
        <f>LOG(Table1373[[#This Row],[SVL GS 46]])</f>
        <v>1.1763806922432705</v>
      </c>
      <c r="V481">
        <f>LOG(Table1373[[#This Row],[Mass (mg) GS 46]])</f>
        <v>2.5390760987927767</v>
      </c>
      <c r="W481">
        <f>Table1373[[#This Row],[Mass (mg) GS 46]]*($W$4/Table1373[[#This Row],[SVL GS 46]])^$W$3</f>
        <v>338.48479902839114</v>
      </c>
      <c r="X481" s="12">
        <f>Table1373[[#This Row],[GS 46]]-Table1373[[#This Row],[GS]]</f>
        <v>4</v>
      </c>
      <c r="Y481">
        <f>Table1373[[#This Row],[SVL GS 46]]-Table1373[[#This Row],[SVL]]</f>
        <v>-1.7599999999999998</v>
      </c>
      <c r="Z481">
        <f>Table1373[[#This Row],[Mass GS 46]]-Table1373[[#This Row],[Mass]]</f>
        <v>-0.20100000000000007</v>
      </c>
      <c r="AA481">
        <f>Table1373[[#This Row],[SMI.mg GS 46]]-Table1373[[#This Row],[SMI.mg]]</f>
        <v>-47.216736750638802</v>
      </c>
      <c r="AB481">
        <f>Table1373[[#This Row],[Days post-exp. GS 46]]-Table1373[[#This Row],[Days post-exp.]]</f>
        <v>5</v>
      </c>
    </row>
    <row r="482" spans="1:29">
      <c r="A482" t="s">
        <v>957</v>
      </c>
      <c r="B482" t="s">
        <v>890</v>
      </c>
      <c r="C482" s="3">
        <v>44002</v>
      </c>
      <c r="D482" s="13">
        <v>44043</v>
      </c>
      <c r="E482" s="3" t="s">
        <v>1008</v>
      </c>
      <c r="F482">
        <f>Table1373[[#This Row],[Date Measured]]-Table1373[[#This Row],[Exp. Start]]</f>
        <v>41</v>
      </c>
      <c r="G482">
        <v>16.260000000000002</v>
      </c>
      <c r="H482">
        <v>42</v>
      </c>
      <c r="I482">
        <v>0.57799999999999996</v>
      </c>
      <c r="J482">
        <f>Table1373[[#This Row],[Mass]]*1000</f>
        <v>578</v>
      </c>
      <c r="K482">
        <f>LOG(Table1373[[#This Row],[SVL]])</f>
        <v>1.2111205412580495</v>
      </c>
      <c r="L482">
        <f>LOG(Table1373[[#This Row],[Mass (mg)]])</f>
        <v>2.761927838420529</v>
      </c>
      <c r="M482">
        <f>Table1373[[#This Row],[Mass (mg)]]*($M$4/Table1373[[#This Row],[SVL]])^$M$3</f>
        <v>444.17487724329237</v>
      </c>
      <c r="N482" s="13">
        <v>44049</v>
      </c>
      <c r="O482" t="s">
        <v>1009</v>
      </c>
      <c r="P482">
        <f>Table1373[[#This Row],[Date Measured GS 46]]-Table1373[[#This Row],[Exp. Start]]</f>
        <v>47</v>
      </c>
      <c r="Q482">
        <v>16.09</v>
      </c>
      <c r="R482">
        <v>46</v>
      </c>
      <c r="S482">
        <v>0.29699999999999999</v>
      </c>
      <c r="T482">
        <f>Table1373[[#This Row],[Mass GS 46]]*1000</f>
        <v>297</v>
      </c>
      <c r="U482">
        <f>LOG(Table1373[[#This Row],[SVL GS 46]])</f>
        <v>1.2065560440990295</v>
      </c>
      <c r="V482">
        <f>LOG(Table1373[[#This Row],[Mass (mg) GS 46]])</f>
        <v>2.4727564493172123</v>
      </c>
      <c r="W482">
        <f>Table1373[[#This Row],[Mass (mg) GS 46]]*($W$4/Table1373[[#This Row],[SVL GS 46]])^$W$3</f>
        <v>236.36757337479733</v>
      </c>
      <c r="X482" s="12">
        <f>Table1373[[#This Row],[GS 46]]-Table1373[[#This Row],[GS]]</f>
        <v>4</v>
      </c>
      <c r="Y482">
        <f>Table1373[[#This Row],[SVL GS 46]]-Table1373[[#This Row],[SVL]]</f>
        <v>-0.17000000000000171</v>
      </c>
      <c r="Z482">
        <f>Table1373[[#This Row],[Mass GS 46]]-Table1373[[#This Row],[Mass]]</f>
        <v>-0.28099999999999997</v>
      </c>
      <c r="AA482">
        <f>Table1373[[#This Row],[SMI.mg GS 46]]-Table1373[[#This Row],[SMI.mg]]</f>
        <v>-207.80730386849504</v>
      </c>
      <c r="AB482">
        <f>Table1373[[#This Row],[Days post-exp. GS 46]]-Table1373[[#This Row],[Days post-exp.]]</f>
        <v>6</v>
      </c>
    </row>
    <row r="483" spans="1:29">
      <c r="A483" t="s">
        <v>957</v>
      </c>
      <c r="B483" t="s">
        <v>890</v>
      </c>
      <c r="C483" s="3">
        <v>44002</v>
      </c>
      <c r="D483" s="13">
        <v>44043</v>
      </c>
      <c r="E483" s="3" t="s">
        <v>1010</v>
      </c>
      <c r="F483">
        <f>Table1373[[#This Row],[Date Measured]]-Table1373[[#This Row],[Exp. Start]]</f>
        <v>41</v>
      </c>
      <c r="G483">
        <v>16.21</v>
      </c>
      <c r="H483">
        <v>42</v>
      </c>
      <c r="I483">
        <v>0.38700000000000001</v>
      </c>
      <c r="J483">
        <f>Table1373[[#This Row],[Mass]]*1000</f>
        <v>387</v>
      </c>
      <c r="K483">
        <f>LOG(Table1373[[#This Row],[SVL]])</f>
        <v>1.2097830148485149</v>
      </c>
      <c r="L483">
        <f>LOG(Table1373[[#This Row],[Mass (mg)]])</f>
        <v>2.5877109650189114</v>
      </c>
      <c r="M483">
        <f>Table1373[[#This Row],[Mass (mg)]]*($M$4/Table1373[[#This Row],[SVL]])^$M$3</f>
        <v>299.95972739038336</v>
      </c>
      <c r="N483" s="13">
        <v>44049</v>
      </c>
      <c r="O483" t="s">
        <v>1011</v>
      </c>
      <c r="P483">
        <f>Table1373[[#This Row],[Date Measured GS 46]]-Table1373[[#This Row],[Exp. Start]]</f>
        <v>47</v>
      </c>
      <c r="Q483">
        <v>16.66</v>
      </c>
      <c r="R483">
        <v>46</v>
      </c>
      <c r="S483">
        <v>0.24099999999999999</v>
      </c>
      <c r="T483">
        <f>Table1373[[#This Row],[Mass GS 46]]*1000</f>
        <v>241</v>
      </c>
      <c r="U483">
        <f>LOG(Table1373[[#This Row],[SVL GS 46]])</f>
        <v>1.2216749970707688</v>
      </c>
      <c r="V483">
        <f>LOG(Table1373[[#This Row],[Mass (mg) GS 46]])</f>
        <v>2.3820170425748683</v>
      </c>
      <c r="W483">
        <f>Table1373[[#This Row],[Mass (mg) GS 46]]*($W$4/Table1373[[#This Row],[SVL GS 46]])^$W$3</f>
        <v>172.95764926500561</v>
      </c>
      <c r="X483" s="12">
        <f>Table1373[[#This Row],[GS 46]]-Table1373[[#This Row],[GS]]</f>
        <v>4</v>
      </c>
      <c r="Y483">
        <f>Table1373[[#This Row],[SVL GS 46]]-Table1373[[#This Row],[SVL]]</f>
        <v>0.44999999999999929</v>
      </c>
      <c r="Z483">
        <f>Table1373[[#This Row],[Mass GS 46]]-Table1373[[#This Row],[Mass]]</f>
        <v>-0.14600000000000002</v>
      </c>
      <c r="AA483">
        <f>Table1373[[#This Row],[SMI.mg GS 46]]-Table1373[[#This Row],[SMI.mg]]</f>
        <v>-127.00207812537775</v>
      </c>
      <c r="AB483">
        <f>Table1373[[#This Row],[Days post-exp. GS 46]]-Table1373[[#This Row],[Days post-exp.]]</f>
        <v>6</v>
      </c>
    </row>
    <row r="484" spans="1:29">
      <c r="A484" t="s">
        <v>957</v>
      </c>
      <c r="B484" t="s">
        <v>890</v>
      </c>
      <c r="C484" s="3">
        <v>44002</v>
      </c>
      <c r="D484" s="13">
        <v>44043</v>
      </c>
      <c r="E484" s="3" t="s">
        <v>1012</v>
      </c>
      <c r="F484">
        <f>Table1373[[#This Row],[Date Measured]]-Table1373[[#This Row],[Exp. Start]]</f>
        <v>41</v>
      </c>
      <c r="G484">
        <v>15.12</v>
      </c>
      <c r="H484">
        <v>42</v>
      </c>
      <c r="I484">
        <v>0.39900000000000002</v>
      </c>
      <c r="J484">
        <f>Table1373[[#This Row],[Mass]]*1000</f>
        <v>399</v>
      </c>
      <c r="K484">
        <f>LOG(Table1373[[#This Row],[SVL]])</f>
        <v>1.1795517911651876</v>
      </c>
      <c r="L484">
        <f>LOG(Table1373[[#This Row],[Mass (mg)]])</f>
        <v>2.6009728956867484</v>
      </c>
      <c r="M484">
        <f>Table1373[[#This Row],[Mass (mg)]]*($M$4/Table1373[[#This Row],[SVL]])^$M$3</f>
        <v>375.43729208116241</v>
      </c>
      <c r="N484" s="37">
        <v>44050</v>
      </c>
      <c r="O484" s="38" t="s">
        <v>1013</v>
      </c>
      <c r="P484">
        <f>Table1373[[#This Row],[Date Measured GS 46]]-Table1373[[#This Row],[Exp. Start]]</f>
        <v>48</v>
      </c>
      <c r="Q484" s="41">
        <v>16.41</v>
      </c>
      <c r="R484" s="41">
        <v>46</v>
      </c>
      <c r="S484" s="41">
        <v>0.29499999999999998</v>
      </c>
      <c r="T484" s="41">
        <f>Table1373[[#This Row],[Mass GS 46]]*1000</f>
        <v>295</v>
      </c>
      <c r="U484" s="41">
        <f>LOG(Table1373[[#This Row],[SVL GS 46]])</f>
        <v>1.2151085810530933</v>
      </c>
      <c r="V484" s="41">
        <f>LOG(Table1373[[#This Row],[Mass (mg) GS 46]])</f>
        <v>2.469822015978163</v>
      </c>
      <c r="W484">
        <f>Table1373[[#This Row],[Mass (mg) GS 46]]*($W$4/Table1373[[#This Row],[SVL GS 46]])^$W$3</f>
        <v>221.43657696633258</v>
      </c>
      <c r="X484" s="12">
        <f>Table1373[[#This Row],[GS 46]]-Table1373[[#This Row],[GS]]</f>
        <v>4</v>
      </c>
      <c r="Y484">
        <f>Table1373[[#This Row],[SVL GS 46]]-Table1373[[#This Row],[SVL]]</f>
        <v>1.2900000000000009</v>
      </c>
      <c r="Z484">
        <f>Table1373[[#This Row],[Mass GS 46]]-Table1373[[#This Row],[Mass]]</f>
        <v>-0.10400000000000004</v>
      </c>
      <c r="AA484">
        <f>Table1373[[#This Row],[SMI.mg GS 46]]-Table1373[[#This Row],[SMI.mg]]</f>
        <v>-154.00071511482983</v>
      </c>
      <c r="AB484">
        <f>Table1373[[#This Row],[Days post-exp. GS 46]]-Table1373[[#This Row],[Days post-exp.]]</f>
        <v>7</v>
      </c>
    </row>
    <row r="485" spans="1:29">
      <c r="A485" t="s">
        <v>957</v>
      </c>
      <c r="B485" t="s">
        <v>890</v>
      </c>
      <c r="C485" s="3">
        <v>44002</v>
      </c>
      <c r="D485" s="13">
        <v>44043</v>
      </c>
      <c r="E485" s="3" t="s">
        <v>1014</v>
      </c>
      <c r="F485">
        <f>Table1373[[#This Row],[Date Measured]]-Table1373[[#This Row],[Exp. Start]]</f>
        <v>41</v>
      </c>
      <c r="G485">
        <v>14.71</v>
      </c>
      <c r="H485">
        <v>42</v>
      </c>
      <c r="I485">
        <v>0.32200000000000001</v>
      </c>
      <c r="J485">
        <f>Table1373[[#This Row],[Mass]]*1000</f>
        <v>322</v>
      </c>
      <c r="K485">
        <f>LOG(Table1373[[#This Row],[SVL]])</f>
        <v>1.1676126727275302</v>
      </c>
      <c r="L485">
        <f>LOG(Table1373[[#This Row],[Mass (mg)]])</f>
        <v>2.5078558716958308</v>
      </c>
      <c r="M485">
        <f>Table1373[[#This Row],[Mass (mg)]]*($M$4/Table1373[[#This Row],[SVL]])^$M$3</f>
        <v>327.09820689550304</v>
      </c>
      <c r="N485" s="13">
        <v>44048</v>
      </c>
      <c r="O485" t="s">
        <v>1015</v>
      </c>
      <c r="P485">
        <f>Table1373[[#This Row],[Date Measured GS 46]]-Table1373[[#This Row],[Exp. Start]]</f>
        <v>46</v>
      </c>
      <c r="Q485">
        <v>13.45</v>
      </c>
      <c r="R485">
        <v>46</v>
      </c>
      <c r="S485">
        <v>0.28899999999999998</v>
      </c>
      <c r="T485">
        <f>Table1373[[#This Row],[Mass GS 46]]*1000</f>
        <v>289</v>
      </c>
      <c r="U485">
        <f>LOG(Table1373[[#This Row],[SVL GS 46]])</f>
        <v>1.1287222843384268</v>
      </c>
      <c r="V485">
        <f>LOG(Table1373[[#This Row],[Mass (mg) GS 46]])</f>
        <v>2.4608978427565478</v>
      </c>
      <c r="W485">
        <f>Table1373[[#This Row],[Mass (mg) GS 46]]*($W$4/Table1373[[#This Row],[SVL GS 46]])^$W$3</f>
        <v>391.67286776912556</v>
      </c>
      <c r="X485" s="12">
        <f>Table1373[[#This Row],[GS 46]]-Table1373[[#This Row],[GS]]</f>
        <v>4</v>
      </c>
      <c r="Y485">
        <f>Table1373[[#This Row],[SVL GS 46]]-Table1373[[#This Row],[SVL]]</f>
        <v>-1.2600000000000016</v>
      </c>
      <c r="Z485">
        <f>Table1373[[#This Row],[Mass GS 46]]-Table1373[[#This Row],[Mass]]</f>
        <v>-3.3000000000000029E-2</v>
      </c>
      <c r="AA485">
        <f>Table1373[[#This Row],[SMI.mg GS 46]]-Table1373[[#This Row],[SMI.mg]]</f>
        <v>64.57466087362252</v>
      </c>
      <c r="AB485">
        <f>Table1373[[#This Row],[Days post-exp. GS 46]]-Table1373[[#This Row],[Days post-exp.]]</f>
        <v>5</v>
      </c>
    </row>
    <row r="486" spans="1:29">
      <c r="A486" t="s">
        <v>957</v>
      </c>
      <c r="B486" t="s">
        <v>890</v>
      </c>
      <c r="C486" s="3">
        <v>44002</v>
      </c>
      <c r="D486" s="13">
        <v>44043</v>
      </c>
      <c r="E486" s="4" t="s">
        <v>1016</v>
      </c>
      <c r="F486">
        <f>Table1373[[#This Row],[Date Measured]]-Table1373[[#This Row],[Exp. Start]]</f>
        <v>41</v>
      </c>
      <c r="G486">
        <v>14.9</v>
      </c>
      <c r="H486" s="4">
        <v>43</v>
      </c>
      <c r="I486">
        <v>0.433</v>
      </c>
      <c r="J486">
        <f>Table1373[[#This Row],[Mass]]*1000</f>
        <v>433</v>
      </c>
      <c r="K486">
        <f>LOG(Table1373[[#This Row],[SVL]])</f>
        <v>1.173186268412274</v>
      </c>
      <c r="L486">
        <f>LOG(Table1373[[#This Row],[Mass (mg)]])</f>
        <v>2.6364878963533656</v>
      </c>
      <c r="M486">
        <f>Table1373[[#This Row],[Mass (mg)]]*($M$4/Table1373[[#This Row],[SVL]])^$M$3</f>
        <v>424.40872193403385</v>
      </c>
      <c r="N486" s="13">
        <v>44049</v>
      </c>
      <c r="O486" t="s">
        <v>1017</v>
      </c>
      <c r="P486">
        <f>Table1373[[#This Row],[Date Measured GS 46]]-Table1373[[#This Row],[Exp. Start]]</f>
        <v>47</v>
      </c>
      <c r="Q486">
        <v>14.95</v>
      </c>
      <c r="R486">
        <v>46</v>
      </c>
      <c r="S486">
        <v>0.25600000000000001</v>
      </c>
      <c r="T486">
        <f>Table1373[[#This Row],[Mass GS 46]]*1000</f>
        <v>256</v>
      </c>
      <c r="U486">
        <f>LOG(Table1373[[#This Row],[SVL GS 46]])</f>
        <v>1.1746411926604485</v>
      </c>
      <c r="V486">
        <f>LOG(Table1373[[#This Row],[Mass (mg) GS 46]])</f>
        <v>2.4082399653118496</v>
      </c>
      <c r="W486">
        <f>Table1373[[#This Row],[Mass (mg) GS 46]]*($W$4/Table1373[[#This Row],[SVL GS 46]])^$W$3</f>
        <v>253.43697386467076</v>
      </c>
      <c r="X486" s="12">
        <f>Table1373[[#This Row],[GS 46]]-Table1373[[#This Row],[GS]]</f>
        <v>3</v>
      </c>
      <c r="Y486">
        <f>Table1373[[#This Row],[SVL GS 46]]-Table1373[[#This Row],[SVL]]</f>
        <v>4.9999999999998934E-2</v>
      </c>
      <c r="Z486">
        <f>Table1373[[#This Row],[Mass GS 46]]-Table1373[[#This Row],[Mass]]</f>
        <v>-0.17699999999999999</v>
      </c>
      <c r="AA486">
        <f>Table1373[[#This Row],[SMI.mg GS 46]]-Table1373[[#This Row],[SMI.mg]]</f>
        <v>-170.97174806936309</v>
      </c>
      <c r="AB486">
        <f>Table1373[[#This Row],[Days post-exp. GS 46]]-Table1373[[#This Row],[Days post-exp.]]</f>
        <v>6</v>
      </c>
    </row>
    <row r="487" spans="1:29">
      <c r="A487" t="s">
        <v>957</v>
      </c>
      <c r="B487" t="s">
        <v>890</v>
      </c>
      <c r="C487" s="3">
        <v>44002</v>
      </c>
      <c r="D487" s="13">
        <v>44043</v>
      </c>
      <c r="E487" s="4" t="s">
        <v>1018</v>
      </c>
      <c r="F487">
        <f>Table1373[[#This Row],[Date Measured]]-Table1373[[#This Row],[Exp. Start]]</f>
        <v>41</v>
      </c>
      <c r="G487">
        <v>15.55</v>
      </c>
      <c r="H487" s="4">
        <v>45</v>
      </c>
      <c r="I487">
        <v>0.32200000000000001</v>
      </c>
      <c r="J487">
        <f>Table1373[[#This Row],[Mass]]*1000</f>
        <v>322</v>
      </c>
      <c r="K487">
        <f>LOG(Table1373[[#This Row],[SVL]])</f>
        <v>1.1917303933628562</v>
      </c>
      <c r="L487">
        <f>LOG(Table1373[[#This Row],[Mass (mg)]])</f>
        <v>2.5078558716958308</v>
      </c>
      <c r="M487">
        <f>Table1373[[#This Row],[Mass (mg)]]*($M$4/Table1373[[#This Row],[SVL]])^$M$3</f>
        <v>280.21765657594466</v>
      </c>
      <c r="N487" s="13">
        <v>44048</v>
      </c>
      <c r="O487" t="s">
        <v>1019</v>
      </c>
      <c r="P487">
        <f>Table1373[[#This Row],[Date Measured GS 46]]-Table1373[[#This Row],[Exp. Start]]</f>
        <v>46</v>
      </c>
      <c r="Q487">
        <v>14.72</v>
      </c>
      <c r="R487">
        <v>46</v>
      </c>
      <c r="S487">
        <v>0.316</v>
      </c>
      <c r="T487">
        <f>Table1373[[#This Row],[Mass GS 46]]*1000</f>
        <v>316</v>
      </c>
      <c r="U487">
        <f>LOG(Table1373[[#This Row],[SVL GS 46]])</f>
        <v>1.1679078100014801</v>
      </c>
      <c r="V487">
        <f>LOG(Table1373[[#This Row],[Mass (mg) GS 46]])</f>
        <v>2.4996870826184039</v>
      </c>
      <c r="W487">
        <f>Table1373[[#This Row],[Mass (mg) GS 46]]*($W$4/Table1373[[#This Row],[SVL GS 46]])^$W$3</f>
        <v>327.58020807373953</v>
      </c>
      <c r="X487" s="12">
        <f>Table1373[[#This Row],[GS 46]]-Table1373[[#This Row],[GS]]</f>
        <v>1</v>
      </c>
      <c r="Y487">
        <f>Table1373[[#This Row],[SVL GS 46]]-Table1373[[#This Row],[SVL]]</f>
        <v>-0.83000000000000007</v>
      </c>
      <c r="Z487">
        <f>Table1373[[#This Row],[Mass GS 46]]-Table1373[[#This Row],[Mass]]</f>
        <v>-6.0000000000000053E-3</v>
      </c>
      <c r="AA487">
        <f>Table1373[[#This Row],[SMI.mg GS 46]]-Table1373[[#This Row],[SMI.mg]]</f>
        <v>47.362551497794868</v>
      </c>
      <c r="AB487">
        <f>Table1373[[#This Row],[Days post-exp. GS 46]]-Table1373[[#This Row],[Days post-exp.]]</f>
        <v>5</v>
      </c>
    </row>
    <row r="488" spans="1:29">
      <c r="A488" t="s">
        <v>957</v>
      </c>
      <c r="B488" t="s">
        <v>890</v>
      </c>
      <c r="C488" s="3">
        <v>44002</v>
      </c>
      <c r="D488" s="13">
        <v>44043</v>
      </c>
      <c r="E488" s="4" t="s">
        <v>1020</v>
      </c>
      <c r="F488">
        <f>Table1373[[#This Row],[Date Measured]]-Table1373[[#This Row],[Exp. Start]]</f>
        <v>41</v>
      </c>
      <c r="G488">
        <v>14.41</v>
      </c>
      <c r="H488" s="4">
        <v>45</v>
      </c>
      <c r="I488">
        <v>0.313</v>
      </c>
      <c r="J488">
        <f>Table1373[[#This Row],[Mass]]*1000</f>
        <v>313</v>
      </c>
      <c r="K488">
        <f>LOG(Table1373[[#This Row],[SVL]])</f>
        <v>1.1586639808139894</v>
      </c>
      <c r="L488">
        <f>LOG(Table1373[[#This Row],[Mass (mg)]])</f>
        <v>2.4955443375464483</v>
      </c>
      <c r="M488">
        <f>Table1373[[#This Row],[Mass (mg)]]*($M$4/Table1373[[#This Row],[SVL]])^$M$3</f>
        <v>336.73963209547594</v>
      </c>
      <c r="N488" s="13">
        <v>44044</v>
      </c>
      <c r="O488" t="s">
        <v>1021</v>
      </c>
      <c r="P488">
        <f>Table1373[[#This Row],[Date Measured GS 46]]-Table1373[[#This Row],[Exp. Start]]</f>
        <v>42</v>
      </c>
      <c r="Q488">
        <v>12.6</v>
      </c>
      <c r="R488">
        <v>46</v>
      </c>
      <c r="S488">
        <v>0.318</v>
      </c>
      <c r="T488">
        <f>Table1373[[#This Row],[Mass GS 46]]*1000</f>
        <v>318</v>
      </c>
      <c r="U488">
        <f>LOG(Table1373[[#This Row],[SVL GS 46]])</f>
        <v>1.1003705451175629</v>
      </c>
      <c r="V488">
        <f>LOG(Table1373[[#This Row],[Mass (mg) GS 46]])</f>
        <v>2.5024271199844326</v>
      </c>
      <c r="W488">
        <f>Table1373[[#This Row],[Mass (mg) GS 46]]*($W$4/Table1373[[#This Row],[SVL GS 46]])^$W$3</f>
        <v>523.19984278966206</v>
      </c>
      <c r="X488" s="12">
        <f>Table1373[[#This Row],[GS 46]]-Table1373[[#This Row],[GS]]</f>
        <v>1</v>
      </c>
      <c r="Y488">
        <f>Table1373[[#This Row],[SVL GS 46]]-Table1373[[#This Row],[SVL]]</f>
        <v>-1.8100000000000005</v>
      </c>
      <c r="Z488">
        <f>Table1373[[#This Row],[Mass GS 46]]-Table1373[[#This Row],[Mass]]</f>
        <v>5.0000000000000044E-3</v>
      </c>
      <c r="AA488">
        <f>Table1373[[#This Row],[SMI.mg GS 46]]-Table1373[[#This Row],[SMI.mg]]</f>
        <v>186.46021069418612</v>
      </c>
      <c r="AB488">
        <f>Table1373[[#This Row],[Days post-exp. GS 46]]-Table1373[[#This Row],[Days post-exp.]]</f>
        <v>1</v>
      </c>
    </row>
    <row r="489" spans="1:29">
      <c r="A489" t="s">
        <v>957</v>
      </c>
      <c r="B489" t="s">
        <v>890</v>
      </c>
      <c r="C489" s="3">
        <v>44002</v>
      </c>
      <c r="D489" s="13">
        <v>44046</v>
      </c>
      <c r="E489" s="3" t="s">
        <v>1022</v>
      </c>
      <c r="F489">
        <f>Table1373[[#This Row],[Date Measured]]-Table1373[[#This Row],[Exp. Start]]</f>
        <v>44</v>
      </c>
      <c r="G489">
        <v>15.14</v>
      </c>
      <c r="H489">
        <v>42</v>
      </c>
      <c r="I489">
        <v>0.317</v>
      </c>
      <c r="J489">
        <f>Table1373[[#This Row],[Mass]]*1000</f>
        <v>317</v>
      </c>
      <c r="K489">
        <f>LOG(Table1373[[#This Row],[SVL]])</f>
        <v>1.180125875164054</v>
      </c>
      <c r="L489">
        <f>LOG(Table1373[[#This Row],[Mass (mg)]])</f>
        <v>2.5010592622177517</v>
      </c>
      <c r="M489">
        <f>Table1373[[#This Row],[Mass (mg)]]*($M$4/Table1373[[#This Row],[SVL]])^$M$3</f>
        <v>297.18343536771795</v>
      </c>
      <c r="N489" s="13">
        <v>44052</v>
      </c>
      <c r="O489" t="s">
        <v>1023</v>
      </c>
      <c r="P489">
        <f>Table1373[[#This Row],[Date Measured GS 46]]-Table1373[[#This Row],[Exp. Start]]</f>
        <v>50</v>
      </c>
      <c r="Q489">
        <v>14.55</v>
      </c>
      <c r="R489">
        <v>46</v>
      </c>
      <c r="S489">
        <v>0.29299999999999998</v>
      </c>
      <c r="T489">
        <f>Table1373[[#This Row],[Mass GS 46]]*1000</f>
        <v>293</v>
      </c>
      <c r="U489">
        <f>LOG(Table1373[[#This Row],[SVL GS 46]])</f>
        <v>1.1628629933219261</v>
      </c>
      <c r="V489">
        <f>LOG(Table1373[[#This Row],[Mass (mg) GS 46]])</f>
        <v>2.4668676203541096</v>
      </c>
      <c r="W489">
        <f>Table1373[[#This Row],[Mass (mg) GS 46]]*($W$4/Table1373[[#This Row],[SVL GS 46]])^$W$3</f>
        <v>314.40041315815012</v>
      </c>
      <c r="X489" s="12">
        <f>Table1373[[#This Row],[GS 46]]-Table1373[[#This Row],[GS]]</f>
        <v>4</v>
      </c>
      <c r="Y489">
        <f>Table1373[[#This Row],[SVL GS 46]]-Table1373[[#This Row],[SVL]]</f>
        <v>-0.58999999999999986</v>
      </c>
      <c r="Z489">
        <f>Table1373[[#This Row],[Mass GS 46]]-Table1373[[#This Row],[Mass]]</f>
        <v>-2.4000000000000021E-2</v>
      </c>
      <c r="AA489">
        <f>Table1373[[#This Row],[SMI.mg GS 46]]-Table1373[[#This Row],[SMI.mg]]</f>
        <v>17.216977790432168</v>
      </c>
      <c r="AB489">
        <f>Table1373[[#This Row],[Days post-exp. GS 46]]-Table1373[[#This Row],[Days post-exp.]]</f>
        <v>6</v>
      </c>
    </row>
    <row r="490" spans="1:29">
      <c r="A490" t="s">
        <v>957</v>
      </c>
      <c r="B490" t="s">
        <v>890</v>
      </c>
      <c r="C490" s="3">
        <v>44002</v>
      </c>
      <c r="D490" s="13">
        <v>44046</v>
      </c>
      <c r="E490" s="3" t="s">
        <v>1024</v>
      </c>
      <c r="F490">
        <f>Table1373[[#This Row],[Date Measured]]-Table1373[[#This Row],[Exp. Start]]</f>
        <v>44</v>
      </c>
      <c r="G490">
        <v>13.93</v>
      </c>
      <c r="H490">
        <v>42</v>
      </c>
      <c r="I490">
        <v>0.32700000000000001</v>
      </c>
      <c r="J490">
        <f>Table1373[[#This Row],[Mass]]*1000</f>
        <v>327</v>
      </c>
      <c r="K490">
        <f>LOG(Table1373[[#This Row],[SVL]])</f>
        <v>1.1439511164239635</v>
      </c>
      <c r="L490">
        <f>LOG(Table1373[[#This Row],[Mass (mg)]])</f>
        <v>2.514547752660286</v>
      </c>
      <c r="M490">
        <f>Table1373[[#This Row],[Mass (mg)]]*($M$4/Table1373[[#This Row],[SVL]])^$M$3</f>
        <v>386.61794944762988</v>
      </c>
      <c r="N490" s="13">
        <v>44052</v>
      </c>
      <c r="O490" t="s">
        <v>1025</v>
      </c>
      <c r="P490">
        <f>Table1373[[#This Row],[Date Measured GS 46]]-Table1373[[#This Row],[Exp. Start]]</f>
        <v>50</v>
      </c>
      <c r="Q490">
        <v>13.06</v>
      </c>
      <c r="R490">
        <v>46</v>
      </c>
      <c r="S490">
        <v>0.30499999999999999</v>
      </c>
      <c r="T490">
        <f>Table1373[[#This Row],[Mass GS 46]]*1000</f>
        <v>305</v>
      </c>
      <c r="U490">
        <f>LOG(Table1373[[#This Row],[SVL GS 46]])</f>
        <v>1.1159431769390551</v>
      </c>
      <c r="V490">
        <f>LOG(Table1373[[#This Row],[Mass (mg) GS 46]])</f>
        <v>2.4842998393467859</v>
      </c>
      <c r="W490">
        <f>Table1373[[#This Row],[Mass (mg) GS 46]]*($W$4/Table1373[[#This Row],[SVL GS 46]])^$W$3</f>
        <v>451.11162544939339</v>
      </c>
      <c r="X490" s="12">
        <f>Table1373[[#This Row],[GS 46]]-Table1373[[#This Row],[GS]]</f>
        <v>4</v>
      </c>
      <c r="Y490">
        <f>Table1373[[#This Row],[SVL GS 46]]-Table1373[[#This Row],[SVL]]</f>
        <v>-0.86999999999999922</v>
      </c>
      <c r="Z490">
        <f>Table1373[[#This Row],[Mass GS 46]]-Table1373[[#This Row],[Mass]]</f>
        <v>-2.200000000000002E-2</v>
      </c>
      <c r="AA490">
        <f>Table1373[[#This Row],[SMI.mg GS 46]]-Table1373[[#This Row],[SMI.mg]]</f>
        <v>64.493676001763504</v>
      </c>
      <c r="AB490">
        <f>Table1373[[#This Row],[Days post-exp. GS 46]]-Table1373[[#This Row],[Days post-exp.]]</f>
        <v>6</v>
      </c>
    </row>
    <row r="491" spans="1:29" ht="14.65" thickBot="1">
      <c r="A491" s="1" t="s">
        <v>957</v>
      </c>
      <c r="B491" s="1" t="s">
        <v>890</v>
      </c>
      <c r="C491" s="2">
        <v>44002</v>
      </c>
      <c r="D491" s="14">
        <v>44053</v>
      </c>
      <c r="E491" s="2" t="s">
        <v>1026</v>
      </c>
      <c r="F491" s="1">
        <f>Table1373[[#This Row],[Date Measured]]-Table1373[[#This Row],[Exp. Start]]</f>
        <v>51</v>
      </c>
      <c r="G491" s="1">
        <v>16.260000000000002</v>
      </c>
      <c r="H491" s="1">
        <v>42</v>
      </c>
      <c r="I491" s="1">
        <v>0.48499999999999999</v>
      </c>
      <c r="J491" s="1">
        <f>Table1373[[#This Row],[Mass]]*1000</f>
        <v>485</v>
      </c>
      <c r="K491" s="1">
        <f>LOG(Table1373[[#This Row],[SVL]])</f>
        <v>1.2111205412580495</v>
      </c>
      <c r="L491" s="1">
        <f>LOG(Table1373[[#This Row],[Mass (mg)]])</f>
        <v>2.6857417386022635</v>
      </c>
      <c r="M491" s="36">
        <f>Table1373[[#This Row],[Mass (mg)]]*($M$4/Table1373[[#This Row],[SVL]])^$M$3</f>
        <v>372.70729318857576</v>
      </c>
      <c r="N491" s="14">
        <v>44060</v>
      </c>
      <c r="O491" s="1" t="s">
        <v>1027</v>
      </c>
      <c r="P491" s="1">
        <f>Table1373[[#This Row],[Date Measured GS 46]]-Table1373[[#This Row],[Exp. Start]]</f>
        <v>58</v>
      </c>
      <c r="Q491" s="1">
        <v>16.05</v>
      </c>
      <c r="R491" s="1">
        <v>46</v>
      </c>
      <c r="S491" s="1">
        <v>0.375</v>
      </c>
      <c r="T491" s="1">
        <f>Table1373[[#This Row],[Mass GS 46]]*1000</f>
        <v>375</v>
      </c>
      <c r="U491" s="1">
        <f>LOG(Table1373[[#This Row],[SVL GS 46]])</f>
        <v>1.2054750367408908</v>
      </c>
      <c r="V491" s="1">
        <f>LOG(Table1373[[#This Row],[Mass (mg) GS 46]])</f>
        <v>2.5740312677277188</v>
      </c>
      <c r="W491" s="36">
        <f>Table1373[[#This Row],[Mass (mg) GS 46]]*($W$4/Table1373[[#This Row],[SVL GS 46]])^$W$3</f>
        <v>300.65864426902272</v>
      </c>
      <c r="X491" s="15">
        <f>Table1373[[#This Row],[GS 46]]-Table1373[[#This Row],[GS]]</f>
        <v>4</v>
      </c>
      <c r="Y491" s="1">
        <f>Table1373[[#This Row],[SVL GS 46]]-Table1373[[#This Row],[SVL]]</f>
        <v>-0.21000000000000085</v>
      </c>
      <c r="Z491" s="1">
        <f>Table1373[[#This Row],[Mass GS 46]]-Table1373[[#This Row],[Mass]]</f>
        <v>-0.10999999999999999</v>
      </c>
      <c r="AA491" s="1">
        <f>Table1373[[#This Row],[SMI.mg GS 46]]-Table1373[[#This Row],[SMI.mg]]</f>
        <v>-72.048648919553045</v>
      </c>
      <c r="AB491" s="1">
        <f>Table1373[[#This Row],[Days post-exp. GS 46]]-Table1373[[#This Row],[Days post-exp.]]</f>
        <v>7</v>
      </c>
      <c r="AC491" s="15"/>
    </row>
    <row r="492" spans="1:29">
      <c r="A492" t="s">
        <v>1028</v>
      </c>
      <c r="B492" t="s">
        <v>890</v>
      </c>
      <c r="C492" s="3">
        <v>44002</v>
      </c>
      <c r="D492" s="13">
        <v>44019</v>
      </c>
      <c r="E492" t="s">
        <v>1029</v>
      </c>
      <c r="F492">
        <f>Table1373[[#This Row],[Date Measured]]-Table1373[[#This Row],[Exp. Start]]</f>
        <v>17</v>
      </c>
      <c r="G492">
        <v>10.49</v>
      </c>
      <c r="H492">
        <v>42</v>
      </c>
      <c r="I492">
        <v>0.20899999999999999</v>
      </c>
      <c r="J492">
        <f>Table1373[[#This Row],[Mass]]*1000</f>
        <v>209</v>
      </c>
      <c r="K492">
        <f>LOG(Table1373[[#This Row],[SVL]])</f>
        <v>1.0207754881935578</v>
      </c>
      <c r="L492">
        <f>LOG(Table1373[[#This Row],[Mass (mg)]])</f>
        <v>2.3201462861110542</v>
      </c>
      <c r="M492">
        <f>Table1373[[#This Row],[Mass (mg)]]*($M$4/Table1373[[#This Row],[SVL]])^$M$3</f>
        <v>544.50307080896812</v>
      </c>
      <c r="N492" s="13">
        <v>44020</v>
      </c>
      <c r="O492" t="s">
        <v>1030</v>
      </c>
      <c r="P492">
        <f>Table1373[[#This Row],[Date Measured GS 46]]-Table1373[[#This Row],[Exp. Start]]</f>
        <v>18</v>
      </c>
      <c r="Q492">
        <v>12.74</v>
      </c>
      <c r="R492">
        <v>46</v>
      </c>
      <c r="S492">
        <v>0.2</v>
      </c>
      <c r="T492">
        <f>Table1373[[#This Row],[Mass GS 46]]*1000</f>
        <v>200</v>
      </c>
      <c r="U492">
        <f>LOG(Table1373[[#This Row],[SVL GS 46]])</f>
        <v>1.1051694279993316</v>
      </c>
      <c r="V492">
        <f>LOG(Table1373[[#This Row],[Mass (mg) GS 46]])</f>
        <v>2.3010299956639813</v>
      </c>
      <c r="W492">
        <f>Table1373[[#This Row],[Mass (mg) GS 46]]*($W$4/Table1373[[#This Row],[SVL GS 46]])^$W$3</f>
        <v>318.43153929242811</v>
      </c>
      <c r="X492" s="12">
        <f>Table1373[[#This Row],[GS 46]]-Table1373[[#This Row],[GS]]</f>
        <v>4</v>
      </c>
      <c r="Y492">
        <f>Table1373[[#This Row],[SVL GS 46]]-Table1373[[#This Row],[SVL]]</f>
        <v>2.25</v>
      </c>
      <c r="Z492">
        <f>Table1373[[#This Row],[Mass GS 46]]-Table1373[[#This Row],[Mass]]</f>
        <v>-8.9999999999999802E-3</v>
      </c>
      <c r="AA492">
        <f>Table1373[[#This Row],[SMI.mg GS 46]]-Table1373[[#This Row],[SMI.mg]]</f>
        <v>-226.07153151654001</v>
      </c>
      <c r="AB492">
        <f>Table1373[[#This Row],[Days post-exp. GS 46]]-Table1373[[#This Row],[Days post-exp.]]</f>
        <v>1</v>
      </c>
    </row>
    <row r="493" spans="1:29">
      <c r="A493" t="s">
        <v>1028</v>
      </c>
      <c r="B493" t="s">
        <v>890</v>
      </c>
      <c r="C493" s="3">
        <v>44002</v>
      </c>
      <c r="D493" s="13">
        <v>44020</v>
      </c>
      <c r="E493" s="3" t="s">
        <v>1031</v>
      </c>
      <c r="F493">
        <f>Table1373[[#This Row],[Date Measured]]-Table1373[[#This Row],[Exp. Start]]</f>
        <v>18</v>
      </c>
      <c r="G493">
        <v>11.17</v>
      </c>
      <c r="H493">
        <v>42</v>
      </c>
      <c r="I493">
        <v>0.23599999999999999</v>
      </c>
      <c r="J493">
        <f>Table1373[[#This Row],[Mass]]*1000</f>
        <v>236</v>
      </c>
      <c r="K493">
        <f>LOG(Table1373[[#This Row],[SVL]])</f>
        <v>1.0480531731156091</v>
      </c>
      <c r="L493">
        <f>LOG(Table1373[[#This Row],[Mass (mg)]])</f>
        <v>2.3729120029701067</v>
      </c>
      <c r="M493">
        <f>Table1373[[#This Row],[Mass (mg)]]*($M$4/Table1373[[#This Row],[SVL]])^$M$3</f>
        <v>516.15595476026294</v>
      </c>
      <c r="N493" s="13">
        <v>44023</v>
      </c>
      <c r="O493" t="s">
        <v>1032</v>
      </c>
      <c r="P493">
        <f>Table1373[[#This Row],[Date Measured GS 46]]-Table1373[[#This Row],[Exp. Start]]</f>
        <v>21</v>
      </c>
      <c r="Q493">
        <v>12.9</v>
      </c>
      <c r="R493">
        <v>46</v>
      </c>
      <c r="S493">
        <v>0.17399999999999999</v>
      </c>
      <c r="T493">
        <f>Table1373[[#This Row],[Mass GS 46]]*1000</f>
        <v>174</v>
      </c>
      <c r="U493">
        <f>LOG(Table1373[[#This Row],[SVL GS 46]])</f>
        <v>1.110589710299249</v>
      </c>
      <c r="V493">
        <f>LOG(Table1373[[#This Row],[Mass (mg) GS 46]])</f>
        <v>2.2405492482825999</v>
      </c>
      <c r="W493">
        <f>Table1373[[#This Row],[Mass (mg) GS 46]]*($W$4/Table1373[[#This Row],[SVL GS 46]])^$W$3</f>
        <v>266.95320868535561</v>
      </c>
      <c r="X493" s="12">
        <f>Table1373[[#This Row],[GS 46]]-Table1373[[#This Row],[GS]]</f>
        <v>4</v>
      </c>
      <c r="Y493">
        <f>Table1373[[#This Row],[SVL GS 46]]-Table1373[[#This Row],[SVL]]</f>
        <v>1.7300000000000004</v>
      </c>
      <c r="Z493">
        <f>Table1373[[#This Row],[Mass GS 46]]-Table1373[[#This Row],[Mass]]</f>
        <v>-6.2E-2</v>
      </c>
      <c r="AA493">
        <f>Table1373[[#This Row],[SMI.mg GS 46]]-Table1373[[#This Row],[SMI.mg]]</f>
        <v>-249.20274607490734</v>
      </c>
      <c r="AB493">
        <f>Table1373[[#This Row],[Days post-exp. GS 46]]-Table1373[[#This Row],[Days post-exp.]]</f>
        <v>3</v>
      </c>
    </row>
    <row r="494" spans="1:29">
      <c r="A494" t="s">
        <v>1028</v>
      </c>
      <c r="B494" t="s">
        <v>890</v>
      </c>
      <c r="C494" s="3">
        <v>44002</v>
      </c>
      <c r="D494" s="13">
        <v>44021</v>
      </c>
      <c r="E494" s="3" t="s">
        <v>1033</v>
      </c>
      <c r="F494">
        <f>Table1373[[#This Row],[Date Measured]]-Table1373[[#This Row],[Exp. Start]]</f>
        <v>19</v>
      </c>
      <c r="G494">
        <v>12.7</v>
      </c>
      <c r="H494">
        <v>42</v>
      </c>
      <c r="I494">
        <v>0.27200000000000002</v>
      </c>
      <c r="J494">
        <f>Table1373[[#This Row],[Mass]]*1000</f>
        <v>272</v>
      </c>
      <c r="K494">
        <f>LOG(Table1373[[#This Row],[SVL]])</f>
        <v>1.1038037209559568</v>
      </c>
      <c r="L494">
        <f>LOG(Table1373[[#This Row],[Mass (mg)]])</f>
        <v>2.4345689040341987</v>
      </c>
      <c r="M494">
        <f>Table1373[[#This Row],[Mass (mg)]]*($M$4/Table1373[[#This Row],[SVL]])^$M$3</f>
        <v>416.04309825320883</v>
      </c>
      <c r="N494" s="13">
        <v>44026</v>
      </c>
      <c r="O494" t="s">
        <v>1034</v>
      </c>
      <c r="P494">
        <f>Table1373[[#This Row],[Date Measured GS 46]]-Table1373[[#This Row],[Exp. Start]]</f>
        <v>24</v>
      </c>
      <c r="Q494">
        <v>12.73</v>
      </c>
      <c r="R494">
        <v>46</v>
      </c>
      <c r="S494">
        <v>0.17399999999999999</v>
      </c>
      <c r="T494">
        <f>Table1373[[#This Row],[Mass GS 46]]*1000</f>
        <v>174</v>
      </c>
      <c r="U494">
        <f>LOG(Table1373[[#This Row],[SVL GS 46]])</f>
        <v>1.1048284036536553</v>
      </c>
      <c r="V494">
        <f>LOG(Table1373[[#This Row],[Mass (mg) GS 46]])</f>
        <v>2.2405492482825999</v>
      </c>
      <c r="W494">
        <f>Table1373[[#This Row],[Mass (mg) GS 46]]*($W$4/Table1373[[#This Row],[SVL GS 46]])^$W$3</f>
        <v>277.68236115922599</v>
      </c>
      <c r="X494" s="12">
        <f>Table1373[[#This Row],[GS 46]]-Table1373[[#This Row],[GS]]</f>
        <v>4</v>
      </c>
      <c r="Y494">
        <f>Table1373[[#This Row],[SVL GS 46]]-Table1373[[#This Row],[SVL]]</f>
        <v>3.0000000000001137E-2</v>
      </c>
      <c r="Z494">
        <f>Table1373[[#This Row],[Mass GS 46]]-Table1373[[#This Row],[Mass]]</f>
        <v>-9.8000000000000032E-2</v>
      </c>
      <c r="AA494">
        <f>Table1373[[#This Row],[SMI.mg GS 46]]-Table1373[[#This Row],[SMI.mg]]</f>
        <v>-138.36073709398283</v>
      </c>
      <c r="AB494">
        <f>Table1373[[#This Row],[Days post-exp. GS 46]]-Table1373[[#This Row],[Days post-exp.]]</f>
        <v>5</v>
      </c>
    </row>
    <row r="495" spans="1:29">
      <c r="A495" t="s">
        <v>1028</v>
      </c>
      <c r="B495" t="s">
        <v>890</v>
      </c>
      <c r="C495" s="3">
        <v>44002</v>
      </c>
      <c r="D495" s="13">
        <v>44021</v>
      </c>
      <c r="E495" s="3" t="s">
        <v>1035</v>
      </c>
      <c r="F495">
        <f>Table1373[[#This Row],[Date Measured]]-Table1373[[#This Row],[Exp. Start]]</f>
        <v>19</v>
      </c>
      <c r="G495">
        <v>13.65</v>
      </c>
      <c r="H495">
        <v>42</v>
      </c>
      <c r="I495">
        <v>0.26800000000000002</v>
      </c>
      <c r="J495">
        <f>Table1373[[#This Row],[Mass]]*1000</f>
        <v>268</v>
      </c>
      <c r="K495">
        <f>LOG(Table1373[[#This Row],[SVL]])</f>
        <v>1.1351326513767748</v>
      </c>
      <c r="L495">
        <f>LOG(Table1373[[#This Row],[Mass (mg)]])</f>
        <v>2.428134794028789</v>
      </c>
      <c r="M495">
        <f>Table1373[[#This Row],[Mass (mg)]]*($M$4/Table1373[[#This Row],[SVL]])^$M$3</f>
        <v>335.30026483928754</v>
      </c>
      <c r="N495" s="13">
        <v>44027</v>
      </c>
      <c r="O495" t="s">
        <v>1036</v>
      </c>
      <c r="P495">
        <f>Table1373[[#This Row],[Date Measured GS 46]]-Table1373[[#This Row],[Exp. Start]]</f>
        <v>25</v>
      </c>
      <c r="Q495">
        <v>12.15</v>
      </c>
      <c r="R495">
        <v>46</v>
      </c>
      <c r="S495">
        <v>0.151</v>
      </c>
      <c r="T495">
        <f>Table1373[[#This Row],[Mass GS 46]]*1000</f>
        <v>151</v>
      </c>
      <c r="U495">
        <f>LOG(Table1373[[#This Row],[SVL GS 46]])</f>
        <v>1.0845762779343311</v>
      </c>
      <c r="V495">
        <f>LOG(Table1373[[#This Row],[Mass (mg) GS 46]])</f>
        <v>2.1789769472931693</v>
      </c>
      <c r="W495">
        <f>Table1373[[#This Row],[Mass (mg) GS 46]]*($W$4/Table1373[[#This Row],[SVL GS 46]])^$W$3</f>
        <v>276.778322974275</v>
      </c>
      <c r="X495" s="12">
        <f>Table1373[[#This Row],[GS 46]]-Table1373[[#This Row],[GS]]</f>
        <v>4</v>
      </c>
      <c r="Y495">
        <f>Table1373[[#This Row],[SVL GS 46]]-Table1373[[#This Row],[SVL]]</f>
        <v>-1.5</v>
      </c>
      <c r="Z495">
        <f>Table1373[[#This Row],[Mass GS 46]]-Table1373[[#This Row],[Mass]]</f>
        <v>-0.11700000000000002</v>
      </c>
      <c r="AA495">
        <f>Table1373[[#This Row],[SMI.mg GS 46]]-Table1373[[#This Row],[SMI.mg]]</f>
        <v>-58.521941865012536</v>
      </c>
      <c r="AB495">
        <f>Table1373[[#This Row],[Days post-exp. GS 46]]-Table1373[[#This Row],[Days post-exp.]]</f>
        <v>6</v>
      </c>
    </row>
    <row r="496" spans="1:29">
      <c r="A496" t="s">
        <v>1028</v>
      </c>
      <c r="B496" t="s">
        <v>890</v>
      </c>
      <c r="C496" s="3">
        <v>44002</v>
      </c>
      <c r="D496" s="13">
        <v>44021</v>
      </c>
      <c r="E496" s="4" t="s">
        <v>1037</v>
      </c>
      <c r="F496">
        <f>Table1373[[#This Row],[Date Measured]]-Table1373[[#This Row],[Exp. Start]]</f>
        <v>19</v>
      </c>
      <c r="G496">
        <v>12.88</v>
      </c>
      <c r="H496" s="4">
        <v>45</v>
      </c>
      <c r="I496">
        <v>0.27900000000000003</v>
      </c>
      <c r="J496">
        <f>Table1373[[#This Row],[Mass]]*1000</f>
        <v>279</v>
      </c>
      <c r="K496">
        <f>LOG(Table1373[[#This Row],[SVL]])</f>
        <v>1.1099158630237933</v>
      </c>
      <c r="L496">
        <f>LOG(Table1373[[#This Row],[Mass (mg)]])</f>
        <v>2.4456042032735974</v>
      </c>
      <c r="M496">
        <f>Table1373[[#This Row],[Mass (mg)]]*($M$4/Table1373[[#This Row],[SVL]])^$M$3</f>
        <v>410.3434929929154</v>
      </c>
      <c r="N496" s="13">
        <v>44025</v>
      </c>
      <c r="O496" t="s">
        <v>1038</v>
      </c>
      <c r="P496">
        <f>Table1373[[#This Row],[Date Measured GS 46]]-Table1373[[#This Row],[Exp. Start]]</f>
        <v>23</v>
      </c>
      <c r="Q496">
        <v>12.98</v>
      </c>
      <c r="R496">
        <v>46</v>
      </c>
      <c r="S496">
        <v>0.193</v>
      </c>
      <c r="T496">
        <f>Table1373[[#This Row],[Mass GS 46]]*1000</f>
        <v>193</v>
      </c>
      <c r="U496">
        <f>LOG(Table1373[[#This Row],[SVL GS 46]])</f>
        <v>1.1132746924643504</v>
      </c>
      <c r="V496">
        <f>LOG(Table1373[[#This Row],[Mass (mg) GS 46]])</f>
        <v>2.2855573090077739</v>
      </c>
      <c r="W496">
        <f>Table1373[[#This Row],[Mass (mg) GS 46]]*($W$4/Table1373[[#This Row],[SVL GS 46]])^$W$3</f>
        <v>290.71527100711029</v>
      </c>
      <c r="X496" s="12">
        <f>Table1373[[#This Row],[GS 46]]-Table1373[[#This Row],[GS]]</f>
        <v>1</v>
      </c>
      <c r="Y496">
        <f>Table1373[[#This Row],[SVL GS 46]]-Table1373[[#This Row],[SVL]]</f>
        <v>9.9999999999999645E-2</v>
      </c>
      <c r="Z496">
        <f>Table1373[[#This Row],[Mass GS 46]]-Table1373[[#This Row],[Mass]]</f>
        <v>-8.6000000000000021E-2</v>
      </c>
      <c r="AA496">
        <f>Table1373[[#This Row],[SMI.mg GS 46]]-Table1373[[#This Row],[SMI.mg]]</f>
        <v>-119.62822198580511</v>
      </c>
      <c r="AB496">
        <f>Table1373[[#This Row],[Days post-exp. GS 46]]-Table1373[[#This Row],[Days post-exp.]]</f>
        <v>4</v>
      </c>
    </row>
    <row r="497" spans="1:29">
      <c r="A497" t="s">
        <v>1028</v>
      </c>
      <c r="B497" t="s">
        <v>890</v>
      </c>
      <c r="C497" s="3">
        <v>44002</v>
      </c>
      <c r="D497" s="13">
        <v>44023</v>
      </c>
      <c r="E497" s="3" t="s">
        <v>1039</v>
      </c>
      <c r="F497">
        <f>Table1373[[#This Row],[Date Measured]]-Table1373[[#This Row],[Exp. Start]]</f>
        <v>21</v>
      </c>
      <c r="G497">
        <v>12.93</v>
      </c>
      <c r="H497">
        <v>42</v>
      </c>
      <c r="I497">
        <v>0.32900000000000001</v>
      </c>
      <c r="J497">
        <f>Table1373[[#This Row],[Mass]]*1000</f>
        <v>329</v>
      </c>
      <c r="K497">
        <f>LOG(Table1373[[#This Row],[SVL]])</f>
        <v>1.1115985248803941</v>
      </c>
      <c r="L497">
        <f>LOG(Table1373[[#This Row],[Mass (mg)]])</f>
        <v>2.5171958979499744</v>
      </c>
      <c r="M497">
        <f>Table1373[[#This Row],[Mass (mg)]]*($M$4/Table1373[[#This Row],[SVL]])^$M$3</f>
        <v>478.68740294508325</v>
      </c>
      <c r="N497" s="13">
        <v>44027</v>
      </c>
      <c r="O497" t="s">
        <v>1040</v>
      </c>
      <c r="P497">
        <f>Table1373[[#This Row],[Date Measured GS 46]]-Table1373[[#This Row],[Exp. Start]]</f>
        <v>25</v>
      </c>
      <c r="Q497">
        <v>13.82</v>
      </c>
      <c r="R497">
        <v>46</v>
      </c>
      <c r="S497">
        <v>0.20499999999999999</v>
      </c>
      <c r="T497">
        <f>Table1373[[#This Row],[Mass GS 46]]*1000</f>
        <v>205</v>
      </c>
      <c r="U497">
        <f>LOG(Table1373[[#This Row],[SVL GS 46]])</f>
        <v>1.1405080430381795</v>
      </c>
      <c r="V497">
        <f>LOG(Table1373[[#This Row],[Mass (mg) GS 46]])</f>
        <v>2.3117538610557542</v>
      </c>
      <c r="W497">
        <f>Table1373[[#This Row],[Mass (mg) GS 46]]*($W$4/Table1373[[#This Row],[SVL GS 46]])^$W$3</f>
        <v>256.31355451209214</v>
      </c>
      <c r="X497" s="12">
        <f>Table1373[[#This Row],[GS 46]]-Table1373[[#This Row],[GS]]</f>
        <v>4</v>
      </c>
      <c r="Y497">
        <f>Table1373[[#This Row],[SVL GS 46]]-Table1373[[#This Row],[SVL]]</f>
        <v>0.89000000000000057</v>
      </c>
      <c r="Z497">
        <f>Table1373[[#This Row],[Mass GS 46]]-Table1373[[#This Row],[Mass]]</f>
        <v>-0.12400000000000003</v>
      </c>
      <c r="AA497">
        <f>Table1373[[#This Row],[SMI.mg GS 46]]-Table1373[[#This Row],[SMI.mg]]</f>
        <v>-222.37384843299111</v>
      </c>
      <c r="AB497">
        <f>Table1373[[#This Row],[Days post-exp. GS 46]]-Table1373[[#This Row],[Days post-exp.]]</f>
        <v>4</v>
      </c>
    </row>
    <row r="498" spans="1:29">
      <c r="A498" t="s">
        <v>1028</v>
      </c>
      <c r="B498" t="s">
        <v>890</v>
      </c>
      <c r="C498" s="3">
        <v>44002</v>
      </c>
      <c r="D498" s="13">
        <v>44029</v>
      </c>
      <c r="E498" s="3" t="s">
        <v>1041</v>
      </c>
      <c r="F498">
        <f>Table1373[[#This Row],[Date Measured]]-Table1373[[#This Row],[Exp. Start]]</f>
        <v>27</v>
      </c>
      <c r="G498">
        <v>11.67</v>
      </c>
      <c r="H498">
        <v>42</v>
      </c>
      <c r="I498">
        <v>0.193</v>
      </c>
      <c r="J498">
        <f>Table1373[[#This Row],[Mass]]*1000</f>
        <v>193</v>
      </c>
      <c r="K498">
        <f>LOG(Table1373[[#This Row],[SVL]])</f>
        <v>1.0670708560453701</v>
      </c>
      <c r="L498">
        <f>LOG(Table1373[[#This Row],[Mass (mg)]])</f>
        <v>2.2855573090077739</v>
      </c>
      <c r="M498">
        <f>Table1373[[#This Row],[Mass (mg)]]*($M$4/Table1373[[#This Row],[SVL]])^$M$3</f>
        <v>373.63738102401516</v>
      </c>
      <c r="O498" s="6" t="s">
        <v>1042</v>
      </c>
      <c r="AC498" s="12" t="s">
        <v>115</v>
      </c>
    </row>
    <row r="499" spans="1:29">
      <c r="A499" t="s">
        <v>1028</v>
      </c>
      <c r="B499" t="s">
        <v>890</v>
      </c>
      <c r="C499" s="3">
        <v>44002</v>
      </c>
      <c r="D499" s="13">
        <v>44033</v>
      </c>
      <c r="E499" s="3" t="s">
        <v>1043</v>
      </c>
      <c r="F499">
        <f>Table1373[[#This Row],[Date Measured]]-Table1373[[#This Row],[Exp. Start]]</f>
        <v>31</v>
      </c>
      <c r="G499">
        <v>15.71</v>
      </c>
      <c r="H499">
        <v>42</v>
      </c>
      <c r="I499">
        <v>0.51200000000000001</v>
      </c>
      <c r="J499">
        <f>Table1373[[#This Row],[Mass]]*1000</f>
        <v>512</v>
      </c>
      <c r="K499">
        <f>LOG(Table1373[[#This Row],[SVL]])</f>
        <v>1.1961761850399732</v>
      </c>
      <c r="L499">
        <f>LOG(Table1373[[#This Row],[Mass (mg)]])</f>
        <v>2.7092699609758308</v>
      </c>
      <c r="M499">
        <f>Table1373[[#This Row],[Mass (mg)]]*($M$4/Table1373[[#This Row],[SVL]])^$M$3</f>
        <v>433.03731906851607</v>
      </c>
      <c r="N499" s="13">
        <v>44038</v>
      </c>
      <c r="O499" t="s">
        <v>1044</v>
      </c>
      <c r="P499">
        <f>Table1373[[#This Row],[Date Measured GS 46]]-Table1373[[#This Row],[Exp. Start]]</f>
        <v>36</v>
      </c>
      <c r="Q499">
        <v>12.91</v>
      </c>
      <c r="R499">
        <v>46</v>
      </c>
      <c r="S499">
        <v>0.28999999999999998</v>
      </c>
      <c r="T499">
        <f>Table1373[[#This Row],[Mass GS 46]]*1000</f>
        <v>290</v>
      </c>
      <c r="U499">
        <f>LOG(Table1373[[#This Row],[SVL GS 46]])</f>
        <v>1.1109262422664203</v>
      </c>
      <c r="V499">
        <f>LOG(Table1373[[#This Row],[Mass (mg) GS 46]])</f>
        <v>2.4623979978989561</v>
      </c>
      <c r="W499">
        <f>Table1373[[#This Row],[Mass (mg) GS 46]]*($W$4/Table1373[[#This Row],[SVL GS 46]])^$W$3</f>
        <v>443.89910991653511</v>
      </c>
      <c r="X499" s="12">
        <f>Table1373[[#This Row],[GS 46]]-Table1373[[#This Row],[GS]]</f>
        <v>4</v>
      </c>
      <c r="Y499">
        <f>Table1373[[#This Row],[SVL GS 46]]-Table1373[[#This Row],[SVL]]</f>
        <v>-2.8000000000000007</v>
      </c>
      <c r="Z499">
        <f>Table1373[[#This Row],[Mass GS 46]]-Table1373[[#This Row],[Mass]]</f>
        <v>-0.22200000000000003</v>
      </c>
      <c r="AA499">
        <f>Table1373[[#This Row],[SMI.mg GS 46]]-Table1373[[#This Row],[SMI.mg]]</f>
        <v>10.861790848019041</v>
      </c>
      <c r="AB499">
        <f>Table1373[[#This Row],[Days post-exp. GS 46]]-Table1373[[#This Row],[Days post-exp.]]</f>
        <v>5</v>
      </c>
    </row>
    <row r="500" spans="1:29">
      <c r="A500" t="s">
        <v>1028</v>
      </c>
      <c r="B500" t="s">
        <v>890</v>
      </c>
      <c r="C500" s="3">
        <v>44002</v>
      </c>
      <c r="D500" s="13">
        <v>44033</v>
      </c>
      <c r="E500" t="s">
        <v>1045</v>
      </c>
      <c r="F500">
        <f>Table1373[[#This Row],[Date Measured]]-Table1373[[#This Row],[Exp. Start]]</f>
        <v>31</v>
      </c>
      <c r="G500">
        <v>15.97</v>
      </c>
      <c r="H500">
        <v>42</v>
      </c>
      <c r="I500">
        <v>0.40899999999999997</v>
      </c>
      <c r="J500">
        <f>Table1373[[#This Row],[Mass]]*1000</f>
        <v>409</v>
      </c>
      <c r="K500">
        <f>LOG(Table1373[[#This Row],[SVL]])</f>
        <v>1.203304916138483</v>
      </c>
      <c r="L500">
        <f>LOG(Table1373[[#This Row],[Mass (mg)]])</f>
        <v>2.6117233080073419</v>
      </c>
      <c r="M500">
        <f>Table1373[[#This Row],[Mass (mg)]]*($M$4/Table1373[[#This Row],[SVL]])^$M$3</f>
        <v>330.46142965001866</v>
      </c>
      <c r="N500" s="13">
        <v>44037</v>
      </c>
      <c r="O500" t="s">
        <v>1046</v>
      </c>
      <c r="P500">
        <f>Table1373[[#This Row],[Date Measured GS 46]]-Table1373[[#This Row],[Exp. Start]]</f>
        <v>35</v>
      </c>
      <c r="Q500">
        <v>15.07</v>
      </c>
      <c r="R500">
        <v>46</v>
      </c>
      <c r="S500">
        <v>0.255</v>
      </c>
      <c r="T500">
        <f>Table1373[[#This Row],[Mass GS 46]]*1000</f>
        <v>255</v>
      </c>
      <c r="U500">
        <f>LOG(Table1373[[#This Row],[SVL GS 46]])</f>
        <v>1.1781132523146318</v>
      </c>
      <c r="V500">
        <f>LOG(Table1373[[#This Row],[Mass (mg) GS 46]])</f>
        <v>2.406540180433955</v>
      </c>
      <c r="W500">
        <f>Table1373[[#This Row],[Mass (mg) GS 46]]*($W$4/Table1373[[#This Row],[SVL GS 46]])^$W$3</f>
        <v>246.52270604142575</v>
      </c>
      <c r="X500" s="12">
        <f>Table1373[[#This Row],[GS 46]]-Table1373[[#This Row],[GS]]</f>
        <v>4</v>
      </c>
      <c r="Y500">
        <f>Table1373[[#This Row],[SVL GS 46]]-Table1373[[#This Row],[SVL]]</f>
        <v>-0.90000000000000036</v>
      </c>
      <c r="Z500">
        <f>Table1373[[#This Row],[Mass GS 46]]-Table1373[[#This Row],[Mass]]</f>
        <v>-0.15399999999999997</v>
      </c>
      <c r="AA500">
        <f>Table1373[[#This Row],[SMI.mg GS 46]]-Table1373[[#This Row],[SMI.mg]]</f>
        <v>-83.938723608592909</v>
      </c>
      <c r="AB500">
        <f>Table1373[[#This Row],[Days post-exp. GS 46]]-Table1373[[#This Row],[Days post-exp.]]</f>
        <v>4</v>
      </c>
    </row>
    <row r="501" spans="1:29">
      <c r="A501" t="s">
        <v>1028</v>
      </c>
      <c r="B501" t="s">
        <v>890</v>
      </c>
      <c r="C501" s="3">
        <v>44002</v>
      </c>
      <c r="D501" s="13">
        <v>44034</v>
      </c>
      <c r="E501" t="s">
        <v>1047</v>
      </c>
      <c r="F501">
        <f>Table1373[[#This Row],[Date Measured]]-Table1373[[#This Row],[Exp. Start]]</f>
        <v>32</v>
      </c>
      <c r="G501">
        <v>12.86</v>
      </c>
      <c r="H501">
        <v>42</v>
      </c>
      <c r="I501">
        <v>0.3</v>
      </c>
      <c r="J501">
        <f>Table1373[[#This Row],[Mass]]*1000</f>
        <v>300</v>
      </c>
      <c r="K501">
        <f>LOG(Table1373[[#This Row],[SVL]])</f>
        <v>1.1092409685882032</v>
      </c>
      <c r="L501">
        <f>LOG(Table1373[[#This Row],[Mass (mg)]])</f>
        <v>2.4771212547196626</v>
      </c>
      <c r="M501">
        <f>Table1373[[#This Row],[Mass (mg)]]*($M$4/Table1373[[#This Row],[SVL]])^$M$3</f>
        <v>443.14371890404868</v>
      </c>
      <c r="N501" s="13">
        <v>44038</v>
      </c>
      <c r="O501" t="s">
        <v>1048</v>
      </c>
      <c r="P501">
        <f>Table1373[[#This Row],[Date Measured GS 46]]-Table1373[[#This Row],[Exp. Start]]</f>
        <v>36</v>
      </c>
      <c r="Q501">
        <v>12.78</v>
      </c>
      <c r="R501">
        <v>46</v>
      </c>
      <c r="S501">
        <v>0.222</v>
      </c>
      <c r="T501">
        <f>Table1373[[#This Row],[Mass GS 46]]*1000</f>
        <v>222</v>
      </c>
      <c r="U501">
        <f>LOG(Table1373[[#This Row],[SVL GS 46]])</f>
        <v>1.1065308538223813</v>
      </c>
      <c r="V501">
        <f>LOG(Table1373[[#This Row],[Mass (mg) GS 46]])</f>
        <v>2.3463529744506388</v>
      </c>
      <c r="W501">
        <f>Table1373[[#This Row],[Mass (mg) GS 46]]*($W$4/Table1373[[#This Row],[SVL GS 46]])^$W$3</f>
        <v>350.18305868029631</v>
      </c>
      <c r="X501" s="12">
        <f>Table1373[[#This Row],[GS 46]]-Table1373[[#This Row],[GS]]</f>
        <v>4</v>
      </c>
      <c r="Y501">
        <f>Table1373[[#This Row],[SVL GS 46]]-Table1373[[#This Row],[SVL]]</f>
        <v>-8.0000000000000071E-2</v>
      </c>
      <c r="Z501">
        <f>Table1373[[#This Row],[Mass GS 46]]-Table1373[[#This Row],[Mass]]</f>
        <v>-7.7999999999999986E-2</v>
      </c>
      <c r="AA501">
        <f>Table1373[[#This Row],[SMI.mg GS 46]]-Table1373[[#This Row],[SMI.mg]]</f>
        <v>-92.96066022375237</v>
      </c>
      <c r="AB501">
        <f>Table1373[[#This Row],[Days post-exp. GS 46]]-Table1373[[#This Row],[Days post-exp.]]</f>
        <v>4</v>
      </c>
    </row>
    <row r="502" spans="1:29">
      <c r="A502" t="s">
        <v>1028</v>
      </c>
      <c r="B502" t="s">
        <v>890</v>
      </c>
      <c r="C502" s="3">
        <v>44002</v>
      </c>
      <c r="D502" s="13">
        <v>44036</v>
      </c>
      <c r="E502" t="s">
        <v>1049</v>
      </c>
      <c r="F502">
        <f>Table1373[[#This Row],[Date Measured]]-Table1373[[#This Row],[Exp. Start]]</f>
        <v>34</v>
      </c>
      <c r="G502">
        <v>14.87</v>
      </c>
      <c r="H502">
        <v>42</v>
      </c>
      <c r="I502">
        <v>0.442</v>
      </c>
      <c r="J502">
        <f>Table1373[[#This Row],[Mass]]*1000</f>
        <v>442</v>
      </c>
      <c r="K502">
        <f>LOG(Table1373[[#This Row],[SVL]])</f>
        <v>1.1723109685219542</v>
      </c>
      <c r="L502">
        <f>LOG(Table1373[[#This Row],[Mass (mg)]])</f>
        <v>2.6454222693490919</v>
      </c>
      <c r="M502">
        <f>Table1373[[#This Row],[Mass (mg)]]*($M$4/Table1373[[#This Row],[SVL]])^$M$3</f>
        <v>435.66926326151332</v>
      </c>
      <c r="N502" s="13">
        <v>44039</v>
      </c>
      <c r="O502" t="s">
        <v>1050</v>
      </c>
      <c r="P502">
        <f>Table1373[[#This Row],[Date Measured GS 46]]-Table1373[[#This Row],[Exp. Start]]</f>
        <v>37</v>
      </c>
      <c r="Q502">
        <v>15.2</v>
      </c>
      <c r="R502">
        <v>46</v>
      </c>
      <c r="S502">
        <v>0.34300000000000003</v>
      </c>
      <c r="T502">
        <f>Table1373[[#This Row],[Mass GS 46]]*1000</f>
        <v>343</v>
      </c>
      <c r="U502">
        <f>LOG(Table1373[[#This Row],[SVL GS 46]])</f>
        <v>1.1818435879447726</v>
      </c>
      <c r="V502">
        <f>LOG(Table1373[[#This Row],[Mass (mg) GS 46]])</f>
        <v>2.5352941200427703</v>
      </c>
      <c r="W502">
        <f>Table1373[[#This Row],[Mass (mg) GS 46]]*($W$4/Table1373[[#This Row],[SVL GS 46]])^$W$3</f>
        <v>323.24396878833522</v>
      </c>
      <c r="X502" s="12">
        <f>Table1373[[#This Row],[GS 46]]-Table1373[[#This Row],[GS]]</f>
        <v>4</v>
      </c>
      <c r="Y502">
        <f>Table1373[[#This Row],[SVL GS 46]]-Table1373[[#This Row],[SVL]]</f>
        <v>0.33000000000000007</v>
      </c>
      <c r="Z502">
        <f>Table1373[[#This Row],[Mass GS 46]]-Table1373[[#This Row],[Mass]]</f>
        <v>-9.8999999999999977E-2</v>
      </c>
      <c r="AA502">
        <f>Table1373[[#This Row],[SMI.mg GS 46]]-Table1373[[#This Row],[SMI.mg]]</f>
        <v>-112.4252944731781</v>
      </c>
      <c r="AB502">
        <f>Table1373[[#This Row],[Days post-exp. GS 46]]-Table1373[[#This Row],[Days post-exp.]]</f>
        <v>3</v>
      </c>
    </row>
    <row r="503" spans="1:29">
      <c r="A503" t="s">
        <v>1028</v>
      </c>
      <c r="B503" t="s">
        <v>890</v>
      </c>
      <c r="C503" s="3">
        <v>44002</v>
      </c>
      <c r="D503" s="13">
        <v>44038</v>
      </c>
      <c r="E503" s="3" t="s">
        <v>1051</v>
      </c>
      <c r="F503">
        <f>Table1373[[#This Row],[Date Measured]]-Table1373[[#This Row],[Exp. Start]]</f>
        <v>36</v>
      </c>
      <c r="G503">
        <v>15.6</v>
      </c>
      <c r="H503">
        <v>42</v>
      </c>
      <c r="I503">
        <v>0.48199999999999998</v>
      </c>
      <c r="J503">
        <f>Table1373[[#This Row],[Mass]]*1000</f>
        <v>482</v>
      </c>
      <c r="K503">
        <f>LOG(Table1373[[#This Row],[SVL]])</f>
        <v>1.1931245983544616</v>
      </c>
      <c r="L503">
        <f>LOG(Table1373[[#This Row],[Mass (mg)]])</f>
        <v>2.6830470382388496</v>
      </c>
      <c r="M503">
        <f>Table1373[[#This Row],[Mass (mg)]]*($M$4/Table1373[[#This Row],[SVL]])^$M$3</f>
        <v>415.72194071427396</v>
      </c>
      <c r="N503" s="13">
        <v>44041</v>
      </c>
      <c r="O503" t="s">
        <v>1052</v>
      </c>
      <c r="P503">
        <f>Table1373[[#This Row],[Date Measured GS 46]]-Table1373[[#This Row],[Exp. Start]]</f>
        <v>39</v>
      </c>
      <c r="Q503">
        <v>14.44</v>
      </c>
      <c r="R503">
        <v>46</v>
      </c>
      <c r="S503">
        <v>0.372</v>
      </c>
      <c r="T503">
        <f>Table1373[[#This Row],[Mass GS 46]]*1000</f>
        <v>372</v>
      </c>
      <c r="U503">
        <f>LOG(Table1373[[#This Row],[SVL GS 46]])</f>
        <v>1.1595671932336202</v>
      </c>
      <c r="V503">
        <f>LOG(Table1373[[#This Row],[Mass (mg) GS 46]])</f>
        <v>2.5705429398818973</v>
      </c>
      <c r="W503">
        <f>Table1373[[#This Row],[Mass (mg) GS 46]]*($W$4/Table1373[[#This Row],[SVL GS 46]])^$W$3</f>
        <v>408.27062778361039</v>
      </c>
      <c r="X503" s="12">
        <f>Table1373[[#This Row],[GS 46]]-Table1373[[#This Row],[GS]]</f>
        <v>4</v>
      </c>
      <c r="Y503">
        <f>Table1373[[#This Row],[SVL GS 46]]-Table1373[[#This Row],[SVL]]</f>
        <v>-1.1600000000000001</v>
      </c>
      <c r="Z503">
        <f>Table1373[[#This Row],[Mass GS 46]]-Table1373[[#This Row],[Mass]]</f>
        <v>-0.10999999999999999</v>
      </c>
      <c r="AA503">
        <f>Table1373[[#This Row],[SMI.mg GS 46]]-Table1373[[#This Row],[SMI.mg]]</f>
        <v>-7.4513129306635619</v>
      </c>
      <c r="AB503">
        <f>Table1373[[#This Row],[Days post-exp. GS 46]]-Table1373[[#This Row],[Days post-exp.]]</f>
        <v>3</v>
      </c>
    </row>
    <row r="504" spans="1:29">
      <c r="A504" t="s">
        <v>1028</v>
      </c>
      <c r="B504" t="s">
        <v>890</v>
      </c>
      <c r="C504" s="3">
        <v>44002</v>
      </c>
      <c r="D504" s="13">
        <v>44038</v>
      </c>
      <c r="E504" s="3" t="s">
        <v>1053</v>
      </c>
      <c r="F504">
        <f>Table1373[[#This Row],[Date Measured]]-Table1373[[#This Row],[Exp. Start]]</f>
        <v>36</v>
      </c>
      <c r="G504">
        <v>15.11</v>
      </c>
      <c r="H504">
        <v>42</v>
      </c>
      <c r="I504">
        <v>0.53200000000000003</v>
      </c>
      <c r="J504">
        <f>Table1373[[#This Row],[Mass]]*1000</f>
        <v>532</v>
      </c>
      <c r="K504">
        <f>LOG(Table1373[[#This Row],[SVL]])</f>
        <v>1.1792644643390253</v>
      </c>
      <c r="L504">
        <f>LOG(Table1373[[#This Row],[Mass (mg)]])</f>
        <v>2.7259116322950483</v>
      </c>
      <c r="M504">
        <f>Table1373[[#This Row],[Mass (mg)]]*($M$4/Table1373[[#This Row],[SVL]])^$M$3</f>
        <v>501.50645476714192</v>
      </c>
      <c r="N504" s="13">
        <v>44041</v>
      </c>
      <c r="O504" t="s">
        <v>1054</v>
      </c>
      <c r="P504">
        <f>Table1373[[#This Row],[Date Measured GS 46]]-Table1373[[#This Row],[Exp. Start]]</f>
        <v>39</v>
      </c>
      <c r="Q504">
        <v>15.12</v>
      </c>
      <c r="R504">
        <v>46</v>
      </c>
      <c r="S504">
        <v>0.38200000000000001</v>
      </c>
      <c r="T504">
        <f>Table1373[[#This Row],[Mass GS 46]]*1000</f>
        <v>382</v>
      </c>
      <c r="U504">
        <f>LOG(Table1373[[#This Row],[SVL GS 46]])</f>
        <v>1.1795517911651876</v>
      </c>
      <c r="V504">
        <f>LOG(Table1373[[#This Row],[Mass (mg) GS 46]])</f>
        <v>2.5820633629117089</v>
      </c>
      <c r="W504">
        <f>Table1373[[#This Row],[Mass (mg) GS 46]]*($W$4/Table1373[[#This Row],[SVL GS 46]])^$W$3</f>
        <v>365.68498796783541</v>
      </c>
      <c r="X504" s="12">
        <f>Table1373[[#This Row],[GS 46]]-Table1373[[#This Row],[GS]]</f>
        <v>4</v>
      </c>
      <c r="Y504">
        <f>Table1373[[#This Row],[SVL GS 46]]-Table1373[[#This Row],[SVL]]</f>
        <v>9.9999999999997868E-3</v>
      </c>
      <c r="Z504">
        <f>Table1373[[#This Row],[Mass GS 46]]-Table1373[[#This Row],[Mass]]</f>
        <v>-0.15000000000000002</v>
      </c>
      <c r="AA504">
        <f>Table1373[[#This Row],[SMI.mg GS 46]]-Table1373[[#This Row],[SMI.mg]]</f>
        <v>-135.82146679930651</v>
      </c>
      <c r="AB504">
        <f>Table1373[[#This Row],[Days post-exp. GS 46]]-Table1373[[#This Row],[Days post-exp.]]</f>
        <v>3</v>
      </c>
    </row>
    <row r="505" spans="1:29">
      <c r="A505" t="s">
        <v>1028</v>
      </c>
      <c r="B505" t="s">
        <v>890</v>
      </c>
      <c r="C505" s="3">
        <v>44002</v>
      </c>
      <c r="D505" s="13">
        <v>44038</v>
      </c>
      <c r="E505" s="3" t="s">
        <v>1055</v>
      </c>
      <c r="F505">
        <f>Table1373[[#This Row],[Date Measured]]-Table1373[[#This Row],[Exp. Start]]</f>
        <v>36</v>
      </c>
      <c r="G505">
        <v>13.54</v>
      </c>
      <c r="H505">
        <v>44</v>
      </c>
      <c r="I505">
        <v>0.36499999999999999</v>
      </c>
      <c r="J505">
        <f>Table1373[[#This Row],[Mass]]*1000</f>
        <v>365</v>
      </c>
      <c r="K505">
        <f>LOG(Table1373[[#This Row],[SVL]])</f>
        <v>1.1316186643491255</v>
      </c>
      <c r="L505">
        <f>LOG(Table1373[[#This Row],[Mass (mg)]])</f>
        <v>2.5622928644564746</v>
      </c>
      <c r="M505">
        <f>Table1373[[#This Row],[Mass (mg)]]*($M$4/Table1373[[#This Row],[SVL]])^$M$3</f>
        <v>467.06850070194901</v>
      </c>
      <c r="N505" s="27">
        <v>44042</v>
      </c>
      <c r="O505" s="31" t="s">
        <v>1056</v>
      </c>
      <c r="P505">
        <f>Table1373[[#This Row],[Date Measured GS 46]]-Table1373[[#This Row],[Exp. Start]]</f>
        <v>40</v>
      </c>
      <c r="Q505" s="31">
        <v>13.29</v>
      </c>
      <c r="R505" s="31">
        <v>46</v>
      </c>
      <c r="S505" s="31">
        <v>0.32900000000000001</v>
      </c>
      <c r="T505">
        <f>Table1373[[#This Row],[Mass GS 46]]*1000</f>
        <v>329</v>
      </c>
      <c r="U505">
        <f>LOG(Table1373[[#This Row],[SVL GS 46]])</f>
        <v>1.1235249809427319</v>
      </c>
      <c r="V505">
        <f>LOG(Table1373[[#This Row],[Mass (mg) GS 46]])</f>
        <v>2.5171958979499744</v>
      </c>
      <c r="W505">
        <f>Table1373[[#This Row],[Mass (mg) GS 46]]*($W$4/Table1373[[#This Row],[SVL GS 46]])^$W$3</f>
        <v>462.01853556653799</v>
      </c>
      <c r="X505" s="12">
        <f>Table1373[[#This Row],[GS 46]]-Table1373[[#This Row],[GS]]</f>
        <v>2</v>
      </c>
      <c r="Y505">
        <f>Table1373[[#This Row],[SVL GS 46]]-Table1373[[#This Row],[SVL]]</f>
        <v>-0.25</v>
      </c>
      <c r="Z505">
        <f>Table1373[[#This Row],[Mass GS 46]]-Table1373[[#This Row],[Mass]]</f>
        <v>-3.5999999999999976E-2</v>
      </c>
      <c r="AA505">
        <f>Table1373[[#This Row],[SMI.mg GS 46]]-Table1373[[#This Row],[SMI.mg]]</f>
        <v>-5.0499651354110142</v>
      </c>
      <c r="AB505">
        <f>Table1373[[#This Row],[Days post-exp. GS 46]]-Table1373[[#This Row],[Days post-exp.]]</f>
        <v>4</v>
      </c>
    </row>
    <row r="506" spans="1:29">
      <c r="A506" t="s">
        <v>1028</v>
      </c>
      <c r="B506" t="s">
        <v>890</v>
      </c>
      <c r="C506" s="3">
        <v>44002</v>
      </c>
      <c r="D506" s="13"/>
      <c r="E506" s="11" t="s">
        <v>1057</v>
      </c>
      <c r="N506" s="13"/>
      <c r="O506" s="6" t="s">
        <v>1058</v>
      </c>
      <c r="AC506" s="12" t="s">
        <v>1059</v>
      </c>
    </row>
    <row r="507" spans="1:29">
      <c r="A507" t="s">
        <v>1028</v>
      </c>
      <c r="B507" t="s">
        <v>890</v>
      </c>
      <c r="C507" s="3">
        <v>44002</v>
      </c>
      <c r="D507" s="13">
        <v>44039</v>
      </c>
      <c r="E507" s="3" t="s">
        <v>1060</v>
      </c>
      <c r="F507">
        <f>Table1373[[#This Row],[Date Measured]]-Table1373[[#This Row],[Exp. Start]]</f>
        <v>37</v>
      </c>
      <c r="G507">
        <v>15.3</v>
      </c>
      <c r="H507">
        <v>42</v>
      </c>
      <c r="I507">
        <v>0.53800000000000003</v>
      </c>
      <c r="J507">
        <f>Table1373[[#This Row],[Mass]]*1000</f>
        <v>538</v>
      </c>
      <c r="K507">
        <f>LOG(Table1373[[#This Row],[SVL]])</f>
        <v>1.1846914308175989</v>
      </c>
      <c r="L507">
        <f>LOG(Table1373[[#This Row],[Mass (mg)]])</f>
        <v>2.7307822756663893</v>
      </c>
      <c r="M507">
        <f>Table1373[[#This Row],[Mass (mg)]]*($M$4/Table1373[[#This Row],[SVL]])^$M$3</f>
        <v>489.81235464806383</v>
      </c>
      <c r="N507" s="13">
        <v>44042</v>
      </c>
      <c r="O507" t="s">
        <v>1061</v>
      </c>
      <c r="P507">
        <f>Table1373[[#This Row],[Date Measured GS 46]]-Table1373[[#This Row],[Exp. Start]]</f>
        <v>40</v>
      </c>
      <c r="Q507">
        <v>17.079999999999998</v>
      </c>
      <c r="R507">
        <v>46</v>
      </c>
      <c r="S507">
        <v>0.4</v>
      </c>
      <c r="T507">
        <f>Table1373[[#This Row],[Mass GS 46]]*1000</f>
        <v>400</v>
      </c>
      <c r="U507">
        <f>LOG(Table1373[[#This Row],[SVL GS 46]])</f>
        <v>1.2324878663529861</v>
      </c>
      <c r="V507">
        <f>LOG(Table1373[[#This Row],[Mass (mg) GS 46]])</f>
        <v>2.6020599913279625</v>
      </c>
      <c r="W507">
        <f>Table1373[[#This Row],[Mass (mg) GS 46]]*($W$4/Table1373[[#This Row],[SVL GS 46]])^$W$3</f>
        <v>266.60274744771885</v>
      </c>
      <c r="X507" s="12">
        <f>Table1373[[#This Row],[GS 46]]-Table1373[[#This Row],[GS]]</f>
        <v>4</v>
      </c>
      <c r="Y507">
        <f>Table1373[[#This Row],[SVL GS 46]]-Table1373[[#This Row],[SVL]]</f>
        <v>1.7799999999999976</v>
      </c>
      <c r="Z507">
        <f>Table1373[[#This Row],[Mass GS 46]]-Table1373[[#This Row],[Mass]]</f>
        <v>-0.13800000000000001</v>
      </c>
      <c r="AA507">
        <f>Table1373[[#This Row],[SMI.mg GS 46]]-Table1373[[#This Row],[SMI.mg]]</f>
        <v>-223.20960720034498</v>
      </c>
      <c r="AB507">
        <f>Table1373[[#This Row],[Days post-exp. GS 46]]-Table1373[[#This Row],[Days post-exp.]]</f>
        <v>3</v>
      </c>
    </row>
    <row r="508" spans="1:29">
      <c r="A508" t="s">
        <v>1028</v>
      </c>
      <c r="B508" t="s">
        <v>890</v>
      </c>
      <c r="C508" s="3">
        <v>44002</v>
      </c>
      <c r="D508" s="13">
        <v>44039</v>
      </c>
      <c r="E508" s="3" t="s">
        <v>1062</v>
      </c>
      <c r="F508">
        <f>Table1373[[#This Row],[Date Measured]]-Table1373[[#This Row],[Exp. Start]]</f>
        <v>37</v>
      </c>
      <c r="G508">
        <v>15.96</v>
      </c>
      <c r="H508">
        <v>42</v>
      </c>
      <c r="I508">
        <v>0.60799999999999998</v>
      </c>
      <c r="J508">
        <f>Table1373[[#This Row],[Mass]]*1000</f>
        <v>608</v>
      </c>
      <c r="K508">
        <f>LOG(Table1373[[#This Row],[SVL]])</f>
        <v>1.2030328870147107</v>
      </c>
      <c r="L508">
        <f>LOG(Table1373[[#This Row],[Mass (mg)]])</f>
        <v>2.7839035792727351</v>
      </c>
      <c r="M508">
        <f>Table1373[[#This Row],[Mass (mg)]]*($M$4/Table1373[[#This Row],[SVL]])^$M$3</f>
        <v>492.10617751022625</v>
      </c>
      <c r="N508" s="13">
        <v>44044</v>
      </c>
      <c r="O508" t="s">
        <v>1063</v>
      </c>
      <c r="P508">
        <f>Table1373[[#This Row],[Date Measured GS 46]]-Table1373[[#This Row],[Exp. Start]]</f>
        <v>42</v>
      </c>
      <c r="Q508">
        <v>14.04</v>
      </c>
      <c r="R508">
        <v>46</v>
      </c>
      <c r="S508">
        <v>0.40200000000000002</v>
      </c>
      <c r="T508">
        <f>Table1373[[#This Row],[Mass GS 46]]*1000</f>
        <v>402</v>
      </c>
      <c r="U508">
        <f>LOG(Table1373[[#This Row],[SVL GS 46]])</f>
        <v>1.1473671077937864</v>
      </c>
      <c r="V508">
        <f>LOG(Table1373[[#This Row],[Mass (mg) GS 46]])</f>
        <v>2.6042260530844699</v>
      </c>
      <c r="W508">
        <f>Table1373[[#This Row],[Mass (mg) GS 46]]*($W$4/Table1373[[#This Row],[SVL GS 46]])^$W$3</f>
        <v>479.5897379218049</v>
      </c>
      <c r="X508" s="12">
        <f>Table1373[[#This Row],[GS 46]]-Table1373[[#This Row],[GS]]</f>
        <v>4</v>
      </c>
      <c r="Y508">
        <f>Table1373[[#This Row],[SVL GS 46]]-Table1373[[#This Row],[SVL]]</f>
        <v>-1.9200000000000017</v>
      </c>
      <c r="Z508">
        <f>Table1373[[#This Row],[Mass GS 46]]-Table1373[[#This Row],[Mass]]</f>
        <v>-0.20599999999999996</v>
      </c>
      <c r="AA508">
        <f>Table1373[[#This Row],[SMI.mg GS 46]]-Table1373[[#This Row],[SMI.mg]]</f>
        <v>-12.516439588421349</v>
      </c>
      <c r="AB508">
        <f>Table1373[[#This Row],[Days post-exp. GS 46]]-Table1373[[#This Row],[Days post-exp.]]</f>
        <v>5</v>
      </c>
    </row>
    <row r="509" spans="1:29">
      <c r="A509" t="s">
        <v>1028</v>
      </c>
      <c r="B509" t="s">
        <v>890</v>
      </c>
      <c r="C509" s="3">
        <v>44002</v>
      </c>
      <c r="D509" s="13">
        <v>44039</v>
      </c>
      <c r="E509" s="3" t="s">
        <v>1064</v>
      </c>
      <c r="F509">
        <f>Table1373[[#This Row],[Date Measured]]-Table1373[[#This Row],[Exp. Start]]</f>
        <v>37</v>
      </c>
      <c r="G509">
        <v>16.03</v>
      </c>
      <c r="H509">
        <v>42</v>
      </c>
      <c r="I509">
        <v>0.502</v>
      </c>
      <c r="J509">
        <f>Table1373[[#This Row],[Mass]]*1000</f>
        <v>502</v>
      </c>
      <c r="K509">
        <f>LOG(Table1373[[#This Row],[SVL]])</f>
        <v>1.2049335223541449</v>
      </c>
      <c r="L509">
        <f>LOG(Table1373[[#This Row],[Mass (mg)]])</f>
        <v>2.7007037171450192</v>
      </c>
      <c r="M509">
        <f>Table1373[[#This Row],[Mass (mg)]]*($M$4/Table1373[[#This Row],[SVL]])^$M$3</f>
        <v>401.38812315716723</v>
      </c>
      <c r="N509" s="13">
        <v>44044</v>
      </c>
      <c r="O509" t="s">
        <v>1065</v>
      </c>
      <c r="P509">
        <f>Table1373[[#This Row],[Date Measured GS 46]]-Table1373[[#This Row],[Exp. Start]]</f>
        <v>42</v>
      </c>
      <c r="Q509">
        <v>14.54</v>
      </c>
      <c r="R509">
        <v>46</v>
      </c>
      <c r="S509">
        <v>0.38700000000000001</v>
      </c>
      <c r="T509">
        <f>Table1373[[#This Row],[Mass GS 46]]*1000</f>
        <v>387</v>
      </c>
      <c r="U509">
        <f>LOG(Table1373[[#This Row],[SVL GS 46]])</f>
        <v>1.162564406523019</v>
      </c>
      <c r="V509">
        <f>LOG(Table1373[[#This Row],[Mass (mg) GS 46]])</f>
        <v>2.5877109650189114</v>
      </c>
      <c r="W509">
        <f>Table1373[[#This Row],[Mass (mg) GS 46]]*($W$4/Table1373[[#This Row],[SVL GS 46]])^$W$3</f>
        <v>416.11499164909293</v>
      </c>
      <c r="X509" s="12">
        <f>Table1373[[#This Row],[GS 46]]-Table1373[[#This Row],[GS]]</f>
        <v>4</v>
      </c>
      <c r="Y509">
        <f>Table1373[[#This Row],[SVL GS 46]]-Table1373[[#This Row],[SVL]]</f>
        <v>-1.490000000000002</v>
      </c>
      <c r="Z509">
        <f>Table1373[[#This Row],[Mass GS 46]]-Table1373[[#This Row],[Mass]]</f>
        <v>-0.11499999999999999</v>
      </c>
      <c r="AA509">
        <f>Table1373[[#This Row],[SMI.mg GS 46]]-Table1373[[#This Row],[SMI.mg]]</f>
        <v>14.7268684919257</v>
      </c>
      <c r="AB509">
        <f>Table1373[[#This Row],[Days post-exp. GS 46]]-Table1373[[#This Row],[Days post-exp.]]</f>
        <v>5</v>
      </c>
    </row>
    <row r="510" spans="1:29">
      <c r="A510" t="s">
        <v>1028</v>
      </c>
      <c r="B510" t="s">
        <v>890</v>
      </c>
      <c r="C510" s="3">
        <v>44002</v>
      </c>
      <c r="D510" s="13">
        <v>44040</v>
      </c>
      <c r="E510" s="3" t="s">
        <v>1066</v>
      </c>
      <c r="F510">
        <f>Table1373[[#This Row],[Date Measured]]-Table1373[[#This Row],[Exp. Start]]</f>
        <v>38</v>
      </c>
      <c r="G510">
        <v>16.18</v>
      </c>
      <c r="H510">
        <v>42</v>
      </c>
      <c r="I510">
        <v>0.53</v>
      </c>
      <c r="J510">
        <f>Table1373[[#This Row],[Mass]]*1000</f>
        <v>530</v>
      </c>
      <c r="K510">
        <f>LOG(Table1373[[#This Row],[SVL]])</f>
        <v>1.2089785172762535</v>
      </c>
      <c r="L510">
        <f>LOG(Table1373[[#This Row],[Mass (mg)]])</f>
        <v>2.7242758696007892</v>
      </c>
      <c r="M510">
        <f>Table1373[[#This Row],[Mass (mg)]]*($M$4/Table1373[[#This Row],[SVL]])^$M$3</f>
        <v>412.92281058001407</v>
      </c>
      <c r="N510" s="37">
        <v>44047</v>
      </c>
      <c r="O510" s="38" t="s">
        <v>1067</v>
      </c>
      <c r="P510">
        <f>Table1373[[#This Row],[Date Measured GS 46]]-Table1373[[#This Row],[Exp. Start]]</f>
        <v>45</v>
      </c>
      <c r="Q510" s="41">
        <v>18.04</v>
      </c>
      <c r="R510" s="41">
        <v>46</v>
      </c>
      <c r="S510" s="41">
        <v>0.379</v>
      </c>
      <c r="T510" s="41">
        <f>Table1373[[#This Row],[Mass GS 46]]*1000</f>
        <v>379</v>
      </c>
      <c r="U510" s="41">
        <f>LOG(Table1373[[#This Row],[SVL GS 46]])</f>
        <v>1.2562365332059229</v>
      </c>
      <c r="V510" s="41">
        <f>LOG(Table1373[[#This Row],[Mass (mg) GS 46]])</f>
        <v>2.5786392099680722</v>
      </c>
      <c r="W510">
        <f>Table1373[[#This Row],[Mass (mg) GS 46]]*($W$4/Table1373[[#This Row],[SVL GS 46]])^$W$3</f>
        <v>214.73447578970757</v>
      </c>
      <c r="X510" s="12">
        <f>Table1373[[#This Row],[GS 46]]-Table1373[[#This Row],[GS]]</f>
        <v>4</v>
      </c>
      <c r="Y510">
        <f>Table1373[[#This Row],[SVL GS 46]]-Table1373[[#This Row],[SVL]]</f>
        <v>1.8599999999999994</v>
      </c>
      <c r="Z510">
        <f>Table1373[[#This Row],[Mass GS 46]]-Table1373[[#This Row],[Mass]]</f>
        <v>-0.15100000000000002</v>
      </c>
      <c r="AA510">
        <f>Table1373[[#This Row],[SMI.mg GS 46]]-Table1373[[#This Row],[SMI.mg]]</f>
        <v>-198.1883347903065</v>
      </c>
      <c r="AB510">
        <f>Table1373[[#This Row],[Days post-exp. GS 46]]-Table1373[[#This Row],[Days post-exp.]]</f>
        <v>7</v>
      </c>
    </row>
    <row r="511" spans="1:29">
      <c r="A511" t="s">
        <v>1028</v>
      </c>
      <c r="B511" t="s">
        <v>890</v>
      </c>
      <c r="C511" s="3">
        <v>44002</v>
      </c>
      <c r="D511" s="13">
        <v>44040</v>
      </c>
      <c r="E511" s="4" t="s">
        <v>1068</v>
      </c>
      <c r="F511">
        <f>Table1373[[#This Row],[Date Measured]]-Table1373[[#This Row],[Exp. Start]]</f>
        <v>38</v>
      </c>
      <c r="G511">
        <v>16.78</v>
      </c>
      <c r="H511" s="4">
        <v>45</v>
      </c>
      <c r="I511">
        <v>0.64800000000000002</v>
      </c>
      <c r="J511">
        <f>Table1373[[#This Row],[Mass]]*1000</f>
        <v>648</v>
      </c>
      <c r="K511">
        <f>LOG(Table1373[[#This Row],[SVL]])</f>
        <v>1.2247919564926815</v>
      </c>
      <c r="L511">
        <f>LOG(Table1373[[#This Row],[Mass (mg)]])</f>
        <v>2.8115750058705933</v>
      </c>
      <c r="M511">
        <f>Table1373[[#This Row],[Mass (mg)]]*($M$4/Table1373[[#This Row],[SVL]])^$M$3</f>
        <v>456.16070289676583</v>
      </c>
      <c r="N511" s="13">
        <v>44043</v>
      </c>
      <c r="O511" t="s">
        <v>1069</v>
      </c>
      <c r="P511">
        <f>Table1373[[#This Row],[Date Measured GS 46]]-Table1373[[#This Row],[Exp. Start]]</f>
        <v>41</v>
      </c>
      <c r="Q511">
        <v>17.48</v>
      </c>
      <c r="R511">
        <v>46</v>
      </c>
      <c r="S511">
        <v>0.45300000000000001</v>
      </c>
      <c r="T511">
        <f>Table1373[[#This Row],[Mass GS 46]]*1000</f>
        <v>453</v>
      </c>
      <c r="U511">
        <f>LOG(Table1373[[#This Row],[SVL GS 46]])</f>
        <v>1.2425414282983842</v>
      </c>
      <c r="V511">
        <f>LOG(Table1373[[#This Row],[Mass (mg) GS 46]])</f>
        <v>2.6560982020128319</v>
      </c>
      <c r="W511">
        <f>Table1373[[#This Row],[Mass (mg) GS 46]]*($W$4/Table1373[[#This Row],[SVL GS 46]])^$W$3</f>
        <v>281.86434642305528</v>
      </c>
      <c r="X511" s="12">
        <f>Table1373[[#This Row],[GS 46]]-Table1373[[#This Row],[GS]]</f>
        <v>1</v>
      </c>
      <c r="Y511">
        <f>Table1373[[#This Row],[SVL GS 46]]-Table1373[[#This Row],[SVL]]</f>
        <v>0.69999999999999929</v>
      </c>
      <c r="Z511">
        <f>Table1373[[#This Row],[Mass GS 46]]-Table1373[[#This Row],[Mass]]</f>
        <v>-0.19500000000000001</v>
      </c>
      <c r="AA511">
        <f>Table1373[[#This Row],[SMI.mg GS 46]]-Table1373[[#This Row],[SMI.mg]]</f>
        <v>-174.29635647371055</v>
      </c>
      <c r="AB511">
        <f>Table1373[[#This Row],[Days post-exp. GS 46]]-Table1373[[#This Row],[Days post-exp.]]</f>
        <v>3</v>
      </c>
    </row>
    <row r="512" spans="1:29">
      <c r="A512" t="s">
        <v>1028</v>
      </c>
      <c r="B512" t="s">
        <v>890</v>
      </c>
      <c r="C512" s="3">
        <v>44002</v>
      </c>
      <c r="D512" s="13">
        <v>44040</v>
      </c>
      <c r="E512" s="4" t="s">
        <v>1070</v>
      </c>
      <c r="F512">
        <f>Table1373[[#This Row],[Date Measured]]-Table1373[[#This Row],[Exp. Start]]</f>
        <v>38</v>
      </c>
      <c r="G512">
        <v>14.3</v>
      </c>
      <c r="H512" s="4">
        <v>45</v>
      </c>
      <c r="I512">
        <v>0.35399999999999998</v>
      </c>
      <c r="J512">
        <f>Table1373[[#This Row],[Mass]]*1000</f>
        <v>354</v>
      </c>
      <c r="K512">
        <f>LOG(Table1373[[#This Row],[SVL]])</f>
        <v>1.1553360374650619</v>
      </c>
      <c r="L512">
        <f>LOG(Table1373[[#This Row],[Mass (mg)]])</f>
        <v>2.5490032620257876</v>
      </c>
      <c r="M512">
        <f>Table1373[[#This Row],[Mass (mg)]]*($M$4/Table1373[[#This Row],[SVL]])^$M$3</f>
        <v>389.06621859802425</v>
      </c>
      <c r="N512" s="13">
        <v>44044</v>
      </c>
      <c r="O512" t="s">
        <v>1071</v>
      </c>
      <c r="P512">
        <f>Table1373[[#This Row],[Date Measured GS 46]]-Table1373[[#This Row],[Exp. Start]]</f>
        <v>42</v>
      </c>
      <c r="Q512">
        <v>16.37</v>
      </c>
      <c r="R512">
        <v>46</v>
      </c>
      <c r="S512">
        <v>0.34</v>
      </c>
      <c r="T512">
        <f>Table1373[[#This Row],[Mass GS 46]]*1000</f>
        <v>340</v>
      </c>
      <c r="U512">
        <f>LOG(Table1373[[#This Row],[SVL GS 46]])</f>
        <v>1.2140486794119414</v>
      </c>
      <c r="V512">
        <f>LOG(Table1373[[#This Row],[Mass (mg) GS 46]])</f>
        <v>2.5314789170422549</v>
      </c>
      <c r="W512">
        <f>Table1373[[#This Row],[Mass (mg) GS 46]]*($W$4/Table1373[[#This Row],[SVL GS 46]])^$W$3</f>
        <v>257.07186523250397</v>
      </c>
      <c r="X512" s="12">
        <f>Table1373[[#This Row],[GS 46]]-Table1373[[#This Row],[GS]]</f>
        <v>1</v>
      </c>
      <c r="Y512">
        <f>Table1373[[#This Row],[SVL GS 46]]-Table1373[[#This Row],[SVL]]</f>
        <v>2.0700000000000003</v>
      </c>
      <c r="Z512">
        <f>Table1373[[#This Row],[Mass GS 46]]-Table1373[[#This Row],[Mass]]</f>
        <v>-1.3999999999999957E-2</v>
      </c>
      <c r="AA512">
        <f>Table1373[[#This Row],[SMI.mg GS 46]]-Table1373[[#This Row],[SMI.mg]]</f>
        <v>-131.99435336552028</v>
      </c>
      <c r="AB512">
        <f>Table1373[[#This Row],[Days post-exp. GS 46]]-Table1373[[#This Row],[Days post-exp.]]</f>
        <v>4</v>
      </c>
    </row>
    <row r="513" spans="1:29">
      <c r="A513" t="s">
        <v>1028</v>
      </c>
      <c r="B513" t="s">
        <v>890</v>
      </c>
      <c r="C513" s="3">
        <v>44002</v>
      </c>
      <c r="D513" s="13">
        <v>44040</v>
      </c>
      <c r="E513" s="4" t="s">
        <v>1072</v>
      </c>
      <c r="F513">
        <f>Table1373[[#This Row],[Date Measured]]-Table1373[[#This Row],[Exp. Start]]</f>
        <v>38</v>
      </c>
      <c r="G513">
        <v>12.64</v>
      </c>
      <c r="H513" s="4">
        <v>45</v>
      </c>
      <c r="I513">
        <v>0.33700000000000002</v>
      </c>
      <c r="J513">
        <f>Table1373[[#This Row],[Mass]]*1000</f>
        <v>337</v>
      </c>
      <c r="K513">
        <f>LOG(Table1373[[#This Row],[SVL]])</f>
        <v>1.1017470739463662</v>
      </c>
      <c r="L513">
        <f>LOG(Table1373[[#This Row],[Mass (mg)]])</f>
        <v>2.5276299008713385</v>
      </c>
      <c r="M513">
        <f>Table1373[[#This Row],[Mass (mg)]]*($M$4/Table1373[[#This Row],[SVL]])^$M$3</f>
        <v>522.31000381359968</v>
      </c>
      <c r="O513" s="6" t="s">
        <v>1073</v>
      </c>
      <c r="AC513" s="12" t="s">
        <v>115</v>
      </c>
    </row>
    <row r="514" spans="1:29">
      <c r="A514" t="s">
        <v>1028</v>
      </c>
      <c r="B514" t="s">
        <v>890</v>
      </c>
      <c r="C514" s="3">
        <v>44002</v>
      </c>
      <c r="D514" s="13">
        <v>44040</v>
      </c>
      <c r="E514" s="4" t="s">
        <v>1074</v>
      </c>
      <c r="F514">
        <f>Table1373[[#This Row],[Date Measured]]-Table1373[[#This Row],[Exp. Start]]</f>
        <v>38</v>
      </c>
      <c r="G514">
        <v>15.88</v>
      </c>
      <c r="H514" s="4">
        <v>45</v>
      </c>
      <c r="I514">
        <v>0.432</v>
      </c>
      <c r="J514">
        <f>Table1373[[#This Row],[Mass]]*1000</f>
        <v>432</v>
      </c>
      <c r="K514">
        <f>LOG(Table1373[[#This Row],[SVL]])</f>
        <v>1.2008504980910775</v>
      </c>
      <c r="L514">
        <f>LOG(Table1373[[#This Row],[Mass (mg)]])</f>
        <v>2.6354837468149119</v>
      </c>
      <c r="M514">
        <f>Table1373[[#This Row],[Mass (mg)]]*($M$4/Table1373[[#This Row],[SVL]])^$M$3</f>
        <v>354.58330046146364</v>
      </c>
      <c r="N514" s="13">
        <v>44045</v>
      </c>
      <c r="O514" t="s">
        <v>1075</v>
      </c>
      <c r="P514">
        <f>Table1373[[#This Row],[Date Measured GS 46]]-Table1373[[#This Row],[Exp. Start]]</f>
        <v>43</v>
      </c>
      <c r="Q514">
        <v>17.73</v>
      </c>
      <c r="R514">
        <v>46</v>
      </c>
      <c r="S514">
        <v>0.47599999999999998</v>
      </c>
      <c r="T514">
        <f>Table1373[[#This Row],[Mass GS 46]]*1000</f>
        <v>476</v>
      </c>
      <c r="U514">
        <f>LOG(Table1373[[#This Row],[SVL GS 46]])</f>
        <v>1.2487087356009179</v>
      </c>
      <c r="V514">
        <f>LOG(Table1373[[#This Row],[Mass (mg) GS 46]])</f>
        <v>2.6776069527204931</v>
      </c>
      <c r="W514">
        <f>Table1373[[#This Row],[Mass (mg) GS 46]]*($W$4/Table1373[[#This Row],[SVL GS 46]])^$W$3</f>
        <v>283.942093077496</v>
      </c>
      <c r="X514" s="12">
        <f>Table1373[[#This Row],[GS 46]]-Table1373[[#This Row],[GS]]</f>
        <v>1</v>
      </c>
      <c r="Y514">
        <f>Table1373[[#This Row],[SVL GS 46]]-Table1373[[#This Row],[SVL]]</f>
        <v>1.8499999999999996</v>
      </c>
      <c r="Z514">
        <f>Table1373[[#This Row],[Mass GS 46]]-Table1373[[#This Row],[Mass]]</f>
        <v>4.3999999999999984E-2</v>
      </c>
      <c r="AA514">
        <f>Table1373[[#This Row],[SMI.mg GS 46]]-Table1373[[#This Row],[SMI.mg]]</f>
        <v>-70.64120738396764</v>
      </c>
      <c r="AB514">
        <f>Table1373[[#This Row],[Days post-exp. GS 46]]-Table1373[[#This Row],[Days post-exp.]]</f>
        <v>5</v>
      </c>
    </row>
    <row r="515" spans="1:29">
      <c r="A515" t="s">
        <v>1028</v>
      </c>
      <c r="B515" t="s">
        <v>890</v>
      </c>
      <c r="C515" s="3">
        <v>44002</v>
      </c>
      <c r="D515" s="13">
        <v>44041</v>
      </c>
      <c r="E515" s="3" t="s">
        <v>1076</v>
      </c>
      <c r="F515">
        <f>Table1373[[#This Row],[Date Measured]]-Table1373[[#This Row],[Exp. Start]]</f>
        <v>39</v>
      </c>
      <c r="G515">
        <v>16.010000000000002</v>
      </c>
      <c r="H515">
        <v>42</v>
      </c>
      <c r="I515">
        <v>0.66700000000000004</v>
      </c>
      <c r="J515">
        <f>Table1373[[#This Row],[Mass]]*1000</f>
        <v>667</v>
      </c>
      <c r="K515">
        <f>LOG(Table1373[[#This Row],[SVL]])</f>
        <v>1.2043913319192998</v>
      </c>
      <c r="L515">
        <f>LOG(Table1373[[#This Row],[Mass (mg)]])</f>
        <v>2.8241258339165491</v>
      </c>
      <c r="M515">
        <f>Table1373[[#This Row],[Mass (mg)]]*($M$4/Table1373[[#This Row],[SVL]])^$M$3</f>
        <v>535.17641745558069</v>
      </c>
      <c r="N515" s="13">
        <v>44049</v>
      </c>
      <c r="O515" t="s">
        <v>1077</v>
      </c>
      <c r="P515">
        <f>Table1373[[#This Row],[Date Measured GS 46]]-Table1373[[#This Row],[Exp. Start]]</f>
        <v>47</v>
      </c>
      <c r="Q515">
        <v>19.47</v>
      </c>
      <c r="R515">
        <v>46</v>
      </c>
      <c r="S515">
        <v>0.47099999999999997</v>
      </c>
      <c r="T515">
        <f>Table1373[[#This Row],[Mass GS 46]]*1000</f>
        <v>471</v>
      </c>
      <c r="U515">
        <f>LOG(Table1373[[#This Row],[SVL GS 46]])</f>
        <v>1.2893659515200318</v>
      </c>
      <c r="V515">
        <f>LOG(Table1373[[#This Row],[Mass (mg) GS 46]])</f>
        <v>2.6730209071288962</v>
      </c>
      <c r="W515">
        <f>Table1373[[#This Row],[Mass (mg) GS 46]]*($W$4/Table1373[[#This Row],[SVL GS 46]])^$W$3</f>
        <v>212.75374443951077</v>
      </c>
      <c r="X515" s="12">
        <f>Table1373[[#This Row],[GS 46]]-Table1373[[#This Row],[GS]]</f>
        <v>4</v>
      </c>
      <c r="Y515">
        <f>Table1373[[#This Row],[SVL GS 46]]-Table1373[[#This Row],[SVL]]</f>
        <v>3.4599999999999973</v>
      </c>
      <c r="Z515">
        <f>Table1373[[#This Row],[Mass GS 46]]-Table1373[[#This Row],[Mass]]</f>
        <v>-0.19600000000000006</v>
      </c>
      <c r="AA515">
        <f>Table1373[[#This Row],[SMI.mg GS 46]]-Table1373[[#This Row],[SMI.mg]]</f>
        <v>-322.42267301606989</v>
      </c>
      <c r="AB515">
        <f>Table1373[[#This Row],[Days post-exp. GS 46]]-Table1373[[#This Row],[Days post-exp.]]</f>
        <v>8</v>
      </c>
    </row>
    <row r="516" spans="1:29">
      <c r="A516" t="s">
        <v>1028</v>
      </c>
      <c r="B516" t="s">
        <v>890</v>
      </c>
      <c r="C516" s="3">
        <v>44002</v>
      </c>
      <c r="D516" s="13">
        <v>44041</v>
      </c>
      <c r="E516" s="3" t="s">
        <v>1078</v>
      </c>
      <c r="F516">
        <f>Table1373[[#This Row],[Date Measured]]-Table1373[[#This Row],[Exp. Start]]</f>
        <v>39</v>
      </c>
      <c r="G516">
        <v>16.100000000000001</v>
      </c>
      <c r="H516">
        <v>42</v>
      </c>
      <c r="I516">
        <v>0.60299999999999998</v>
      </c>
      <c r="J516">
        <f>Table1373[[#This Row],[Mass]]*1000</f>
        <v>603</v>
      </c>
      <c r="K516">
        <f>LOG(Table1373[[#This Row],[SVL]])</f>
        <v>1.2068258760318498</v>
      </c>
      <c r="L516">
        <f>LOG(Table1373[[#This Row],[Mass (mg)]])</f>
        <v>2.7803173121401512</v>
      </c>
      <c r="M516">
        <f>Table1373[[#This Row],[Mass (mg)]]*($M$4/Table1373[[#This Row],[SVL]])^$M$3</f>
        <v>476.32869537801338</v>
      </c>
      <c r="N516" s="13">
        <v>44047</v>
      </c>
      <c r="O516" t="s">
        <v>1079</v>
      </c>
      <c r="P516">
        <f>Table1373[[#This Row],[Date Measured GS 46]]-Table1373[[#This Row],[Exp. Start]]</f>
        <v>45</v>
      </c>
      <c r="Q516">
        <v>13.75</v>
      </c>
      <c r="R516">
        <v>46</v>
      </c>
      <c r="S516">
        <v>0.37</v>
      </c>
      <c r="T516">
        <f>Table1373[[#This Row],[Mass GS 46]]*1000</f>
        <v>370</v>
      </c>
      <c r="U516">
        <f>LOG(Table1373[[#This Row],[SVL GS 46]])</f>
        <v>1.1383026981662814</v>
      </c>
      <c r="V516">
        <f>LOG(Table1373[[#This Row],[Mass (mg) GS 46]])</f>
        <v>2.568201724066995</v>
      </c>
      <c r="W516">
        <f>Table1373[[#This Row],[Mass (mg) GS 46]]*($W$4/Table1373[[#This Row],[SVL GS 46]])^$W$3</f>
        <v>469.6454315036932</v>
      </c>
      <c r="X516" s="12">
        <f>Table1373[[#This Row],[GS 46]]-Table1373[[#This Row],[GS]]</f>
        <v>4</v>
      </c>
      <c r="Y516">
        <f>Table1373[[#This Row],[SVL GS 46]]-Table1373[[#This Row],[SVL]]</f>
        <v>-2.3500000000000014</v>
      </c>
      <c r="Z516">
        <f>Table1373[[#This Row],[Mass GS 46]]-Table1373[[#This Row],[Mass]]</f>
        <v>-0.23299999999999998</v>
      </c>
      <c r="AA516">
        <f>Table1373[[#This Row],[SMI.mg GS 46]]-Table1373[[#This Row],[SMI.mg]]</f>
        <v>-6.6832638743201755</v>
      </c>
      <c r="AB516">
        <f>Table1373[[#This Row],[Days post-exp. GS 46]]-Table1373[[#This Row],[Days post-exp.]]</f>
        <v>6</v>
      </c>
    </row>
    <row r="517" spans="1:29">
      <c r="A517" t="s">
        <v>1028</v>
      </c>
      <c r="B517" t="s">
        <v>890</v>
      </c>
      <c r="C517" s="3">
        <v>44002</v>
      </c>
      <c r="D517" s="13">
        <v>44041</v>
      </c>
      <c r="E517" s="3" t="s">
        <v>1080</v>
      </c>
      <c r="F517">
        <f>Table1373[[#This Row],[Date Measured]]-Table1373[[#This Row],[Exp. Start]]</f>
        <v>39</v>
      </c>
      <c r="G517">
        <v>14.11</v>
      </c>
      <c r="H517">
        <v>42</v>
      </c>
      <c r="I517">
        <v>0.36899999999999999</v>
      </c>
      <c r="J517">
        <f>Table1373[[#This Row],[Mass]]*1000</f>
        <v>369</v>
      </c>
      <c r="K517">
        <f>LOG(Table1373[[#This Row],[SVL]])</f>
        <v>1.1495270137543478</v>
      </c>
      <c r="L517">
        <f>LOG(Table1373[[#This Row],[Mass (mg)]])</f>
        <v>2.5670263661590602</v>
      </c>
      <c r="M517">
        <f>Table1373[[#This Row],[Mass (mg)]]*($M$4/Table1373[[#This Row],[SVL]])^$M$3</f>
        <v>420.94788077680096</v>
      </c>
      <c r="N517" s="27">
        <v>44044</v>
      </c>
      <c r="O517" s="31" t="s">
        <v>1081</v>
      </c>
      <c r="P517">
        <f>Table1373[[#This Row],[Date Measured GS 46]]-Table1373[[#This Row],[Exp. Start]]</f>
        <v>42</v>
      </c>
      <c r="Q517" s="31">
        <v>12.41</v>
      </c>
      <c r="R517" s="31">
        <v>46</v>
      </c>
      <c r="S517" s="31">
        <v>0.26100000000000001</v>
      </c>
      <c r="T517">
        <f>Table1373[[#This Row],[Mass GS 46]]*1000</f>
        <v>261</v>
      </c>
      <c r="U517">
        <f>LOG(Table1373[[#This Row],[SVL GS 46]])</f>
        <v>1.0937717814987298</v>
      </c>
      <c r="V517">
        <f>LOG(Table1373[[#This Row],[Mass (mg) GS 46]])</f>
        <v>2.4166405073382808</v>
      </c>
      <c r="W517">
        <f>Table1373[[#This Row],[Mass (mg) GS 46]]*($W$4/Table1373[[#This Row],[SVL GS 46]])^$W$3</f>
        <v>449.2433821002744</v>
      </c>
      <c r="X517" s="12">
        <f>Table1373[[#This Row],[GS 46]]-Table1373[[#This Row],[GS]]</f>
        <v>4</v>
      </c>
      <c r="Y517">
        <f>Table1373[[#This Row],[SVL GS 46]]-Table1373[[#This Row],[SVL]]</f>
        <v>-1.6999999999999993</v>
      </c>
      <c r="Z517">
        <f>Table1373[[#This Row],[Mass GS 46]]-Table1373[[#This Row],[Mass]]</f>
        <v>-0.10799999999999998</v>
      </c>
      <c r="AA517">
        <f>Table1373[[#This Row],[SMI.mg GS 46]]-Table1373[[#This Row],[SMI.mg]]</f>
        <v>28.295501323473445</v>
      </c>
      <c r="AB517">
        <f>Table1373[[#This Row],[Days post-exp. GS 46]]-Table1373[[#This Row],[Days post-exp.]]</f>
        <v>3</v>
      </c>
    </row>
    <row r="518" spans="1:29">
      <c r="A518" t="s">
        <v>1028</v>
      </c>
      <c r="B518" t="s">
        <v>890</v>
      </c>
      <c r="C518" s="3">
        <v>44002</v>
      </c>
      <c r="D518" s="13">
        <v>44041</v>
      </c>
      <c r="E518" s="4" t="s">
        <v>1082</v>
      </c>
      <c r="F518">
        <f>Table1373[[#This Row],[Date Measured]]-Table1373[[#This Row],[Exp. Start]]</f>
        <v>39</v>
      </c>
      <c r="G518">
        <v>16.37</v>
      </c>
      <c r="H518" s="4">
        <v>45</v>
      </c>
      <c r="I518">
        <v>0.47499999999999998</v>
      </c>
      <c r="J518">
        <f>Table1373[[#This Row],[Mass]]*1000</f>
        <v>475</v>
      </c>
      <c r="K518">
        <f>LOG(Table1373[[#This Row],[SVL]])</f>
        <v>1.2140486794119414</v>
      </c>
      <c r="L518">
        <f>LOG(Table1373[[#This Row],[Mass (mg)]])</f>
        <v>2.6766936096248664</v>
      </c>
      <c r="M518">
        <f>Table1373[[#This Row],[Mass (mg)]]*($M$4/Table1373[[#This Row],[SVL]])^$M$3</f>
        <v>358.2309450604323</v>
      </c>
      <c r="N518" s="13">
        <v>44045</v>
      </c>
      <c r="O518" t="s">
        <v>1083</v>
      </c>
      <c r="P518">
        <f>Table1373[[#This Row],[Date Measured GS 46]]-Table1373[[#This Row],[Exp. Start]]</f>
        <v>43</v>
      </c>
      <c r="Q518">
        <v>18.14</v>
      </c>
      <c r="R518">
        <v>46</v>
      </c>
      <c r="S518">
        <v>0.47</v>
      </c>
      <c r="T518">
        <f>Table1373[[#This Row],[Mass GS 46]]*1000</f>
        <v>470</v>
      </c>
      <c r="U518">
        <f>LOG(Table1373[[#This Row],[SVL GS 46]])</f>
        <v>1.2586372827240764</v>
      </c>
      <c r="V518">
        <f>LOG(Table1373[[#This Row],[Mass (mg) GS 46]])</f>
        <v>2.6720978579357175</v>
      </c>
      <c r="W518">
        <f>Table1373[[#This Row],[Mass (mg) GS 46]]*($W$4/Table1373[[#This Row],[SVL GS 46]])^$W$3</f>
        <v>261.95659502303943</v>
      </c>
      <c r="X518" s="12">
        <f>Table1373[[#This Row],[GS 46]]-Table1373[[#This Row],[GS]]</f>
        <v>1</v>
      </c>
      <c r="Y518">
        <f>Table1373[[#This Row],[SVL GS 46]]-Table1373[[#This Row],[SVL]]</f>
        <v>1.7699999999999996</v>
      </c>
      <c r="Z518">
        <f>Table1373[[#This Row],[Mass GS 46]]-Table1373[[#This Row],[Mass]]</f>
        <v>-5.0000000000000044E-3</v>
      </c>
      <c r="AA518">
        <f>Table1373[[#This Row],[SMI.mg GS 46]]-Table1373[[#This Row],[SMI.mg]]</f>
        <v>-96.274350037392878</v>
      </c>
      <c r="AB518">
        <f>Table1373[[#This Row],[Days post-exp. GS 46]]-Table1373[[#This Row],[Days post-exp.]]</f>
        <v>4</v>
      </c>
    </row>
    <row r="519" spans="1:29">
      <c r="A519" t="s">
        <v>1028</v>
      </c>
      <c r="B519" t="s">
        <v>890</v>
      </c>
      <c r="C519" s="3">
        <v>44002</v>
      </c>
      <c r="D519" s="13">
        <v>44043</v>
      </c>
      <c r="E519" s="3" t="s">
        <v>1084</v>
      </c>
      <c r="F519">
        <f>Table1373[[#This Row],[Date Measured]]-Table1373[[#This Row],[Exp. Start]]</f>
        <v>41</v>
      </c>
      <c r="G519">
        <v>16.43</v>
      </c>
      <c r="H519">
        <v>42</v>
      </c>
      <c r="I519">
        <v>0.629</v>
      </c>
      <c r="J519">
        <f>Table1373[[#This Row],[Mass]]*1000</f>
        <v>629</v>
      </c>
      <c r="K519">
        <f>LOG(Table1373[[#This Row],[SVL]])</f>
        <v>1.2156375634350618</v>
      </c>
      <c r="L519">
        <f>LOG(Table1373[[#This Row],[Mass (mg)]])</f>
        <v>2.7986506454452691</v>
      </c>
      <c r="M519">
        <f>Table1373[[#This Row],[Mass (mg)]]*($M$4/Table1373[[#This Row],[SVL]])^$M$3</f>
        <v>469.56326812227832</v>
      </c>
      <c r="N519" s="13">
        <v>44048</v>
      </c>
      <c r="O519" t="s">
        <v>1085</v>
      </c>
      <c r="P519">
        <f>Table1373[[#This Row],[Date Measured GS 46]]-Table1373[[#This Row],[Exp. Start]]</f>
        <v>46</v>
      </c>
      <c r="Q519">
        <v>14.16</v>
      </c>
      <c r="R519">
        <v>46</v>
      </c>
      <c r="S519">
        <v>0.45800000000000002</v>
      </c>
      <c r="T519">
        <f>Table1373[[#This Row],[Mass GS 46]]*1000</f>
        <v>458</v>
      </c>
      <c r="U519">
        <f>LOG(Table1373[[#This Row],[SVL GS 46]])</f>
        <v>1.1510632533537501</v>
      </c>
      <c r="V519">
        <f>LOG(Table1373[[#This Row],[Mass (mg) GS 46]])</f>
        <v>2.6608654780038692</v>
      </c>
      <c r="W519">
        <f>Table1373[[#This Row],[Mass (mg) GS 46]]*($W$4/Table1373[[#This Row],[SVL GS 46]])^$W$3</f>
        <v>532.75854955208229</v>
      </c>
      <c r="X519" s="12">
        <f>Table1373[[#This Row],[GS 46]]-Table1373[[#This Row],[GS]]</f>
        <v>4</v>
      </c>
      <c r="Y519">
        <f>Table1373[[#This Row],[SVL GS 46]]-Table1373[[#This Row],[SVL]]</f>
        <v>-2.2699999999999996</v>
      </c>
      <c r="Z519">
        <f>Table1373[[#This Row],[Mass GS 46]]-Table1373[[#This Row],[Mass]]</f>
        <v>-0.17099999999999999</v>
      </c>
      <c r="AA519">
        <f>Table1373[[#This Row],[SMI.mg GS 46]]-Table1373[[#This Row],[SMI.mg]]</f>
        <v>63.19528142980397</v>
      </c>
      <c r="AB519">
        <f>Table1373[[#This Row],[Days post-exp. GS 46]]-Table1373[[#This Row],[Days post-exp.]]</f>
        <v>5</v>
      </c>
    </row>
    <row r="520" spans="1:29">
      <c r="A520" t="s">
        <v>1028</v>
      </c>
      <c r="B520" t="s">
        <v>890</v>
      </c>
      <c r="C520" s="3">
        <v>44002</v>
      </c>
      <c r="D520" s="13">
        <v>44043</v>
      </c>
      <c r="E520" s="3" t="s">
        <v>1086</v>
      </c>
      <c r="F520">
        <f>Table1373[[#This Row],[Date Measured]]-Table1373[[#This Row],[Exp. Start]]</f>
        <v>41</v>
      </c>
      <c r="G520">
        <v>13.78</v>
      </c>
      <c r="H520">
        <v>42</v>
      </c>
      <c r="I520">
        <v>0.249</v>
      </c>
      <c r="J520">
        <f>Table1373[[#This Row],[Mass]]*1000</f>
        <v>249</v>
      </c>
      <c r="K520">
        <f>LOG(Table1373[[#This Row],[SVL]])</f>
        <v>1.1392492175716069</v>
      </c>
      <c r="L520">
        <f>LOG(Table1373[[#This Row],[Mass (mg)]])</f>
        <v>2.3961993470957363</v>
      </c>
      <c r="M520">
        <f>Table1373[[#This Row],[Mass (mg)]]*($M$4/Table1373[[#This Row],[SVL]])^$M$3</f>
        <v>303.41097357415674</v>
      </c>
      <c r="N520" s="13">
        <v>44044</v>
      </c>
      <c r="O520" t="s">
        <v>1087</v>
      </c>
      <c r="P520">
        <f>Table1373[[#This Row],[Date Measured GS 46]]-Table1373[[#This Row],[Exp. Start]]</f>
        <v>42</v>
      </c>
      <c r="Q520">
        <v>13.67</v>
      </c>
      <c r="R520">
        <v>46</v>
      </c>
      <c r="S520">
        <v>0.26300000000000001</v>
      </c>
      <c r="T520">
        <f>Table1373[[#This Row],[Mass GS 46]]*1000</f>
        <v>263</v>
      </c>
      <c r="U520">
        <f>LOG(Table1373[[#This Row],[SVL GS 46]])</f>
        <v>1.1357685145678222</v>
      </c>
      <c r="V520">
        <f>LOG(Table1373[[#This Row],[Mass (mg) GS 46]])</f>
        <v>2.419955748489758</v>
      </c>
      <c r="W520">
        <f>Table1373[[#This Row],[Mass (mg) GS 46]]*($W$4/Table1373[[#This Row],[SVL GS 46]])^$W$3</f>
        <v>339.66559667059676</v>
      </c>
      <c r="X520" s="12">
        <f>Table1373[[#This Row],[GS 46]]-Table1373[[#This Row],[GS]]</f>
        <v>4</v>
      </c>
      <c r="Y520">
        <f>Table1373[[#This Row],[SVL GS 46]]-Table1373[[#This Row],[SVL]]</f>
        <v>-0.10999999999999943</v>
      </c>
      <c r="Z520">
        <f>Table1373[[#This Row],[Mass GS 46]]-Table1373[[#This Row],[Mass]]</f>
        <v>1.4000000000000012E-2</v>
      </c>
      <c r="AA520">
        <f>Table1373[[#This Row],[SMI.mg GS 46]]-Table1373[[#This Row],[SMI.mg]]</f>
        <v>36.254623096440014</v>
      </c>
      <c r="AB520">
        <f>Table1373[[#This Row],[Days post-exp. GS 46]]-Table1373[[#This Row],[Days post-exp.]]</f>
        <v>1</v>
      </c>
    </row>
    <row r="521" spans="1:29">
      <c r="A521" t="s">
        <v>1028</v>
      </c>
      <c r="B521" t="s">
        <v>890</v>
      </c>
      <c r="C521" s="3">
        <v>44002</v>
      </c>
      <c r="D521" s="13">
        <v>44043</v>
      </c>
      <c r="E521" s="3" t="s">
        <v>1088</v>
      </c>
      <c r="F521">
        <f>Table1373[[#This Row],[Date Measured]]-Table1373[[#This Row],[Exp. Start]]</f>
        <v>41</v>
      </c>
      <c r="G521">
        <v>15.14</v>
      </c>
      <c r="H521">
        <v>42</v>
      </c>
      <c r="I521">
        <v>0.316</v>
      </c>
      <c r="J521">
        <f>Table1373[[#This Row],[Mass]]*1000</f>
        <v>316</v>
      </c>
      <c r="K521">
        <f>LOG(Table1373[[#This Row],[SVL]])</f>
        <v>1.180125875164054</v>
      </c>
      <c r="L521">
        <f>LOG(Table1373[[#This Row],[Mass (mg)]])</f>
        <v>2.4996870826184039</v>
      </c>
      <c r="M521">
        <f>Table1373[[#This Row],[Mass (mg)]]*($M$4/Table1373[[#This Row],[SVL]])^$M$3</f>
        <v>296.24594818990181</v>
      </c>
      <c r="N521" s="13">
        <v>44048</v>
      </c>
      <c r="O521" t="s">
        <v>1089</v>
      </c>
      <c r="P521">
        <f>Table1373[[#This Row],[Date Measured GS 46]]-Table1373[[#This Row],[Exp. Start]]</f>
        <v>46</v>
      </c>
      <c r="Q521">
        <v>13.54</v>
      </c>
      <c r="R521">
        <v>46</v>
      </c>
      <c r="S521">
        <v>0.29399999999999998</v>
      </c>
      <c r="T521">
        <f>Table1373[[#This Row],[Mass GS 46]]*1000</f>
        <v>294</v>
      </c>
      <c r="U521">
        <f>LOG(Table1373[[#This Row],[SVL GS 46]])</f>
        <v>1.1316186643491255</v>
      </c>
      <c r="V521">
        <f>LOG(Table1373[[#This Row],[Mass (mg) GS 46]])</f>
        <v>2.4683473304121573</v>
      </c>
      <c r="W521">
        <f>Table1373[[#This Row],[Mass (mg) GS 46]]*($W$4/Table1373[[#This Row],[SVL GS 46]])^$W$3</f>
        <v>390.63368227297707</v>
      </c>
      <c r="X521" s="12">
        <f>Table1373[[#This Row],[GS 46]]-Table1373[[#This Row],[GS]]</f>
        <v>4</v>
      </c>
      <c r="Y521">
        <f>Table1373[[#This Row],[SVL GS 46]]-Table1373[[#This Row],[SVL]]</f>
        <v>-1.6000000000000014</v>
      </c>
      <c r="Z521">
        <f>Table1373[[#This Row],[Mass GS 46]]-Table1373[[#This Row],[Mass]]</f>
        <v>-2.200000000000002E-2</v>
      </c>
      <c r="AA521">
        <f>Table1373[[#This Row],[SMI.mg GS 46]]-Table1373[[#This Row],[SMI.mg]]</f>
        <v>94.387734083075259</v>
      </c>
      <c r="AB521">
        <f>Table1373[[#This Row],[Days post-exp. GS 46]]-Table1373[[#This Row],[Days post-exp.]]</f>
        <v>5</v>
      </c>
    </row>
    <row r="522" spans="1:29">
      <c r="A522" t="s">
        <v>1028</v>
      </c>
      <c r="B522" t="s">
        <v>890</v>
      </c>
      <c r="C522" s="3">
        <v>44002</v>
      </c>
      <c r="D522" s="13">
        <v>44043</v>
      </c>
      <c r="E522" s="3" t="s">
        <v>1090</v>
      </c>
      <c r="F522">
        <f>Table1373[[#This Row],[Date Measured]]-Table1373[[#This Row],[Exp. Start]]</f>
        <v>41</v>
      </c>
      <c r="G522">
        <v>15.14</v>
      </c>
      <c r="H522">
        <v>42</v>
      </c>
      <c r="I522">
        <v>0.36099999999999999</v>
      </c>
      <c r="J522">
        <f>Table1373[[#This Row],[Mass]]*1000</f>
        <v>361</v>
      </c>
      <c r="K522">
        <f>LOG(Table1373[[#This Row],[SVL]])</f>
        <v>1.180125875164054</v>
      </c>
      <c r="L522">
        <f>LOG(Table1373[[#This Row],[Mass (mg)]])</f>
        <v>2.5575072019056577</v>
      </c>
      <c r="M522">
        <f>Table1373[[#This Row],[Mass (mg)]]*($M$4/Table1373[[#This Row],[SVL]])^$M$3</f>
        <v>338.43287119162829</v>
      </c>
      <c r="N522" s="13">
        <v>44048</v>
      </c>
      <c r="O522" t="s">
        <v>1091</v>
      </c>
      <c r="P522">
        <f>Table1373[[#This Row],[Date Measured GS 46]]-Table1373[[#This Row],[Exp. Start]]</f>
        <v>46</v>
      </c>
      <c r="Q522">
        <v>14.17</v>
      </c>
      <c r="R522">
        <v>46</v>
      </c>
      <c r="S522">
        <v>0.38</v>
      </c>
      <c r="T522">
        <f>Table1373[[#This Row],[Mass GS 46]]*1000</f>
        <v>380</v>
      </c>
      <c r="U522">
        <f>LOG(Table1373[[#This Row],[SVL GS 46]])</f>
        <v>1.1513698502474603</v>
      </c>
      <c r="V522">
        <f>LOG(Table1373[[#This Row],[Mass (mg) GS 46]])</f>
        <v>2.5797835966168101</v>
      </c>
      <c r="W522">
        <f>Table1373[[#This Row],[Mass (mg) GS 46]]*($W$4/Table1373[[#This Row],[SVL GS 46]])^$W$3</f>
        <v>441.10079822337013</v>
      </c>
      <c r="X522" s="12">
        <f>Table1373[[#This Row],[GS 46]]-Table1373[[#This Row],[GS]]</f>
        <v>4</v>
      </c>
      <c r="Y522">
        <f>Table1373[[#This Row],[SVL GS 46]]-Table1373[[#This Row],[SVL]]</f>
        <v>-0.97000000000000064</v>
      </c>
      <c r="Z522">
        <f>Table1373[[#This Row],[Mass GS 46]]-Table1373[[#This Row],[Mass]]</f>
        <v>1.9000000000000017E-2</v>
      </c>
      <c r="AA522">
        <f>Table1373[[#This Row],[SMI.mg GS 46]]-Table1373[[#This Row],[SMI.mg]]</f>
        <v>102.66792703174184</v>
      </c>
      <c r="AB522">
        <f>Table1373[[#This Row],[Days post-exp. GS 46]]-Table1373[[#This Row],[Days post-exp.]]</f>
        <v>5</v>
      </c>
    </row>
    <row r="523" spans="1:29">
      <c r="A523" t="s">
        <v>1028</v>
      </c>
      <c r="B523" t="s">
        <v>890</v>
      </c>
      <c r="C523" s="3">
        <v>44002</v>
      </c>
      <c r="D523" s="13">
        <v>44046</v>
      </c>
      <c r="E523" s="3" t="s">
        <v>1092</v>
      </c>
      <c r="F523">
        <f>Table1373[[#This Row],[Date Measured]]-Table1373[[#This Row],[Exp. Start]]</f>
        <v>44</v>
      </c>
      <c r="G523">
        <v>15.24</v>
      </c>
      <c r="H523">
        <v>42</v>
      </c>
      <c r="I523">
        <v>0.377</v>
      </c>
      <c r="J523">
        <f>Table1373[[#This Row],[Mass]]*1000</f>
        <v>377</v>
      </c>
      <c r="K523">
        <f>LOG(Table1373[[#This Row],[SVL]])</f>
        <v>1.1829849670035817</v>
      </c>
      <c r="L523">
        <f>LOG(Table1373[[#This Row],[Mass (mg)]])</f>
        <v>2.576341350205793</v>
      </c>
      <c r="M523">
        <f>Table1373[[#This Row],[Mass (mg)]]*($M$4/Table1373[[#This Row],[SVL]])^$M$3</f>
        <v>347.010295167891</v>
      </c>
      <c r="N523" s="13">
        <v>44049</v>
      </c>
      <c r="O523" t="s">
        <v>1093</v>
      </c>
      <c r="P523">
        <f>Table1373[[#This Row],[Date Measured GS 46]]-Table1373[[#This Row],[Exp. Start]]</f>
        <v>47</v>
      </c>
      <c r="Q523">
        <v>16.329999999999998</v>
      </c>
      <c r="R523">
        <v>46</v>
      </c>
      <c r="S523">
        <v>0.26700000000000002</v>
      </c>
      <c r="T523">
        <f>Table1373[[#This Row],[Mass GS 46]]*1000</f>
        <v>267</v>
      </c>
      <c r="U523">
        <f>LOG(Table1373[[#This Row],[SVL GS 46]])</f>
        <v>1.2129861847366681</v>
      </c>
      <c r="V523">
        <f>LOG(Table1373[[#This Row],[Mass (mg) GS 46]])</f>
        <v>2.4265112613645754</v>
      </c>
      <c r="W523">
        <f>Table1373[[#This Row],[Mass (mg) GS 46]]*($W$4/Table1373[[#This Row],[SVL GS 46]])^$W$3</f>
        <v>203.34939444675356</v>
      </c>
      <c r="X523" s="12">
        <f>Table1373[[#This Row],[GS 46]]-Table1373[[#This Row],[GS]]</f>
        <v>4</v>
      </c>
      <c r="Y523">
        <f>Table1373[[#This Row],[SVL GS 46]]-Table1373[[#This Row],[SVL]]</f>
        <v>1.0899999999999981</v>
      </c>
      <c r="Z523">
        <f>Table1373[[#This Row],[Mass GS 46]]-Table1373[[#This Row],[Mass]]</f>
        <v>-0.10999999999999999</v>
      </c>
      <c r="AA523">
        <f>Table1373[[#This Row],[SMI.mg GS 46]]-Table1373[[#This Row],[SMI.mg]]</f>
        <v>-143.66090072113744</v>
      </c>
      <c r="AB523">
        <f>Table1373[[#This Row],[Days post-exp. GS 46]]-Table1373[[#This Row],[Days post-exp.]]</f>
        <v>3</v>
      </c>
    </row>
    <row r="524" spans="1:29">
      <c r="A524" t="s">
        <v>1028</v>
      </c>
      <c r="B524" t="s">
        <v>890</v>
      </c>
      <c r="C524" s="3">
        <v>44002</v>
      </c>
      <c r="D524" s="13">
        <v>44046</v>
      </c>
      <c r="E524" s="4" t="s">
        <v>1094</v>
      </c>
      <c r="F524">
        <f>Table1373[[#This Row],[Date Measured]]-Table1373[[#This Row],[Exp. Start]]</f>
        <v>44</v>
      </c>
      <c r="G524">
        <v>13.87</v>
      </c>
      <c r="H524" s="4">
        <v>44</v>
      </c>
      <c r="I524">
        <v>0.38500000000000001</v>
      </c>
      <c r="J524">
        <f>Table1373[[#This Row],[Mass]]*1000</f>
        <v>385</v>
      </c>
      <c r="K524">
        <f>LOG(Table1373[[#This Row],[SVL]])</f>
        <v>1.1420764610732848</v>
      </c>
      <c r="L524">
        <f>LOG(Table1373[[#This Row],[Mass (mg)]])</f>
        <v>2.5854607295085006</v>
      </c>
      <c r="M524">
        <f>Table1373[[#This Row],[Mass (mg)]]*($M$4/Table1373[[#This Row],[SVL]])^$M$3</f>
        <v>460.69877409456416</v>
      </c>
      <c r="N524" s="13">
        <v>44049</v>
      </c>
      <c r="O524" t="s">
        <v>1095</v>
      </c>
      <c r="P524">
        <f>Table1373[[#This Row],[Date Measured GS 46]]-Table1373[[#This Row],[Exp. Start]]</f>
        <v>47</v>
      </c>
      <c r="Q524">
        <v>15.7</v>
      </c>
      <c r="R524">
        <v>46</v>
      </c>
      <c r="S524">
        <v>0.28199999999999997</v>
      </c>
      <c r="T524">
        <f>Table1373[[#This Row],[Mass GS 46]]*1000</f>
        <v>282</v>
      </c>
      <c r="U524">
        <f>LOG(Table1373[[#This Row],[SVL GS 46]])</f>
        <v>1.1958996524092338</v>
      </c>
      <c r="V524">
        <f>LOG(Table1373[[#This Row],[Mass (mg) GS 46]])</f>
        <v>2.4502491083193609</v>
      </c>
      <c r="W524">
        <f>Table1373[[#This Row],[Mass (mg) GS 46]]*($W$4/Table1373[[#This Row],[SVL GS 46]])^$W$3</f>
        <v>241.39810864310508</v>
      </c>
      <c r="X524" s="12">
        <f>Table1373[[#This Row],[GS 46]]-Table1373[[#This Row],[GS]]</f>
        <v>2</v>
      </c>
      <c r="Y524">
        <f>Table1373[[#This Row],[SVL GS 46]]-Table1373[[#This Row],[SVL]]</f>
        <v>1.83</v>
      </c>
      <c r="Z524">
        <f>Table1373[[#This Row],[Mass GS 46]]-Table1373[[#This Row],[Mass]]</f>
        <v>-0.10300000000000004</v>
      </c>
      <c r="AA524">
        <f>Table1373[[#This Row],[SMI.mg GS 46]]-Table1373[[#This Row],[SMI.mg]]</f>
        <v>-219.30066545145908</v>
      </c>
      <c r="AB524">
        <f>Table1373[[#This Row],[Days post-exp. GS 46]]-Table1373[[#This Row],[Days post-exp.]]</f>
        <v>3</v>
      </c>
    </row>
    <row r="525" spans="1:29">
      <c r="A525" t="s">
        <v>1028</v>
      </c>
      <c r="B525" t="s">
        <v>890</v>
      </c>
      <c r="C525" s="3">
        <v>44002</v>
      </c>
      <c r="D525" s="13">
        <v>44046</v>
      </c>
      <c r="E525" s="4" t="s">
        <v>1096</v>
      </c>
      <c r="F525">
        <f>Table1373[[#This Row],[Date Measured]]-Table1373[[#This Row],[Exp. Start]]</f>
        <v>44</v>
      </c>
      <c r="G525">
        <v>16.22</v>
      </c>
      <c r="H525" s="4">
        <v>45</v>
      </c>
      <c r="I525">
        <v>0.39400000000000002</v>
      </c>
      <c r="J525">
        <f>Table1373[[#This Row],[Mass]]*1000</f>
        <v>394</v>
      </c>
      <c r="K525">
        <f>LOG(Table1373[[#This Row],[SVL]])</f>
        <v>1.2100508498751372</v>
      </c>
      <c r="L525">
        <f>LOG(Table1373[[#This Row],[Mass (mg)]])</f>
        <v>2.5954962218255742</v>
      </c>
      <c r="M525">
        <f>Table1373[[#This Row],[Mass (mg)]]*($M$4/Table1373[[#This Row],[SVL]])^$M$3</f>
        <v>304.86117697114099</v>
      </c>
      <c r="N525" s="13">
        <v>44048</v>
      </c>
      <c r="O525" t="s">
        <v>1097</v>
      </c>
      <c r="P525">
        <f>Table1373[[#This Row],[Date Measured GS 46]]-Table1373[[#This Row],[Exp. Start]]</f>
        <v>46</v>
      </c>
      <c r="Q525">
        <v>16.32</v>
      </c>
      <c r="R525">
        <v>46</v>
      </c>
      <c r="S525">
        <v>0.36799999999999999</v>
      </c>
      <c r="T525">
        <f>Table1373[[#This Row],[Mass GS 46]]*1000</f>
        <v>368</v>
      </c>
      <c r="U525">
        <f>LOG(Table1373[[#This Row],[SVL GS 46]])</f>
        <v>1.2127201544178423</v>
      </c>
      <c r="V525">
        <f>LOG(Table1373[[#This Row],[Mass (mg) GS 46]])</f>
        <v>2.5658478186735176</v>
      </c>
      <c r="W525">
        <f>Table1373[[#This Row],[Mass (mg) GS 46]]*($W$4/Table1373[[#This Row],[SVL GS 46]])^$W$3</f>
        <v>280.78224768779711</v>
      </c>
      <c r="X525" s="12">
        <f>Table1373[[#This Row],[GS 46]]-Table1373[[#This Row],[GS]]</f>
        <v>1</v>
      </c>
      <c r="Y525">
        <f>Table1373[[#This Row],[SVL GS 46]]-Table1373[[#This Row],[SVL]]</f>
        <v>0.10000000000000142</v>
      </c>
      <c r="Z525">
        <f>Table1373[[#This Row],[Mass GS 46]]-Table1373[[#This Row],[Mass]]</f>
        <v>-2.6000000000000023E-2</v>
      </c>
      <c r="AA525">
        <f>Table1373[[#This Row],[SMI.mg GS 46]]-Table1373[[#This Row],[SMI.mg]]</f>
        <v>-24.078929283343882</v>
      </c>
      <c r="AB525">
        <f>Table1373[[#This Row],[Days post-exp. GS 46]]-Table1373[[#This Row],[Days post-exp.]]</f>
        <v>2</v>
      </c>
    </row>
    <row r="526" spans="1:29">
      <c r="A526" t="s">
        <v>1028</v>
      </c>
      <c r="B526" t="s">
        <v>890</v>
      </c>
      <c r="C526" s="3">
        <v>44002</v>
      </c>
      <c r="D526" s="13">
        <v>44047</v>
      </c>
      <c r="E526" s="4" t="s">
        <v>1098</v>
      </c>
      <c r="F526">
        <f>Table1373[[#This Row],[Date Measured]]-Table1373[[#This Row],[Exp. Start]]</f>
        <v>45</v>
      </c>
      <c r="G526">
        <v>15.09</v>
      </c>
      <c r="H526" s="4">
        <v>45</v>
      </c>
      <c r="I526">
        <v>0.39600000000000002</v>
      </c>
      <c r="J526">
        <f>Table1373[[#This Row],[Mass]]*1000</f>
        <v>396</v>
      </c>
      <c r="K526">
        <f>LOG(Table1373[[#This Row],[SVL]])</f>
        <v>1.1786892397755899</v>
      </c>
      <c r="L526">
        <f>LOG(Table1373[[#This Row],[Mass (mg)]])</f>
        <v>2.5976951859255122</v>
      </c>
      <c r="M526">
        <f>Table1373[[#This Row],[Mass (mg)]]*($M$4/Table1373[[#This Row],[SVL]])^$M$3</f>
        <v>374.68165896196894</v>
      </c>
      <c r="N526" s="13">
        <v>44049</v>
      </c>
      <c r="O526" t="s">
        <v>1099</v>
      </c>
      <c r="P526">
        <f>Table1373[[#This Row],[Date Measured GS 46]]-Table1373[[#This Row],[Exp. Start]]</f>
        <v>47</v>
      </c>
      <c r="Q526">
        <v>16.03</v>
      </c>
      <c r="R526">
        <v>46</v>
      </c>
      <c r="S526">
        <v>0.39800000000000002</v>
      </c>
      <c r="T526">
        <f>Table1373[[#This Row],[Mass GS 46]]*1000</f>
        <v>398</v>
      </c>
      <c r="U526">
        <f>LOG(Table1373[[#This Row],[SVL GS 46]])</f>
        <v>1.2049335223541449</v>
      </c>
      <c r="V526">
        <f>LOG(Table1373[[#This Row],[Mass (mg) GS 46]])</f>
        <v>2.5998830720736876</v>
      </c>
      <c r="W526">
        <f>Table1373[[#This Row],[Mass (mg) GS 46]]*($W$4/Table1373[[#This Row],[SVL GS 46]])^$W$3</f>
        <v>320.28307628674497</v>
      </c>
      <c r="X526" s="12">
        <f>Table1373[[#This Row],[GS 46]]-Table1373[[#This Row],[GS]]</f>
        <v>1</v>
      </c>
      <c r="Y526">
        <f>Table1373[[#This Row],[SVL GS 46]]-Table1373[[#This Row],[SVL]]</f>
        <v>0.94000000000000128</v>
      </c>
      <c r="Z526">
        <f>Table1373[[#This Row],[Mass GS 46]]-Table1373[[#This Row],[Mass]]</f>
        <v>2.0000000000000018E-3</v>
      </c>
      <c r="AA526">
        <f>Table1373[[#This Row],[SMI.mg GS 46]]-Table1373[[#This Row],[SMI.mg]]</f>
        <v>-54.398582675223963</v>
      </c>
      <c r="AB526">
        <f>Table1373[[#This Row],[Days post-exp. GS 46]]-Table1373[[#This Row],[Days post-exp.]]</f>
        <v>2</v>
      </c>
    </row>
    <row r="527" spans="1:29" ht="14.65" thickBot="1">
      <c r="A527" s="1" t="s">
        <v>1028</v>
      </c>
      <c r="B527" s="1" t="s">
        <v>890</v>
      </c>
      <c r="C527" s="2">
        <v>44002</v>
      </c>
      <c r="D527" s="14">
        <v>44046</v>
      </c>
      <c r="E527" s="7" t="s">
        <v>1100</v>
      </c>
      <c r="F527" s="1">
        <f>Table1373[[#This Row],[Date Measured]]-Table1373[[#This Row],[Exp. Start]]</f>
        <v>44</v>
      </c>
      <c r="G527" s="1">
        <v>15.88</v>
      </c>
      <c r="H527" s="7">
        <v>45</v>
      </c>
      <c r="I527" s="1">
        <v>0.34100000000000003</v>
      </c>
      <c r="J527" s="1">
        <f>Table1373[[#This Row],[Mass]]*1000</f>
        <v>341</v>
      </c>
      <c r="K527" s="1">
        <f>LOG(Table1373[[#This Row],[SVL]])</f>
        <v>1.2008504980910775</v>
      </c>
      <c r="L527" s="1">
        <f>LOG(Table1373[[#This Row],[Mass (mg)]])</f>
        <v>2.5327543789924976</v>
      </c>
      <c r="M527" s="36">
        <f>Table1373[[#This Row],[Mass (mg)]]*($M$4/Table1373[[#This Row],[SVL]])^$M$3</f>
        <v>279.8909848549979</v>
      </c>
      <c r="N527" s="14">
        <v>44050</v>
      </c>
      <c r="O527" s="48" t="s">
        <v>1101</v>
      </c>
      <c r="P527" s="1">
        <f>Table1373[[#This Row],[Date Measured GS 46]]-Table1373[[#This Row],[Exp. Start]]</f>
        <v>48</v>
      </c>
      <c r="Q527" s="1">
        <v>16.98</v>
      </c>
      <c r="R527" s="1">
        <v>46</v>
      </c>
      <c r="S527" s="1">
        <v>0.3392</v>
      </c>
      <c r="T527" s="1">
        <f>Table1373[[#This Row],[Mass GS 46]]*1000</f>
        <v>339.2</v>
      </c>
      <c r="U527" s="1">
        <f>LOG(Table1373[[#This Row],[SVL GS 46]])</f>
        <v>1.2299376859079338</v>
      </c>
      <c r="V527" s="1">
        <f>LOG(Table1373[[#This Row],[Mass (mg) GS 46]])</f>
        <v>2.5304558435846762</v>
      </c>
      <c r="W527" s="36">
        <f>Table1373[[#This Row],[Mass (mg) GS 46]]*($W$4/Table1373[[#This Row],[SVL GS 46]])^$W$3</f>
        <v>230.05698507552088</v>
      </c>
      <c r="X527" s="15">
        <f>Table1373[[#This Row],[GS 46]]-Table1373[[#This Row],[GS]]</f>
        <v>1</v>
      </c>
      <c r="Y527" s="1">
        <f>Table1373[[#This Row],[SVL GS 46]]-Table1373[[#This Row],[SVL]]</f>
        <v>1.0999999999999996</v>
      </c>
      <c r="Z527" s="1">
        <f>Table1373[[#This Row],[Mass GS 46]]-Table1373[[#This Row],[Mass]]</f>
        <v>-1.8000000000000238E-3</v>
      </c>
      <c r="AA527" s="1">
        <f>Table1373[[#This Row],[SMI.mg GS 46]]-Table1373[[#This Row],[SMI.mg]]</f>
        <v>-49.833999779477011</v>
      </c>
      <c r="AB527" s="1">
        <f>Table1373[[#This Row],[Days post-exp. GS 46]]-Table1373[[#This Row],[Days post-exp.]]</f>
        <v>4</v>
      </c>
      <c r="AC527" s="15"/>
    </row>
    <row r="528" spans="1:29">
      <c r="A528" t="s">
        <v>1102</v>
      </c>
      <c r="B528" t="s">
        <v>890</v>
      </c>
      <c r="C528" s="3">
        <v>44002</v>
      </c>
      <c r="D528" s="13">
        <v>44019</v>
      </c>
      <c r="E528" s="4" t="s">
        <v>1103</v>
      </c>
      <c r="F528">
        <f>Table1373[[#This Row],[Date Measured]]-Table1373[[#This Row],[Exp. Start]]</f>
        <v>17</v>
      </c>
      <c r="G528">
        <v>13.14</v>
      </c>
      <c r="H528" s="4">
        <v>43</v>
      </c>
      <c r="I528">
        <v>0.41599999999999998</v>
      </c>
      <c r="J528">
        <f>Table1373[[#This Row],[Mass]]*1000</f>
        <v>416</v>
      </c>
      <c r="K528">
        <f>LOG(Table1373[[#This Row],[SVL]])</f>
        <v>1.1185953652237619</v>
      </c>
      <c r="L528">
        <f>LOG(Table1373[[#This Row],[Mass (mg)]])</f>
        <v>2.6190933306267428</v>
      </c>
      <c r="M528">
        <f>Table1373[[#This Row],[Mass (mg)]]*($M$4/Table1373[[#This Row],[SVL]])^$M$3</f>
        <v>578.70726336434734</v>
      </c>
      <c r="N528" s="13">
        <v>44023</v>
      </c>
      <c r="O528" t="s">
        <v>1104</v>
      </c>
      <c r="P528">
        <f>Table1373[[#This Row],[Date Measured GS 46]]-Table1373[[#This Row],[Exp. Start]]</f>
        <v>21</v>
      </c>
      <c r="Q528">
        <v>17.239999999999998</v>
      </c>
      <c r="R528">
        <v>46</v>
      </c>
      <c r="S528">
        <v>0.308</v>
      </c>
      <c r="T528">
        <f>Table1373[[#This Row],[Mass GS 46]]*1000</f>
        <v>308</v>
      </c>
      <c r="U528">
        <f>LOG(Table1373[[#This Row],[SVL GS 46]])</f>
        <v>1.236537261488694</v>
      </c>
      <c r="V528">
        <f>LOG(Table1373[[#This Row],[Mass (mg) GS 46]])</f>
        <v>2.4885507165004443</v>
      </c>
      <c r="W528">
        <f>Table1373[[#This Row],[Mass (mg) GS 46]]*($W$4/Table1373[[#This Row],[SVL GS 46]])^$W$3</f>
        <v>199.67660737348524</v>
      </c>
      <c r="X528" s="12">
        <f>Table1373[[#This Row],[GS 46]]-Table1373[[#This Row],[GS]]</f>
        <v>3</v>
      </c>
      <c r="Y528">
        <f>Table1373[[#This Row],[SVL GS 46]]-Table1373[[#This Row],[SVL]]</f>
        <v>4.0999999999999979</v>
      </c>
      <c r="Z528">
        <f>Table1373[[#This Row],[Mass GS 46]]-Table1373[[#This Row],[Mass]]</f>
        <v>-0.10799999999999998</v>
      </c>
      <c r="AA528">
        <f>Table1373[[#This Row],[SMI.mg GS 46]]-Table1373[[#This Row],[SMI.mg]]</f>
        <v>-379.0306559908621</v>
      </c>
      <c r="AB528">
        <f>Table1373[[#This Row],[Days post-exp. GS 46]]-Table1373[[#This Row],[Days post-exp.]]</f>
        <v>4</v>
      </c>
    </row>
    <row r="529" spans="1:28">
      <c r="A529" t="s">
        <v>1102</v>
      </c>
      <c r="B529" t="s">
        <v>890</v>
      </c>
      <c r="C529" s="3">
        <v>44002</v>
      </c>
      <c r="D529" s="13">
        <v>44019</v>
      </c>
      <c r="E529" s="4" t="s">
        <v>1105</v>
      </c>
      <c r="F529">
        <f>Table1373[[#This Row],[Date Measured]]-Table1373[[#This Row],[Exp. Start]]</f>
        <v>17</v>
      </c>
      <c r="G529">
        <v>12.24</v>
      </c>
      <c r="H529" s="4">
        <v>43</v>
      </c>
      <c r="I529">
        <v>0.33500000000000002</v>
      </c>
      <c r="J529">
        <f>Table1373[[#This Row],[Mass]]*1000</f>
        <v>335</v>
      </c>
      <c r="K529">
        <f>LOG(Table1373[[#This Row],[SVL]])</f>
        <v>1.0877814178095424</v>
      </c>
      <c r="L529">
        <f>LOG(Table1373[[#This Row],[Mass (mg)]])</f>
        <v>2.5250448070368452</v>
      </c>
      <c r="M529">
        <f>Table1373[[#This Row],[Mass (mg)]]*($M$4/Table1373[[#This Row],[SVL]])^$M$3</f>
        <v>567.86641087656119</v>
      </c>
      <c r="N529" s="13">
        <v>44022</v>
      </c>
      <c r="O529" t="s">
        <v>1106</v>
      </c>
      <c r="P529">
        <f>Table1373[[#This Row],[Date Measured GS 46]]-Table1373[[#This Row],[Exp. Start]]</f>
        <v>20</v>
      </c>
      <c r="Q529">
        <v>14.16</v>
      </c>
      <c r="R529">
        <v>46</v>
      </c>
      <c r="S529">
        <v>0.26500000000000001</v>
      </c>
      <c r="T529">
        <f>Table1373[[#This Row],[Mass GS 46]]*1000</f>
        <v>265</v>
      </c>
      <c r="U529">
        <f>LOG(Table1373[[#This Row],[SVL GS 46]])</f>
        <v>1.1510632533537501</v>
      </c>
      <c r="V529">
        <f>LOG(Table1373[[#This Row],[Mass (mg) GS 46]])</f>
        <v>2.4232458739368079</v>
      </c>
      <c r="W529">
        <f>Table1373[[#This Row],[Mass (mg) GS 46]]*($W$4/Table1373[[#This Row],[SVL GS 46]])^$W$3</f>
        <v>308.25549264476382</v>
      </c>
      <c r="X529" s="12">
        <f>Table1373[[#This Row],[GS 46]]-Table1373[[#This Row],[GS]]</f>
        <v>3</v>
      </c>
      <c r="Y529">
        <f>Table1373[[#This Row],[SVL GS 46]]-Table1373[[#This Row],[SVL]]</f>
        <v>1.92</v>
      </c>
      <c r="Z529">
        <f>Table1373[[#This Row],[Mass GS 46]]-Table1373[[#This Row],[Mass]]</f>
        <v>-7.0000000000000007E-2</v>
      </c>
      <c r="AA529">
        <f>Table1373[[#This Row],[SMI.mg GS 46]]-Table1373[[#This Row],[SMI.mg]]</f>
        <v>-259.61091823179737</v>
      </c>
      <c r="AB529">
        <f>Table1373[[#This Row],[Days post-exp. GS 46]]-Table1373[[#This Row],[Days post-exp.]]</f>
        <v>3</v>
      </c>
    </row>
    <row r="530" spans="1:28">
      <c r="A530" t="s">
        <v>1102</v>
      </c>
      <c r="B530" t="s">
        <v>890</v>
      </c>
      <c r="C530" s="3">
        <v>44002</v>
      </c>
      <c r="D530" s="13">
        <v>44020</v>
      </c>
      <c r="E530" s="3" t="s">
        <v>1107</v>
      </c>
      <c r="F530">
        <f>Table1373[[#This Row],[Date Measured]]-Table1373[[#This Row],[Exp. Start]]</f>
        <v>18</v>
      </c>
      <c r="G530">
        <v>12.77</v>
      </c>
      <c r="H530">
        <v>42</v>
      </c>
      <c r="I530">
        <v>0.37</v>
      </c>
      <c r="J530">
        <f>Table1373[[#This Row],[Mass]]*1000</f>
        <v>370</v>
      </c>
      <c r="K530">
        <f>LOG(Table1373[[#This Row],[SVL]])</f>
        <v>1.1061908972634154</v>
      </c>
      <c r="L530">
        <f>LOG(Table1373[[#This Row],[Mass (mg)]])</f>
        <v>2.568201724066995</v>
      </c>
      <c r="M530">
        <f>Table1373[[#This Row],[Mass (mg)]]*($M$4/Table1373[[#This Row],[SVL]])^$M$3</f>
        <v>557.34150955770588</v>
      </c>
      <c r="N530" s="13">
        <v>44023</v>
      </c>
      <c r="O530" t="s">
        <v>1108</v>
      </c>
      <c r="P530">
        <f>Table1373[[#This Row],[Date Measured GS 46]]-Table1373[[#This Row],[Exp. Start]]</f>
        <v>21</v>
      </c>
      <c r="Q530">
        <v>16.46</v>
      </c>
      <c r="R530">
        <v>46</v>
      </c>
      <c r="S530">
        <v>0.26900000000000002</v>
      </c>
      <c r="T530">
        <f>Table1373[[#This Row],[Mass GS 46]]*1000</f>
        <v>269</v>
      </c>
      <c r="U530">
        <f>LOG(Table1373[[#This Row],[SVL GS 46]])</f>
        <v>1.2164298308762511</v>
      </c>
      <c r="V530">
        <f>LOG(Table1373[[#This Row],[Mass (mg) GS 46]])</f>
        <v>2.4297522800024081</v>
      </c>
      <c r="W530">
        <f>Table1373[[#This Row],[Mass (mg) GS 46]]*($W$4/Table1373[[#This Row],[SVL GS 46]])^$W$3</f>
        <v>200.10366234984124</v>
      </c>
      <c r="X530" s="12">
        <f>Table1373[[#This Row],[GS 46]]-Table1373[[#This Row],[GS]]</f>
        <v>4</v>
      </c>
      <c r="Y530">
        <f>Table1373[[#This Row],[SVL GS 46]]-Table1373[[#This Row],[SVL]]</f>
        <v>3.6900000000000013</v>
      </c>
      <c r="Z530">
        <f>Table1373[[#This Row],[Mass GS 46]]-Table1373[[#This Row],[Mass]]</f>
        <v>-0.10099999999999998</v>
      </c>
      <c r="AA530">
        <f>Table1373[[#This Row],[SMI.mg GS 46]]-Table1373[[#This Row],[SMI.mg]]</f>
        <v>-357.23784720786466</v>
      </c>
      <c r="AB530">
        <f>Table1373[[#This Row],[Days post-exp. GS 46]]-Table1373[[#This Row],[Days post-exp.]]</f>
        <v>3</v>
      </c>
    </row>
    <row r="531" spans="1:28">
      <c r="A531" t="s">
        <v>1102</v>
      </c>
      <c r="B531" t="s">
        <v>890</v>
      </c>
      <c r="C531" s="3">
        <v>44002</v>
      </c>
      <c r="D531" s="13">
        <v>44020</v>
      </c>
      <c r="E531" s="3" t="s">
        <v>1109</v>
      </c>
      <c r="F531">
        <f>Table1373[[#This Row],[Date Measured]]-Table1373[[#This Row],[Exp. Start]]</f>
        <v>18</v>
      </c>
      <c r="G531">
        <v>11.7</v>
      </c>
      <c r="H531">
        <v>42</v>
      </c>
      <c r="I531">
        <v>0.308</v>
      </c>
      <c r="J531">
        <f>Table1373[[#This Row],[Mass]]*1000</f>
        <v>308</v>
      </c>
      <c r="K531">
        <f>LOG(Table1373[[#This Row],[SVL]])</f>
        <v>1.0681858617461617</v>
      </c>
      <c r="L531">
        <f>LOG(Table1373[[#This Row],[Mass (mg)]])</f>
        <v>2.4885507165004443</v>
      </c>
      <c r="M531">
        <f>Table1373[[#This Row],[Mass (mg)]]*($M$4/Table1373[[#This Row],[SVL]])^$M$3</f>
        <v>592.02187082000296</v>
      </c>
      <c r="N531" s="13">
        <v>44025</v>
      </c>
      <c r="O531" t="s">
        <v>1110</v>
      </c>
      <c r="P531">
        <f>Table1373[[#This Row],[Date Measured GS 46]]-Table1373[[#This Row],[Exp. Start]]</f>
        <v>23</v>
      </c>
      <c r="Q531">
        <v>14.44</v>
      </c>
      <c r="R531">
        <v>46</v>
      </c>
      <c r="S531">
        <v>0.23899999999999999</v>
      </c>
      <c r="T531">
        <f>Table1373[[#This Row],[Mass GS 46]]*1000</f>
        <v>239</v>
      </c>
      <c r="U531">
        <f>LOG(Table1373[[#This Row],[SVL GS 46]])</f>
        <v>1.1595671932336202</v>
      </c>
      <c r="V531">
        <f>LOG(Table1373[[#This Row],[Mass (mg) GS 46]])</f>
        <v>2.3783979009481375</v>
      </c>
      <c r="W531">
        <f>Table1373[[#This Row],[Mass (mg) GS 46]]*($W$4/Table1373[[#This Row],[SVL GS 46]])^$W$3</f>
        <v>262.30290333409374</v>
      </c>
      <c r="X531" s="12">
        <f>Table1373[[#This Row],[GS 46]]-Table1373[[#This Row],[GS]]</f>
        <v>4</v>
      </c>
      <c r="Y531">
        <f>Table1373[[#This Row],[SVL GS 46]]-Table1373[[#This Row],[SVL]]</f>
        <v>2.74</v>
      </c>
      <c r="Z531">
        <f>Table1373[[#This Row],[Mass GS 46]]-Table1373[[#This Row],[Mass]]</f>
        <v>-6.9000000000000006E-2</v>
      </c>
      <c r="AA531">
        <f>Table1373[[#This Row],[SMI.mg GS 46]]-Table1373[[#This Row],[SMI.mg]]</f>
        <v>-329.71896748590922</v>
      </c>
      <c r="AB531">
        <f>Table1373[[#This Row],[Days post-exp. GS 46]]-Table1373[[#This Row],[Days post-exp.]]</f>
        <v>5</v>
      </c>
    </row>
    <row r="532" spans="1:28">
      <c r="A532" t="s">
        <v>1102</v>
      </c>
      <c r="B532" t="s">
        <v>890</v>
      </c>
      <c r="C532" s="3">
        <v>44002</v>
      </c>
      <c r="D532" s="13">
        <v>44020</v>
      </c>
      <c r="E532" s="3" t="s">
        <v>1111</v>
      </c>
      <c r="F532">
        <f>Table1373[[#This Row],[Date Measured]]-Table1373[[#This Row],[Exp. Start]]</f>
        <v>18</v>
      </c>
      <c r="G532">
        <v>12.45</v>
      </c>
      <c r="H532">
        <v>42</v>
      </c>
      <c r="I532">
        <v>0.39300000000000002</v>
      </c>
      <c r="J532">
        <f>Table1373[[#This Row],[Mass]]*1000</f>
        <v>393</v>
      </c>
      <c r="K532">
        <f>LOG(Table1373[[#This Row],[SVL]])</f>
        <v>1.0951693514317551</v>
      </c>
      <c r="L532">
        <f>LOG(Table1373[[#This Row],[Mass (mg)]])</f>
        <v>2.5943925503754266</v>
      </c>
      <c r="M532">
        <f>Table1373[[#This Row],[Mass (mg)]]*($M$4/Table1373[[#This Row],[SVL]])^$M$3</f>
        <v>635.35139984824866</v>
      </c>
      <c r="N532" s="13">
        <v>44025</v>
      </c>
      <c r="O532" t="s">
        <v>1112</v>
      </c>
      <c r="P532">
        <f>Table1373[[#This Row],[Date Measured GS 46]]-Table1373[[#This Row],[Exp. Start]]</f>
        <v>23</v>
      </c>
      <c r="Q532">
        <v>14.5</v>
      </c>
      <c r="R532">
        <v>46</v>
      </c>
      <c r="S532">
        <v>0.28399999999999997</v>
      </c>
      <c r="T532">
        <f>Table1373[[#This Row],[Mass GS 46]]*1000</f>
        <v>284</v>
      </c>
      <c r="U532">
        <f>LOG(Table1373[[#This Row],[SVL GS 46]])</f>
        <v>1.1613680022349748</v>
      </c>
      <c r="V532">
        <f>LOG(Table1373[[#This Row],[Mass (mg) GS 46]])</f>
        <v>2.4533183400470375</v>
      </c>
      <c r="W532">
        <f>Table1373[[#This Row],[Mass (mg) GS 46]]*($W$4/Table1373[[#This Row],[SVL GS 46]])^$W$3</f>
        <v>307.87504462196688</v>
      </c>
      <c r="X532" s="12">
        <f>Table1373[[#This Row],[GS 46]]-Table1373[[#This Row],[GS]]</f>
        <v>4</v>
      </c>
      <c r="Y532">
        <f>Table1373[[#This Row],[SVL GS 46]]-Table1373[[#This Row],[SVL]]</f>
        <v>2.0500000000000007</v>
      </c>
      <c r="Z532">
        <f>Table1373[[#This Row],[Mass GS 46]]-Table1373[[#This Row],[Mass]]</f>
        <v>-0.10900000000000004</v>
      </c>
      <c r="AA532">
        <f>Table1373[[#This Row],[SMI.mg GS 46]]-Table1373[[#This Row],[SMI.mg]]</f>
        <v>-327.47635522628178</v>
      </c>
      <c r="AB532">
        <f>Table1373[[#This Row],[Days post-exp. GS 46]]-Table1373[[#This Row],[Days post-exp.]]</f>
        <v>5</v>
      </c>
    </row>
    <row r="533" spans="1:28">
      <c r="A533" t="s">
        <v>1102</v>
      </c>
      <c r="B533" t="s">
        <v>890</v>
      </c>
      <c r="C533" s="3">
        <v>44002</v>
      </c>
      <c r="D533" s="13">
        <v>44020</v>
      </c>
      <c r="E533" s="3" t="s">
        <v>1113</v>
      </c>
      <c r="F533">
        <f>Table1373[[#This Row],[Date Measured]]-Table1373[[#This Row],[Exp. Start]]</f>
        <v>18</v>
      </c>
      <c r="G533">
        <v>13.57</v>
      </c>
      <c r="H533">
        <v>42</v>
      </c>
      <c r="I533">
        <v>0.33700000000000002</v>
      </c>
      <c r="J533">
        <f>Table1373[[#This Row],[Mass]]*1000</f>
        <v>337</v>
      </c>
      <c r="K533">
        <f>LOG(Table1373[[#This Row],[SVL]])</f>
        <v>1.1325798476597371</v>
      </c>
      <c r="L533">
        <f>LOG(Table1373[[#This Row],[Mass (mg)]])</f>
        <v>2.5276299008713385</v>
      </c>
      <c r="M533">
        <f>Table1373[[#This Row],[Mass (mg)]]*($M$4/Table1373[[#This Row],[SVL]])^$M$3</f>
        <v>428.58812103440158</v>
      </c>
      <c r="N533" s="13">
        <v>44025</v>
      </c>
      <c r="O533" t="s">
        <v>1114</v>
      </c>
      <c r="P533">
        <f>Table1373[[#This Row],[Date Measured GS 46]]-Table1373[[#This Row],[Exp. Start]]</f>
        <v>23</v>
      </c>
      <c r="Q533">
        <v>15.32</v>
      </c>
      <c r="R533">
        <v>46</v>
      </c>
      <c r="S533">
        <v>0.25800000000000001</v>
      </c>
      <c r="T533">
        <f>Table1373[[#This Row],[Mass GS 46]]*1000</f>
        <v>258</v>
      </c>
      <c r="U533">
        <f>LOG(Table1373[[#This Row],[SVL GS 46]])</f>
        <v>1.1852587652965851</v>
      </c>
      <c r="V533">
        <f>LOG(Table1373[[#This Row],[Mass (mg) GS 46]])</f>
        <v>2.4116197059632301</v>
      </c>
      <c r="W533">
        <f>Table1373[[#This Row],[Mass (mg) GS 46]]*($W$4/Table1373[[#This Row],[SVL GS 46]])^$W$3</f>
        <v>237.52630564170252</v>
      </c>
      <c r="X533" s="12">
        <f>Table1373[[#This Row],[GS 46]]-Table1373[[#This Row],[GS]]</f>
        <v>4</v>
      </c>
      <c r="Y533">
        <f>Table1373[[#This Row],[SVL GS 46]]-Table1373[[#This Row],[SVL]]</f>
        <v>1.75</v>
      </c>
      <c r="Z533">
        <f>Table1373[[#This Row],[Mass GS 46]]-Table1373[[#This Row],[Mass]]</f>
        <v>-7.9000000000000015E-2</v>
      </c>
      <c r="AA533">
        <f>Table1373[[#This Row],[SMI.mg GS 46]]-Table1373[[#This Row],[SMI.mg]]</f>
        <v>-191.06181539269906</v>
      </c>
      <c r="AB533">
        <f>Table1373[[#This Row],[Days post-exp. GS 46]]-Table1373[[#This Row],[Days post-exp.]]</f>
        <v>5</v>
      </c>
    </row>
    <row r="534" spans="1:28">
      <c r="A534" t="s">
        <v>1102</v>
      </c>
      <c r="B534" t="s">
        <v>890</v>
      </c>
      <c r="C534" s="3">
        <v>44002</v>
      </c>
      <c r="D534" s="13">
        <v>44020</v>
      </c>
      <c r="E534" s="4" t="s">
        <v>1115</v>
      </c>
      <c r="F534">
        <f>Table1373[[#This Row],[Date Measured]]-Table1373[[#This Row],[Exp. Start]]</f>
        <v>18</v>
      </c>
      <c r="G534">
        <v>12.09</v>
      </c>
      <c r="H534" s="4">
        <v>43</v>
      </c>
      <c r="I534">
        <v>0.28799999999999998</v>
      </c>
      <c r="J534">
        <f>Table1373[[#This Row],[Mass]]*1000</f>
        <v>288</v>
      </c>
      <c r="K534">
        <f>LOG(Table1373[[#This Row],[SVL]])</f>
        <v>1.082426300860772</v>
      </c>
      <c r="L534">
        <f>LOG(Table1373[[#This Row],[Mass (mg)]])</f>
        <v>2.459392487759231</v>
      </c>
      <c r="M534">
        <f>Table1373[[#This Row],[Mass (mg)]]*($M$4/Table1373[[#This Row],[SVL]])^$M$3</f>
        <v>505.25561886564958</v>
      </c>
      <c r="N534" s="13">
        <v>44023</v>
      </c>
      <c r="O534" t="s">
        <v>1116</v>
      </c>
      <c r="P534">
        <f>Table1373[[#This Row],[Date Measured GS 46]]-Table1373[[#This Row],[Exp. Start]]</f>
        <v>21</v>
      </c>
      <c r="Q534">
        <v>14.58</v>
      </c>
      <c r="R534">
        <v>46</v>
      </c>
      <c r="S534">
        <v>0.2</v>
      </c>
      <c r="T534">
        <f>Table1373[[#This Row],[Mass GS 46]]*1000</f>
        <v>200</v>
      </c>
      <c r="U534">
        <f>LOG(Table1373[[#This Row],[SVL GS 46]])</f>
        <v>1.1637575239819558</v>
      </c>
      <c r="V534">
        <f>LOG(Table1373[[#This Row],[Mass (mg) GS 46]])</f>
        <v>2.3010299956639813</v>
      </c>
      <c r="W534">
        <f>Table1373[[#This Row],[Mass (mg) GS 46]]*($W$4/Table1373[[#This Row],[SVL GS 46]])^$W$3</f>
        <v>213.29879713460369</v>
      </c>
      <c r="X534" s="12">
        <f>Table1373[[#This Row],[GS 46]]-Table1373[[#This Row],[GS]]</f>
        <v>3</v>
      </c>
      <c r="Y534">
        <f>Table1373[[#This Row],[SVL GS 46]]-Table1373[[#This Row],[SVL]]</f>
        <v>2.4900000000000002</v>
      </c>
      <c r="Z534">
        <f>Table1373[[#This Row],[Mass GS 46]]-Table1373[[#This Row],[Mass]]</f>
        <v>-8.7999999999999967E-2</v>
      </c>
      <c r="AA534">
        <f>Table1373[[#This Row],[SMI.mg GS 46]]-Table1373[[#This Row],[SMI.mg]]</f>
        <v>-291.95682173104592</v>
      </c>
      <c r="AB534">
        <f>Table1373[[#This Row],[Days post-exp. GS 46]]-Table1373[[#This Row],[Days post-exp.]]</f>
        <v>3</v>
      </c>
    </row>
    <row r="535" spans="1:28">
      <c r="A535" t="s">
        <v>1102</v>
      </c>
      <c r="B535" t="s">
        <v>890</v>
      </c>
      <c r="C535" s="3">
        <v>44002</v>
      </c>
      <c r="D535" s="13">
        <v>44021</v>
      </c>
      <c r="E535" t="s">
        <v>1117</v>
      </c>
      <c r="F535">
        <f>Table1373[[#This Row],[Date Measured]]-Table1373[[#This Row],[Exp. Start]]</f>
        <v>19</v>
      </c>
      <c r="G535">
        <v>12.17</v>
      </c>
      <c r="H535">
        <v>42</v>
      </c>
      <c r="I535">
        <v>0.33600000000000002</v>
      </c>
      <c r="J535">
        <f>Table1373[[#This Row],[Mass]]*1000</f>
        <v>336</v>
      </c>
      <c r="K535">
        <f>LOG(Table1373[[#This Row],[SVL]])</f>
        <v>1.085290578230065</v>
      </c>
      <c r="L535">
        <f>LOG(Table1373[[#This Row],[Mass (mg)]])</f>
        <v>2.5263392773898441</v>
      </c>
      <c r="M535">
        <f>Table1373[[#This Row],[Mass (mg)]]*($M$4/Table1373[[#This Row],[SVL]])^$M$3</f>
        <v>578.7342295026001</v>
      </c>
      <c r="N535" s="13">
        <v>44025</v>
      </c>
      <c r="O535" t="s">
        <v>1118</v>
      </c>
      <c r="P535">
        <f>Table1373[[#This Row],[Date Measured GS 46]]-Table1373[[#This Row],[Exp. Start]]</f>
        <v>23</v>
      </c>
      <c r="Q535">
        <v>14.23</v>
      </c>
      <c r="R535">
        <v>46</v>
      </c>
      <c r="S535">
        <v>0.20200000000000001</v>
      </c>
      <c r="T535">
        <f>Table1373[[#This Row],[Mass GS 46]]*1000</f>
        <v>202</v>
      </c>
      <c r="U535">
        <f>LOG(Table1373[[#This Row],[SVL GS 46]])</f>
        <v>1.1532049000842843</v>
      </c>
      <c r="V535">
        <f>LOG(Table1373[[#This Row],[Mass (mg) GS 46]])</f>
        <v>2.3053513694466239</v>
      </c>
      <c r="W535">
        <f>Table1373[[#This Row],[Mass (mg) GS 46]]*($W$4/Table1373[[#This Row],[SVL GS 46]])^$W$3</f>
        <v>231.55537149719109</v>
      </c>
      <c r="X535" s="12">
        <f>Table1373[[#This Row],[GS 46]]-Table1373[[#This Row],[GS]]</f>
        <v>4</v>
      </c>
      <c r="Y535">
        <f>Table1373[[#This Row],[SVL GS 46]]-Table1373[[#This Row],[SVL]]</f>
        <v>2.0600000000000005</v>
      </c>
      <c r="Z535">
        <f>Table1373[[#This Row],[Mass GS 46]]-Table1373[[#This Row],[Mass]]</f>
        <v>-0.13400000000000001</v>
      </c>
      <c r="AA535">
        <f>Table1373[[#This Row],[SMI.mg GS 46]]-Table1373[[#This Row],[SMI.mg]]</f>
        <v>-347.17885800540898</v>
      </c>
      <c r="AB535">
        <f>Table1373[[#This Row],[Days post-exp. GS 46]]-Table1373[[#This Row],[Days post-exp.]]</f>
        <v>4</v>
      </c>
    </row>
    <row r="536" spans="1:28">
      <c r="A536" t="s">
        <v>1102</v>
      </c>
      <c r="B536" t="s">
        <v>890</v>
      </c>
      <c r="C536" s="3">
        <v>44002</v>
      </c>
      <c r="D536" s="13">
        <v>44021</v>
      </c>
      <c r="E536" s="4" t="s">
        <v>1119</v>
      </c>
      <c r="F536">
        <f>Table1373[[#This Row],[Date Measured]]-Table1373[[#This Row],[Exp. Start]]</f>
        <v>19</v>
      </c>
      <c r="G536">
        <v>11.97</v>
      </c>
      <c r="H536" s="4">
        <v>43</v>
      </c>
      <c r="I536">
        <v>0.25900000000000001</v>
      </c>
      <c r="J536">
        <f>Table1373[[#This Row],[Mass]]*1000</f>
        <v>259</v>
      </c>
      <c r="K536">
        <f>LOG(Table1373[[#This Row],[SVL]])</f>
        <v>1.0780941504064108</v>
      </c>
      <c r="L536">
        <f>LOG(Table1373[[#This Row],[Mass (mg)]])</f>
        <v>2.4132997640812519</v>
      </c>
      <c r="M536">
        <f>Table1373[[#This Row],[Mass (mg)]]*($M$4/Table1373[[#This Row],[SVL]])^$M$3</f>
        <v>467.18202883301245</v>
      </c>
      <c r="N536" s="13">
        <v>44026</v>
      </c>
      <c r="O536" t="s">
        <v>1120</v>
      </c>
      <c r="P536">
        <f>Table1373[[#This Row],[Date Measured GS 46]]-Table1373[[#This Row],[Exp. Start]]</f>
        <v>24</v>
      </c>
      <c r="Q536">
        <v>13.25</v>
      </c>
      <c r="R536">
        <v>46</v>
      </c>
      <c r="S536">
        <v>0.17899999999999999</v>
      </c>
      <c r="T536">
        <f>Table1373[[#This Row],[Mass GS 46]]*1000</f>
        <v>179</v>
      </c>
      <c r="U536">
        <f>LOG(Table1373[[#This Row],[SVL GS 46]])</f>
        <v>1.1222158782728267</v>
      </c>
      <c r="V536">
        <f>LOG(Table1373[[#This Row],[Mass (mg) GS 46]])</f>
        <v>2.2528530309798933</v>
      </c>
      <c r="W536">
        <f>Table1373[[#This Row],[Mass (mg) GS 46]]*($W$4/Table1373[[#This Row],[SVL GS 46]])^$W$3</f>
        <v>253.63257854603091</v>
      </c>
      <c r="X536" s="12">
        <f>Table1373[[#This Row],[GS 46]]-Table1373[[#This Row],[GS]]</f>
        <v>3</v>
      </c>
      <c r="Y536">
        <f>Table1373[[#This Row],[SVL GS 46]]-Table1373[[#This Row],[SVL]]</f>
        <v>1.2799999999999994</v>
      </c>
      <c r="Z536">
        <f>Table1373[[#This Row],[Mass GS 46]]-Table1373[[#This Row],[Mass]]</f>
        <v>-8.0000000000000016E-2</v>
      </c>
      <c r="AA536">
        <f>Table1373[[#This Row],[SMI.mg GS 46]]-Table1373[[#This Row],[SMI.mg]]</f>
        <v>-213.54945028698154</v>
      </c>
      <c r="AB536">
        <f>Table1373[[#This Row],[Days post-exp. GS 46]]-Table1373[[#This Row],[Days post-exp.]]</f>
        <v>5</v>
      </c>
    </row>
    <row r="537" spans="1:28">
      <c r="A537" t="s">
        <v>1102</v>
      </c>
      <c r="B537" t="s">
        <v>890</v>
      </c>
      <c r="C537" s="3">
        <v>44002</v>
      </c>
      <c r="D537" s="13">
        <v>44022</v>
      </c>
      <c r="E537" s="3" t="s">
        <v>1121</v>
      </c>
      <c r="F537">
        <f>Table1373[[#This Row],[Date Measured]]-Table1373[[#This Row],[Exp. Start]]</f>
        <v>20</v>
      </c>
      <c r="G537">
        <v>12.58</v>
      </c>
      <c r="H537">
        <v>42</v>
      </c>
      <c r="I537">
        <v>0.27800000000000002</v>
      </c>
      <c r="J537">
        <f>Table1373[[#This Row],[Mass]]*1000</f>
        <v>278</v>
      </c>
      <c r="K537">
        <f>LOG(Table1373[[#This Row],[SVL]])</f>
        <v>1.0996806411092501</v>
      </c>
      <c r="L537">
        <f>LOG(Table1373[[#This Row],[Mass (mg)]])</f>
        <v>2.4440447959180762</v>
      </c>
      <c r="M537">
        <f>Table1373[[#This Row],[Mass (mg)]]*($M$4/Table1373[[#This Row],[SVL]])^$M$3</f>
        <v>436.61587655041001</v>
      </c>
      <c r="N537" s="13">
        <v>44026</v>
      </c>
      <c r="O537" t="s">
        <v>1122</v>
      </c>
      <c r="P537">
        <f>Table1373[[#This Row],[Date Measured GS 46]]-Table1373[[#This Row],[Exp. Start]]</f>
        <v>24</v>
      </c>
      <c r="Q537">
        <v>11.7</v>
      </c>
      <c r="R537">
        <v>46</v>
      </c>
      <c r="S537">
        <v>0.183</v>
      </c>
      <c r="T537">
        <f>Table1373[[#This Row],[Mass GS 46]]*1000</f>
        <v>183</v>
      </c>
      <c r="U537">
        <f>LOG(Table1373[[#This Row],[SVL GS 46]])</f>
        <v>1.0681858617461617</v>
      </c>
      <c r="V537">
        <f>LOG(Table1373[[#This Row],[Mass (mg) GS 46]])</f>
        <v>2.2624510897304293</v>
      </c>
      <c r="W537">
        <f>Table1373[[#This Row],[Mass (mg) GS 46]]*($W$4/Table1373[[#This Row],[SVL GS 46]])^$W$3</f>
        <v>375.22488565057404</v>
      </c>
      <c r="X537" s="12">
        <f>Table1373[[#This Row],[GS 46]]-Table1373[[#This Row],[GS]]</f>
        <v>4</v>
      </c>
      <c r="Y537">
        <f>Table1373[[#This Row],[SVL GS 46]]-Table1373[[#This Row],[SVL]]</f>
        <v>-0.88000000000000078</v>
      </c>
      <c r="Z537">
        <f>Table1373[[#This Row],[Mass GS 46]]-Table1373[[#This Row],[Mass]]</f>
        <v>-9.5000000000000029E-2</v>
      </c>
      <c r="AA537">
        <f>Table1373[[#This Row],[SMI.mg GS 46]]-Table1373[[#This Row],[SMI.mg]]</f>
        <v>-61.39099089983597</v>
      </c>
      <c r="AB537">
        <f>Table1373[[#This Row],[Days post-exp. GS 46]]-Table1373[[#This Row],[Days post-exp.]]</f>
        <v>4</v>
      </c>
    </row>
    <row r="538" spans="1:28">
      <c r="A538" t="s">
        <v>1102</v>
      </c>
      <c r="B538" t="s">
        <v>890</v>
      </c>
      <c r="C538" s="3">
        <v>44002</v>
      </c>
      <c r="D538" s="13">
        <v>44022</v>
      </c>
      <c r="E538" s="4" t="s">
        <v>1123</v>
      </c>
      <c r="F538">
        <f>Table1373[[#This Row],[Date Measured]]-Table1373[[#This Row],[Exp. Start]]</f>
        <v>20</v>
      </c>
      <c r="G538">
        <v>13.46</v>
      </c>
      <c r="H538" s="4">
        <v>43</v>
      </c>
      <c r="I538">
        <v>0.37</v>
      </c>
      <c r="J538">
        <f>Table1373[[#This Row],[Mass]]*1000</f>
        <v>370</v>
      </c>
      <c r="K538">
        <f>LOG(Table1373[[#This Row],[SVL]])</f>
        <v>1.129045059887958</v>
      </c>
      <c r="L538">
        <f>LOG(Table1373[[#This Row],[Mass (mg)]])</f>
        <v>2.568201724066995</v>
      </c>
      <c r="M538">
        <f>Table1373[[#This Row],[Mass (mg)]]*($M$4/Table1373[[#This Row],[SVL]])^$M$3</f>
        <v>481.34726462875005</v>
      </c>
      <c r="N538" s="13">
        <v>44027</v>
      </c>
      <c r="O538" t="s">
        <v>1124</v>
      </c>
      <c r="P538">
        <f>Table1373[[#This Row],[Date Measured GS 46]]-Table1373[[#This Row],[Exp. Start]]</f>
        <v>25</v>
      </c>
      <c r="Q538">
        <v>14.17</v>
      </c>
      <c r="R538">
        <v>46</v>
      </c>
      <c r="S538">
        <v>0.249</v>
      </c>
      <c r="T538">
        <f>Table1373[[#This Row],[Mass GS 46]]*1000</f>
        <v>249</v>
      </c>
      <c r="U538">
        <f>LOG(Table1373[[#This Row],[SVL GS 46]])</f>
        <v>1.1513698502474603</v>
      </c>
      <c r="V538">
        <f>LOG(Table1373[[#This Row],[Mass (mg) GS 46]])</f>
        <v>2.3961993470957363</v>
      </c>
      <c r="W538">
        <f>Table1373[[#This Row],[Mass (mg) GS 46]]*($W$4/Table1373[[#This Row],[SVL GS 46]])^$W$3</f>
        <v>289.03710199373467</v>
      </c>
      <c r="X538" s="12">
        <f>Table1373[[#This Row],[GS 46]]-Table1373[[#This Row],[GS]]</f>
        <v>3</v>
      </c>
      <c r="Y538">
        <f>Table1373[[#This Row],[SVL GS 46]]-Table1373[[#This Row],[SVL]]</f>
        <v>0.70999999999999908</v>
      </c>
      <c r="Z538">
        <f>Table1373[[#This Row],[Mass GS 46]]-Table1373[[#This Row],[Mass]]</f>
        <v>-0.121</v>
      </c>
      <c r="AA538">
        <f>Table1373[[#This Row],[SMI.mg GS 46]]-Table1373[[#This Row],[SMI.mg]]</f>
        <v>-192.31016263501539</v>
      </c>
      <c r="AB538">
        <f>Table1373[[#This Row],[Days post-exp. GS 46]]-Table1373[[#This Row],[Days post-exp.]]</f>
        <v>5</v>
      </c>
    </row>
    <row r="539" spans="1:28">
      <c r="A539" t="s">
        <v>1102</v>
      </c>
      <c r="B539" t="s">
        <v>890</v>
      </c>
      <c r="C539" s="3">
        <v>44002</v>
      </c>
      <c r="D539" s="13">
        <v>44022</v>
      </c>
      <c r="E539" s="4" t="s">
        <v>1125</v>
      </c>
      <c r="F539">
        <f>Table1373[[#This Row],[Date Measured]]-Table1373[[#This Row],[Exp. Start]]</f>
        <v>20</v>
      </c>
      <c r="G539">
        <v>12.51</v>
      </c>
      <c r="H539" s="4">
        <v>44</v>
      </c>
      <c r="I539">
        <v>0.20799999999999999</v>
      </c>
      <c r="J539">
        <f>Table1373[[#This Row],[Mass]]*1000</f>
        <v>208</v>
      </c>
      <c r="K539">
        <f>LOG(Table1373[[#This Row],[SVL]])</f>
        <v>1.0972573096934199</v>
      </c>
      <c r="L539">
        <f>LOG(Table1373[[#This Row],[Mass (mg)]])</f>
        <v>2.3180633349627615</v>
      </c>
      <c r="M539">
        <f>Table1373[[#This Row],[Mass (mg)]]*($M$4/Table1373[[#This Row],[SVL]])^$M$3</f>
        <v>331.79400092276666</v>
      </c>
      <c r="N539" s="13">
        <v>44024</v>
      </c>
      <c r="O539" t="s">
        <v>1126</v>
      </c>
      <c r="P539">
        <f>Table1373[[#This Row],[Date Measured GS 46]]-Table1373[[#This Row],[Exp. Start]]</f>
        <v>22</v>
      </c>
      <c r="Q539">
        <v>11.96</v>
      </c>
      <c r="R539">
        <v>46</v>
      </c>
      <c r="S539">
        <v>0.19</v>
      </c>
      <c r="T539">
        <f>Table1373[[#This Row],[Mass GS 46]]*1000</f>
        <v>190</v>
      </c>
      <c r="U539">
        <f>LOG(Table1373[[#This Row],[SVL GS 46]])</f>
        <v>1.0777311796523921</v>
      </c>
      <c r="V539">
        <f>LOG(Table1373[[#This Row],[Mass (mg) GS 46]])</f>
        <v>2.2787536009528289</v>
      </c>
      <c r="W539">
        <f>Table1373[[#This Row],[Mass (mg) GS 46]]*($W$4/Table1373[[#This Row],[SVL GS 46]])^$W$3</f>
        <v>364.95651895712757</v>
      </c>
      <c r="X539" s="12">
        <f>Table1373[[#This Row],[GS 46]]-Table1373[[#This Row],[GS]]</f>
        <v>2</v>
      </c>
      <c r="Y539">
        <f>Table1373[[#This Row],[SVL GS 46]]-Table1373[[#This Row],[SVL]]</f>
        <v>-0.54999999999999893</v>
      </c>
      <c r="Z539">
        <f>Table1373[[#This Row],[Mass GS 46]]-Table1373[[#This Row],[Mass]]</f>
        <v>-1.7999999999999988E-2</v>
      </c>
      <c r="AA539">
        <f>Table1373[[#This Row],[SMI.mg GS 46]]-Table1373[[#This Row],[SMI.mg]]</f>
        <v>33.162518034360914</v>
      </c>
      <c r="AB539">
        <f>Table1373[[#This Row],[Days post-exp. GS 46]]-Table1373[[#This Row],[Days post-exp.]]</f>
        <v>2</v>
      </c>
    </row>
    <row r="540" spans="1:28">
      <c r="A540" t="s">
        <v>1102</v>
      </c>
      <c r="B540" t="s">
        <v>890</v>
      </c>
      <c r="C540" s="3">
        <v>44002</v>
      </c>
      <c r="D540" s="13">
        <v>44022</v>
      </c>
      <c r="E540" s="4" t="s">
        <v>1127</v>
      </c>
      <c r="F540">
        <f>Table1373[[#This Row],[Date Measured]]-Table1373[[#This Row],[Exp. Start]]</f>
        <v>20</v>
      </c>
      <c r="G540">
        <v>15.39</v>
      </c>
      <c r="H540" s="4">
        <v>44</v>
      </c>
      <c r="I540">
        <v>0.27200000000000002</v>
      </c>
      <c r="J540">
        <f>Table1373[[#This Row],[Mass]]*1000</f>
        <v>272</v>
      </c>
      <c r="K540">
        <f>LOG(Table1373[[#This Row],[SVL]])</f>
        <v>1.1872386198314788</v>
      </c>
      <c r="L540">
        <f>LOG(Table1373[[#This Row],[Mass (mg)]])</f>
        <v>2.4345689040341987</v>
      </c>
      <c r="M540">
        <f>Table1373[[#This Row],[Mass (mg)]]*($M$4/Table1373[[#This Row],[SVL]])^$M$3</f>
        <v>243.62445329860449</v>
      </c>
      <c r="N540" s="13">
        <v>44026</v>
      </c>
      <c r="O540" t="s">
        <v>1128</v>
      </c>
      <c r="P540">
        <f>Table1373[[#This Row],[Date Measured GS 46]]-Table1373[[#This Row],[Exp. Start]]</f>
        <v>24</v>
      </c>
      <c r="Q540">
        <v>15.25</v>
      </c>
      <c r="R540">
        <v>46</v>
      </c>
      <c r="S540">
        <v>0.248</v>
      </c>
      <c r="T540">
        <f>Table1373[[#This Row],[Mass GS 46]]*1000</f>
        <v>248</v>
      </c>
      <c r="U540">
        <f>LOG(Table1373[[#This Row],[SVL GS 46]])</f>
        <v>1.1832698436828046</v>
      </c>
      <c r="V540">
        <f>LOG(Table1373[[#This Row],[Mass (mg) GS 46]])</f>
        <v>2.3944516808262164</v>
      </c>
      <c r="W540">
        <f>Table1373[[#This Row],[Mass (mg) GS 46]]*($W$4/Table1373[[#This Row],[SVL GS 46]])^$W$3</f>
        <v>231.44697012947836</v>
      </c>
      <c r="X540" s="12">
        <f>Table1373[[#This Row],[GS 46]]-Table1373[[#This Row],[GS]]</f>
        <v>2</v>
      </c>
      <c r="Y540">
        <f>Table1373[[#This Row],[SVL GS 46]]-Table1373[[#This Row],[SVL]]</f>
        <v>-0.14000000000000057</v>
      </c>
      <c r="Z540">
        <f>Table1373[[#This Row],[Mass GS 46]]-Table1373[[#This Row],[Mass]]</f>
        <v>-2.4000000000000021E-2</v>
      </c>
      <c r="AA540">
        <f>Table1373[[#This Row],[SMI.mg GS 46]]-Table1373[[#This Row],[SMI.mg]]</f>
        <v>-12.177483169126134</v>
      </c>
      <c r="AB540">
        <f>Table1373[[#This Row],[Days post-exp. GS 46]]-Table1373[[#This Row],[Days post-exp.]]</f>
        <v>4</v>
      </c>
    </row>
    <row r="541" spans="1:28">
      <c r="A541" t="s">
        <v>1102</v>
      </c>
      <c r="B541" t="s">
        <v>890</v>
      </c>
      <c r="C541" s="3">
        <v>44002</v>
      </c>
      <c r="D541" s="13">
        <v>44022</v>
      </c>
      <c r="E541" s="4" t="s">
        <v>1129</v>
      </c>
      <c r="F541">
        <f>Table1373[[#This Row],[Date Measured]]-Table1373[[#This Row],[Exp. Start]]</f>
        <v>20</v>
      </c>
      <c r="G541">
        <v>15.03</v>
      </c>
      <c r="H541" s="4">
        <v>45</v>
      </c>
      <c r="I541">
        <v>0.28799999999999998</v>
      </c>
      <c r="J541">
        <f>Table1373[[#This Row],[Mass]]*1000</f>
        <v>288</v>
      </c>
      <c r="K541">
        <f>LOG(Table1373[[#This Row],[SVL]])</f>
        <v>1.1769589805869081</v>
      </c>
      <c r="L541">
        <f>LOG(Table1373[[#This Row],[Mass (mg)]])</f>
        <v>2.459392487759231</v>
      </c>
      <c r="M541">
        <f>Table1373[[#This Row],[Mass (mg)]]*($M$4/Table1373[[#This Row],[SVL]])^$M$3</f>
        <v>275.53677502850729</v>
      </c>
      <c r="N541" s="13">
        <v>44024</v>
      </c>
      <c r="O541" t="s">
        <v>1130</v>
      </c>
      <c r="P541">
        <f>Table1373[[#This Row],[Date Measured GS 46]]-Table1373[[#This Row],[Exp. Start]]</f>
        <v>22</v>
      </c>
      <c r="Q541">
        <v>13.5</v>
      </c>
      <c r="R541">
        <v>46</v>
      </c>
      <c r="S541">
        <v>0.247</v>
      </c>
      <c r="T541">
        <f>Table1373[[#This Row],[Mass GS 46]]*1000</f>
        <v>247</v>
      </c>
      <c r="U541">
        <f>LOG(Table1373[[#This Row],[SVL GS 46]])</f>
        <v>1.1303337684950061</v>
      </c>
      <c r="V541">
        <f>LOG(Table1373[[#This Row],[Mass (mg) GS 46]])</f>
        <v>2.3926969532596658</v>
      </c>
      <c r="W541">
        <f>Table1373[[#This Row],[Mass (mg) GS 46]]*($W$4/Table1373[[#This Row],[SVL GS 46]])^$W$3</f>
        <v>331.08226078907217</v>
      </c>
      <c r="X541" s="12">
        <f>Table1373[[#This Row],[GS 46]]-Table1373[[#This Row],[GS]]</f>
        <v>1</v>
      </c>
      <c r="Y541">
        <f>Table1373[[#This Row],[SVL GS 46]]-Table1373[[#This Row],[SVL]]</f>
        <v>-1.5299999999999994</v>
      </c>
      <c r="Z541">
        <f>Table1373[[#This Row],[Mass GS 46]]-Table1373[[#This Row],[Mass]]</f>
        <v>-4.0999999999999981E-2</v>
      </c>
      <c r="AA541">
        <f>Table1373[[#This Row],[SMI.mg GS 46]]-Table1373[[#This Row],[SMI.mg]]</f>
        <v>55.545485760564873</v>
      </c>
      <c r="AB541">
        <f>Table1373[[#This Row],[Days post-exp. GS 46]]-Table1373[[#This Row],[Days post-exp.]]</f>
        <v>2</v>
      </c>
    </row>
    <row r="542" spans="1:28">
      <c r="A542" t="s">
        <v>1102</v>
      </c>
      <c r="B542" t="s">
        <v>890</v>
      </c>
      <c r="C542" s="3">
        <v>44002</v>
      </c>
      <c r="D542" s="13">
        <v>44023</v>
      </c>
      <c r="E542" s="3" t="s">
        <v>1131</v>
      </c>
      <c r="F542">
        <f>Table1373[[#This Row],[Date Measured]]-Table1373[[#This Row],[Exp. Start]]</f>
        <v>21</v>
      </c>
      <c r="G542">
        <v>13.45</v>
      </c>
      <c r="H542">
        <v>42</v>
      </c>
      <c r="I542">
        <v>0.33</v>
      </c>
      <c r="J542">
        <f>Table1373[[#This Row],[Mass]]*1000</f>
        <v>330</v>
      </c>
      <c r="K542">
        <f>LOG(Table1373[[#This Row],[SVL]])</f>
        <v>1.1287222843384268</v>
      </c>
      <c r="L542">
        <f>LOG(Table1373[[#This Row],[Mass (mg)]])</f>
        <v>2.5185139398778875</v>
      </c>
      <c r="M542">
        <f>Table1373[[#This Row],[Mass (mg)]]*($M$4/Table1373[[#This Row],[SVL]])^$M$3</f>
        <v>430.19945133197473</v>
      </c>
      <c r="N542" s="13">
        <v>44028</v>
      </c>
      <c r="O542" t="s">
        <v>1132</v>
      </c>
      <c r="P542">
        <f>Table1373[[#This Row],[Date Measured GS 46]]-Table1373[[#This Row],[Exp. Start]]</f>
        <v>26</v>
      </c>
      <c r="Q542">
        <v>12.6</v>
      </c>
      <c r="R542">
        <v>46</v>
      </c>
      <c r="S542">
        <v>0.17899999999999999</v>
      </c>
      <c r="T542">
        <f>Table1373[[#This Row],[Mass GS 46]]*1000</f>
        <v>179</v>
      </c>
      <c r="U542">
        <f>LOG(Table1373[[#This Row],[SVL GS 46]])</f>
        <v>1.1003705451175629</v>
      </c>
      <c r="V542">
        <f>LOG(Table1373[[#This Row],[Mass (mg) GS 46]])</f>
        <v>2.2528530309798933</v>
      </c>
      <c r="W542">
        <f>Table1373[[#This Row],[Mass (mg) GS 46]]*($W$4/Table1373[[#This Row],[SVL GS 46]])^$W$3</f>
        <v>294.50557188474687</v>
      </c>
      <c r="X542" s="12">
        <f>Table1373[[#This Row],[GS 46]]-Table1373[[#This Row],[GS]]</f>
        <v>4</v>
      </c>
      <c r="Y542">
        <f>Table1373[[#This Row],[SVL GS 46]]-Table1373[[#This Row],[SVL]]</f>
        <v>-0.84999999999999964</v>
      </c>
      <c r="Z542">
        <f>Table1373[[#This Row],[Mass GS 46]]-Table1373[[#This Row],[Mass]]</f>
        <v>-0.15100000000000002</v>
      </c>
      <c r="AA542">
        <f>Table1373[[#This Row],[SMI.mg GS 46]]-Table1373[[#This Row],[SMI.mg]]</f>
        <v>-135.69387944722786</v>
      </c>
      <c r="AB542">
        <f>Table1373[[#This Row],[Days post-exp. GS 46]]-Table1373[[#This Row],[Days post-exp.]]</f>
        <v>5</v>
      </c>
    </row>
    <row r="543" spans="1:28">
      <c r="A543" t="s">
        <v>1102</v>
      </c>
      <c r="B543" t="s">
        <v>890</v>
      </c>
      <c r="C543" s="3">
        <v>44002</v>
      </c>
      <c r="D543" s="13">
        <v>44025</v>
      </c>
      <c r="E543" s="3" t="s">
        <v>1133</v>
      </c>
      <c r="F543">
        <f>Table1373[[#This Row],[Date Measured]]-Table1373[[#This Row],[Exp. Start]]</f>
        <v>23</v>
      </c>
      <c r="G543">
        <v>13.89</v>
      </c>
      <c r="H543">
        <v>42</v>
      </c>
      <c r="I543">
        <v>0.29599999999999999</v>
      </c>
      <c r="J543">
        <f>Table1373[[#This Row],[Mass]]*1000</f>
        <v>296</v>
      </c>
      <c r="K543">
        <f>LOG(Table1373[[#This Row],[SVL]])</f>
        <v>1.1427022457376157</v>
      </c>
      <c r="L543">
        <f>LOG(Table1373[[#This Row],[Mass (mg)]])</f>
        <v>2.4712917110589387</v>
      </c>
      <c r="M543">
        <f>Table1373[[#This Row],[Mass (mg)]]*($M$4/Table1373[[#This Row],[SVL]])^$M$3</f>
        <v>352.7807209876355</v>
      </c>
      <c r="N543" s="13">
        <v>44030</v>
      </c>
      <c r="O543" t="s">
        <v>1134</v>
      </c>
      <c r="P543">
        <f>Table1373[[#This Row],[Date Measured GS 46]]-Table1373[[#This Row],[Exp. Start]]</f>
        <v>28</v>
      </c>
      <c r="Q543">
        <v>13.35</v>
      </c>
      <c r="R543">
        <v>46</v>
      </c>
      <c r="S543">
        <v>0.19</v>
      </c>
      <c r="T543">
        <f>Table1373[[#This Row],[Mass GS 46]]*1000</f>
        <v>190</v>
      </c>
      <c r="U543">
        <f>LOG(Table1373[[#This Row],[SVL GS 46]])</f>
        <v>1.1254812657005939</v>
      </c>
      <c r="V543">
        <f>LOG(Table1373[[#This Row],[Mass (mg) GS 46]])</f>
        <v>2.2787536009528289</v>
      </c>
      <c r="W543">
        <f>Table1373[[#This Row],[Mass (mg) GS 46]]*($W$4/Table1373[[#This Row],[SVL GS 46]])^$W$3</f>
        <v>263.27294677825824</v>
      </c>
      <c r="X543" s="12">
        <f>Table1373[[#This Row],[GS 46]]-Table1373[[#This Row],[GS]]</f>
        <v>4</v>
      </c>
      <c r="Y543">
        <f>Table1373[[#This Row],[SVL GS 46]]-Table1373[[#This Row],[SVL]]</f>
        <v>-0.54000000000000092</v>
      </c>
      <c r="Z543">
        <f>Table1373[[#This Row],[Mass GS 46]]-Table1373[[#This Row],[Mass]]</f>
        <v>-0.10599999999999998</v>
      </c>
      <c r="AA543">
        <f>Table1373[[#This Row],[SMI.mg GS 46]]-Table1373[[#This Row],[SMI.mg]]</f>
        <v>-89.50777420937726</v>
      </c>
      <c r="AB543">
        <f>Table1373[[#This Row],[Days post-exp. GS 46]]-Table1373[[#This Row],[Days post-exp.]]</f>
        <v>5</v>
      </c>
    </row>
    <row r="544" spans="1:28">
      <c r="A544" t="s">
        <v>1102</v>
      </c>
      <c r="B544" t="s">
        <v>890</v>
      </c>
      <c r="C544" s="3">
        <v>44002</v>
      </c>
      <c r="D544" s="13">
        <v>44025</v>
      </c>
      <c r="E544" s="4" t="s">
        <v>1135</v>
      </c>
      <c r="F544">
        <f>Table1373[[#This Row],[Date Measured]]-Table1373[[#This Row],[Exp. Start]]</f>
        <v>23</v>
      </c>
      <c r="G544">
        <v>13.47</v>
      </c>
      <c r="H544" s="4">
        <v>44</v>
      </c>
      <c r="I544">
        <v>0.23699999999999999</v>
      </c>
      <c r="J544">
        <f>Table1373[[#This Row],[Mass]]*1000</f>
        <v>237</v>
      </c>
      <c r="K544">
        <f>LOG(Table1373[[#This Row],[SVL]])</f>
        <v>1.1293675957229856</v>
      </c>
      <c r="L544">
        <f>LOG(Table1373[[#This Row],[Mass (mg)]])</f>
        <v>2.374748346010104</v>
      </c>
      <c r="M544">
        <f>Table1373[[#This Row],[Mass (mg)]]*($M$4/Table1373[[#This Row],[SVL]])^$M$3</f>
        <v>307.68524462924165</v>
      </c>
      <c r="N544" s="13">
        <v>44028</v>
      </c>
      <c r="O544" t="s">
        <v>1136</v>
      </c>
      <c r="P544">
        <f>Table1373[[#This Row],[Date Measured GS 46]]-Table1373[[#This Row],[Exp. Start]]</f>
        <v>26</v>
      </c>
      <c r="Q544">
        <v>13.95</v>
      </c>
      <c r="R544">
        <v>46</v>
      </c>
      <c r="S544">
        <v>0.20799999999999999</v>
      </c>
      <c r="T544">
        <f>Table1373[[#This Row],[Mass GS 46]]*1000</f>
        <v>208</v>
      </c>
      <c r="U544">
        <f>LOG(Table1373[[#This Row],[SVL GS 46]])</f>
        <v>1.1445742076096164</v>
      </c>
      <c r="V544">
        <f>LOG(Table1373[[#This Row],[Mass (mg) GS 46]])</f>
        <v>2.3180633349627615</v>
      </c>
      <c r="W544">
        <f>Table1373[[#This Row],[Mass (mg) GS 46]]*($W$4/Table1373[[#This Row],[SVL GS 46]])^$W$3</f>
        <v>252.93159303497632</v>
      </c>
      <c r="X544" s="12">
        <f>Table1373[[#This Row],[GS 46]]-Table1373[[#This Row],[GS]]</f>
        <v>2</v>
      </c>
      <c r="Y544">
        <f>Table1373[[#This Row],[SVL GS 46]]-Table1373[[#This Row],[SVL]]</f>
        <v>0.47999999999999865</v>
      </c>
      <c r="Z544">
        <f>Table1373[[#This Row],[Mass GS 46]]-Table1373[[#This Row],[Mass]]</f>
        <v>-2.8999999999999998E-2</v>
      </c>
      <c r="AA544">
        <f>Table1373[[#This Row],[SMI.mg GS 46]]-Table1373[[#This Row],[SMI.mg]]</f>
        <v>-54.753651594265335</v>
      </c>
      <c r="AB544">
        <f>Table1373[[#This Row],[Days post-exp. GS 46]]-Table1373[[#This Row],[Days post-exp.]]</f>
        <v>3</v>
      </c>
    </row>
    <row r="545" spans="1:29">
      <c r="A545" t="s">
        <v>1102</v>
      </c>
      <c r="B545" t="s">
        <v>890</v>
      </c>
      <c r="C545" s="3">
        <v>44002</v>
      </c>
      <c r="D545" s="13">
        <v>44025</v>
      </c>
      <c r="E545" s="4" t="s">
        <v>1137</v>
      </c>
      <c r="F545">
        <f>Table1373[[#This Row],[Date Measured]]-Table1373[[#This Row],[Exp. Start]]</f>
        <v>23</v>
      </c>
      <c r="G545">
        <v>14.79</v>
      </c>
      <c r="H545" s="4">
        <v>44</v>
      </c>
      <c r="I545">
        <v>0.26500000000000001</v>
      </c>
      <c r="J545">
        <f>Table1373[[#This Row],[Mass]]*1000</f>
        <v>265</v>
      </c>
      <c r="K545">
        <f>LOG(Table1373[[#This Row],[SVL]])</f>
        <v>1.1699681739968923</v>
      </c>
      <c r="L545">
        <f>LOG(Table1373[[#This Row],[Mass (mg)]])</f>
        <v>2.4232458739368079</v>
      </c>
      <c r="M545">
        <f>Table1373[[#This Row],[Mass (mg)]]*($M$4/Table1373[[#This Row],[SVL]])^$M$3</f>
        <v>265.15916803429019</v>
      </c>
      <c r="N545" s="13">
        <v>44027</v>
      </c>
      <c r="O545" t="s">
        <v>1138</v>
      </c>
      <c r="P545">
        <f>Table1373[[#This Row],[Date Measured GS 46]]-Table1373[[#This Row],[Exp. Start]]</f>
        <v>25</v>
      </c>
      <c r="Q545">
        <v>15.07</v>
      </c>
      <c r="R545">
        <v>46</v>
      </c>
      <c r="S545">
        <v>0.251</v>
      </c>
      <c r="T545">
        <f>Table1373[[#This Row],[Mass GS 46]]*1000</f>
        <v>251</v>
      </c>
      <c r="U545">
        <f>LOG(Table1373[[#This Row],[SVL GS 46]])</f>
        <v>1.1781132523146318</v>
      </c>
      <c r="V545">
        <f>LOG(Table1373[[#This Row],[Mass (mg) GS 46]])</f>
        <v>2.399673721481038</v>
      </c>
      <c r="W545">
        <f>Table1373[[#This Row],[Mass (mg) GS 46]]*($W$4/Table1373[[#This Row],[SVL GS 46]])^$W$3</f>
        <v>242.65568320156024</v>
      </c>
      <c r="X545" s="12">
        <f>Table1373[[#This Row],[GS 46]]-Table1373[[#This Row],[GS]]</f>
        <v>2</v>
      </c>
      <c r="Y545">
        <f>Table1373[[#This Row],[SVL GS 46]]-Table1373[[#This Row],[SVL]]</f>
        <v>0.28000000000000114</v>
      </c>
      <c r="Z545">
        <f>Table1373[[#This Row],[Mass GS 46]]-Table1373[[#This Row],[Mass]]</f>
        <v>-1.4000000000000012E-2</v>
      </c>
      <c r="AA545">
        <f>Table1373[[#This Row],[SMI.mg GS 46]]-Table1373[[#This Row],[SMI.mg]]</f>
        <v>-22.503484832729953</v>
      </c>
      <c r="AB545">
        <f>Table1373[[#This Row],[Days post-exp. GS 46]]-Table1373[[#This Row],[Days post-exp.]]</f>
        <v>2</v>
      </c>
    </row>
    <row r="546" spans="1:29">
      <c r="A546" t="s">
        <v>1102</v>
      </c>
      <c r="B546" t="s">
        <v>890</v>
      </c>
      <c r="C546" s="3">
        <v>44002</v>
      </c>
      <c r="D546" s="13">
        <v>44026</v>
      </c>
      <c r="E546" s="3" t="s">
        <v>1139</v>
      </c>
      <c r="F546">
        <f>Table1373[[#This Row],[Date Measured]]-Table1373[[#This Row],[Exp. Start]]</f>
        <v>24</v>
      </c>
      <c r="G546">
        <v>12.71</v>
      </c>
      <c r="H546">
        <v>42</v>
      </c>
      <c r="I546">
        <v>0.25</v>
      </c>
      <c r="J546">
        <f>Table1373[[#This Row],[Mass]]*1000</f>
        <v>250</v>
      </c>
      <c r="K546">
        <f>LOG(Table1373[[#This Row],[SVL]])</f>
        <v>1.1041455505540081</v>
      </c>
      <c r="L546">
        <f>LOG(Table1373[[#This Row],[Mass (mg)]])</f>
        <v>2.3979400086720375</v>
      </c>
      <c r="M546">
        <f>Table1373[[#This Row],[Mass (mg)]]*($M$4/Table1373[[#This Row],[SVL]])^$M$3</f>
        <v>381.55506332706318</v>
      </c>
      <c r="N546" s="13">
        <v>44030</v>
      </c>
      <c r="O546" t="s">
        <v>1140</v>
      </c>
      <c r="P546">
        <f>Table1373[[#This Row],[Date Measured GS 46]]-Table1373[[#This Row],[Exp. Start]]</f>
        <v>28</v>
      </c>
      <c r="Q546">
        <v>12.49</v>
      </c>
      <c r="R546">
        <v>46</v>
      </c>
      <c r="S546">
        <v>0.16300000000000001</v>
      </c>
      <c r="T546">
        <f>Table1373[[#This Row],[Mass GS 46]]*1000</f>
        <v>163</v>
      </c>
      <c r="U546">
        <f>LOG(Table1373[[#This Row],[SVL GS 46]])</f>
        <v>1.0965624383741355</v>
      </c>
      <c r="V546">
        <f>LOG(Table1373[[#This Row],[Mass (mg) GS 46]])</f>
        <v>2.2121876044039577</v>
      </c>
      <c r="W546">
        <f>Table1373[[#This Row],[Mass (mg) GS 46]]*($W$4/Table1373[[#This Row],[SVL GS 46]])^$W$3</f>
        <v>275.25773559709052</v>
      </c>
      <c r="X546" s="12">
        <f>Table1373[[#This Row],[GS 46]]-Table1373[[#This Row],[GS]]</f>
        <v>4</v>
      </c>
      <c r="Y546">
        <f>Table1373[[#This Row],[SVL GS 46]]-Table1373[[#This Row],[SVL]]</f>
        <v>-0.22000000000000064</v>
      </c>
      <c r="Z546">
        <f>Table1373[[#This Row],[Mass GS 46]]-Table1373[[#This Row],[Mass]]</f>
        <v>-8.6999999999999994E-2</v>
      </c>
      <c r="AA546">
        <f>Table1373[[#This Row],[SMI.mg GS 46]]-Table1373[[#This Row],[SMI.mg]]</f>
        <v>-106.29732772997266</v>
      </c>
      <c r="AB546">
        <f>Table1373[[#This Row],[Days post-exp. GS 46]]-Table1373[[#This Row],[Days post-exp.]]</f>
        <v>4</v>
      </c>
    </row>
    <row r="547" spans="1:29">
      <c r="A547" t="s">
        <v>1102</v>
      </c>
      <c r="B547" t="s">
        <v>890</v>
      </c>
      <c r="C547" s="3">
        <v>44002</v>
      </c>
      <c r="D547" s="13">
        <v>44028</v>
      </c>
      <c r="E547" s="4" t="s">
        <v>1141</v>
      </c>
      <c r="F547">
        <f>Table1373[[#This Row],[Date Measured]]-Table1373[[#This Row],[Exp. Start]]</f>
        <v>26</v>
      </c>
      <c r="G547">
        <v>15.06</v>
      </c>
      <c r="H547" s="4">
        <v>43</v>
      </c>
      <c r="I547">
        <v>0.318</v>
      </c>
      <c r="J547">
        <f>Table1373[[#This Row],[Mass]]*1000</f>
        <v>318</v>
      </c>
      <c r="K547">
        <f>LOG(Table1373[[#This Row],[SVL]])</f>
        <v>1.1778249718646818</v>
      </c>
      <c r="L547">
        <f>LOG(Table1373[[#This Row],[Mass (mg)]])</f>
        <v>2.5024271199844326</v>
      </c>
      <c r="M547">
        <f>Table1373[[#This Row],[Mass (mg)]]*($M$4/Table1373[[#This Row],[SVL]])^$M$3</f>
        <v>302.55329396019812</v>
      </c>
      <c r="N547" s="13">
        <v>44032</v>
      </c>
      <c r="O547" t="s">
        <v>1142</v>
      </c>
      <c r="P547">
        <f>Table1373[[#This Row],[Date Measured GS 46]]-Table1373[[#This Row],[Exp. Start]]</f>
        <v>30</v>
      </c>
      <c r="Q547">
        <v>15.23</v>
      </c>
      <c r="R547">
        <v>46</v>
      </c>
      <c r="S547">
        <v>0.23599999999999999</v>
      </c>
      <c r="T547">
        <f>Table1373[[#This Row],[Mass GS 46]]*1000</f>
        <v>236</v>
      </c>
      <c r="U547">
        <f>LOG(Table1373[[#This Row],[SVL GS 46]])</f>
        <v>1.1826999033360426</v>
      </c>
      <c r="V547">
        <f>LOG(Table1373[[#This Row],[Mass (mg) GS 46]])</f>
        <v>2.3729120029701067</v>
      </c>
      <c r="W547">
        <f>Table1373[[#This Row],[Mass (mg) GS 46]]*($W$4/Table1373[[#This Row],[SVL GS 46]])^$W$3</f>
        <v>221.1081492031106</v>
      </c>
      <c r="X547" s="12">
        <f>Table1373[[#This Row],[GS 46]]-Table1373[[#This Row],[GS]]</f>
        <v>3</v>
      </c>
      <c r="Y547">
        <f>Table1373[[#This Row],[SVL GS 46]]-Table1373[[#This Row],[SVL]]</f>
        <v>0.16999999999999993</v>
      </c>
      <c r="Z547">
        <f>Table1373[[#This Row],[Mass GS 46]]-Table1373[[#This Row],[Mass]]</f>
        <v>-8.2000000000000017E-2</v>
      </c>
      <c r="AA547">
        <f>Table1373[[#This Row],[SMI.mg GS 46]]-Table1373[[#This Row],[SMI.mg]]</f>
        <v>-81.445144757087519</v>
      </c>
      <c r="AB547">
        <f>Table1373[[#This Row],[Days post-exp. GS 46]]-Table1373[[#This Row],[Days post-exp.]]</f>
        <v>4</v>
      </c>
    </row>
    <row r="548" spans="1:29">
      <c r="A548" t="s">
        <v>1102</v>
      </c>
      <c r="B548" t="s">
        <v>890</v>
      </c>
      <c r="C548" s="3">
        <v>44002</v>
      </c>
      <c r="D548" s="13">
        <v>44030</v>
      </c>
      <c r="E548" s="3" t="s">
        <v>1143</v>
      </c>
      <c r="F548">
        <f>Table1373[[#This Row],[Date Measured]]-Table1373[[#This Row],[Exp. Start]]</f>
        <v>28</v>
      </c>
      <c r="G548">
        <v>12.38</v>
      </c>
      <c r="H548">
        <v>42</v>
      </c>
      <c r="I548">
        <v>0.23599999999999999</v>
      </c>
      <c r="J548">
        <f>Table1373[[#This Row],[Mass]]*1000</f>
        <v>236</v>
      </c>
      <c r="K548">
        <f>LOG(Table1373[[#This Row],[SVL]])</f>
        <v>1.0927206446840991</v>
      </c>
      <c r="L548">
        <f>LOG(Table1373[[#This Row],[Mass (mg)]])</f>
        <v>2.3729120029701067</v>
      </c>
      <c r="M548">
        <f>Table1373[[#This Row],[Mass (mg)]]*($M$4/Table1373[[#This Row],[SVL]])^$M$3</f>
        <v>387.57396519662529</v>
      </c>
      <c r="O548" s="6" t="s">
        <v>1144</v>
      </c>
      <c r="AC548" s="12" t="s">
        <v>115</v>
      </c>
    </row>
    <row r="549" spans="1:29">
      <c r="A549" t="s">
        <v>1102</v>
      </c>
      <c r="B549" t="s">
        <v>890</v>
      </c>
      <c r="C549" s="3">
        <v>44002</v>
      </c>
      <c r="D549" s="13">
        <v>44030</v>
      </c>
      <c r="E549" s="3" t="s">
        <v>1145</v>
      </c>
      <c r="F549">
        <f>Table1373[[#This Row],[Date Measured]]-Table1373[[#This Row],[Exp. Start]]</f>
        <v>28</v>
      </c>
      <c r="G549">
        <v>14.58</v>
      </c>
      <c r="H549">
        <v>42</v>
      </c>
      <c r="I549">
        <v>0.377</v>
      </c>
      <c r="J549">
        <f>Table1373[[#This Row],[Mass]]*1000</f>
        <v>377</v>
      </c>
      <c r="K549">
        <f>LOG(Table1373[[#This Row],[SVL]])</f>
        <v>1.1637575239819558</v>
      </c>
      <c r="L549">
        <f>LOG(Table1373[[#This Row],[Mass (mg)]])</f>
        <v>2.576341350205793</v>
      </c>
      <c r="M549">
        <f>Table1373[[#This Row],[Mass (mg)]]*($M$4/Table1373[[#This Row],[SVL]])^$M$3</f>
        <v>392.55688539928559</v>
      </c>
      <c r="N549" s="13">
        <v>44034</v>
      </c>
      <c r="O549" t="s">
        <v>1146</v>
      </c>
      <c r="P549">
        <f>Table1373[[#This Row],[Date Measured GS 46]]-Table1373[[#This Row],[Exp. Start]]</f>
        <v>32</v>
      </c>
      <c r="Q549">
        <v>18.62</v>
      </c>
      <c r="R549">
        <v>46</v>
      </c>
      <c r="S549">
        <v>0.35899999999999999</v>
      </c>
      <c r="T549">
        <f>Table1373[[#This Row],[Mass GS 46]]*1000</f>
        <v>359</v>
      </c>
      <c r="U549">
        <f>LOG(Table1373[[#This Row],[SVL GS 46]])</f>
        <v>1.2699796766453237</v>
      </c>
      <c r="V549">
        <f>LOG(Table1373[[#This Row],[Mass (mg) GS 46]])</f>
        <v>2.5550944485783194</v>
      </c>
      <c r="W549">
        <f>Table1373[[#This Row],[Mass (mg) GS 46]]*($W$4/Table1373[[#This Row],[SVL GS 46]])^$W$3</f>
        <v>185.15478798452824</v>
      </c>
      <c r="X549" s="12">
        <f>Table1373[[#This Row],[GS 46]]-Table1373[[#This Row],[GS]]</f>
        <v>4</v>
      </c>
      <c r="Y549">
        <f>Table1373[[#This Row],[SVL GS 46]]-Table1373[[#This Row],[SVL]]</f>
        <v>4.0400000000000009</v>
      </c>
      <c r="Z549">
        <f>Table1373[[#This Row],[Mass GS 46]]-Table1373[[#This Row],[Mass]]</f>
        <v>-1.8000000000000016E-2</v>
      </c>
      <c r="AA549">
        <f>Table1373[[#This Row],[SMI.mg GS 46]]-Table1373[[#This Row],[SMI.mg]]</f>
        <v>-207.40209741475735</v>
      </c>
      <c r="AB549">
        <f>Table1373[[#This Row],[Days post-exp. GS 46]]-Table1373[[#This Row],[Days post-exp.]]</f>
        <v>4</v>
      </c>
    </row>
    <row r="550" spans="1:29">
      <c r="A550" t="s">
        <v>1102</v>
      </c>
      <c r="B550" t="s">
        <v>890</v>
      </c>
      <c r="C550" s="3">
        <v>44002</v>
      </c>
      <c r="D550" s="13">
        <v>44032</v>
      </c>
      <c r="E550" s="3" t="s">
        <v>1147</v>
      </c>
      <c r="F550">
        <f>Table1373[[#This Row],[Date Measured]]-Table1373[[#This Row],[Exp. Start]]</f>
        <v>30</v>
      </c>
      <c r="G550">
        <v>14.22</v>
      </c>
      <c r="H550">
        <v>42</v>
      </c>
      <c r="I550">
        <v>0.34499999999999997</v>
      </c>
      <c r="J550">
        <f>Table1373[[#This Row],[Mass]]*1000</f>
        <v>345</v>
      </c>
      <c r="K550">
        <f>LOG(Table1373[[#This Row],[SVL]])</f>
        <v>1.1528995963937476</v>
      </c>
      <c r="L550">
        <f>LOG(Table1373[[#This Row],[Mass (mg)]])</f>
        <v>2.537819095073274</v>
      </c>
      <c r="M550">
        <f>Table1373[[#This Row],[Mass (mg)]]*($M$4/Table1373[[#This Row],[SVL]])^$M$3</f>
        <v>385.1468427355527</v>
      </c>
      <c r="N550" s="13">
        <v>44036</v>
      </c>
      <c r="O550" t="s">
        <v>1148</v>
      </c>
      <c r="P550">
        <f>Table1373[[#This Row],[Date Measured GS 46]]-Table1373[[#This Row],[Exp. Start]]</f>
        <v>34</v>
      </c>
      <c r="Q550">
        <v>14.96</v>
      </c>
      <c r="R550">
        <v>46</v>
      </c>
      <c r="S550">
        <v>0.27800000000000002</v>
      </c>
      <c r="T550">
        <f>Table1373[[#This Row],[Mass GS 46]]*1000</f>
        <v>278</v>
      </c>
      <c r="U550">
        <f>LOG(Table1373[[#This Row],[SVL GS 46]])</f>
        <v>1.1749315935284426</v>
      </c>
      <c r="V550">
        <f>LOG(Table1373[[#This Row],[Mass (mg) GS 46]])</f>
        <v>2.4440447959180762</v>
      </c>
      <c r="W550">
        <f>Table1373[[#This Row],[Mass (mg) GS 46]]*($W$4/Table1373[[#This Row],[SVL GS 46]])^$W$3</f>
        <v>274.67062144865628</v>
      </c>
      <c r="X550" s="12">
        <f>Table1373[[#This Row],[GS 46]]-Table1373[[#This Row],[GS]]</f>
        <v>4</v>
      </c>
      <c r="Y550">
        <f>Table1373[[#This Row],[SVL GS 46]]-Table1373[[#This Row],[SVL]]</f>
        <v>0.74000000000000021</v>
      </c>
      <c r="Z550">
        <f>Table1373[[#This Row],[Mass GS 46]]-Table1373[[#This Row],[Mass]]</f>
        <v>-6.6999999999999948E-2</v>
      </c>
      <c r="AA550">
        <f>Table1373[[#This Row],[SMI.mg GS 46]]-Table1373[[#This Row],[SMI.mg]]</f>
        <v>-110.47622128689642</v>
      </c>
      <c r="AB550">
        <f>Table1373[[#This Row],[Days post-exp. GS 46]]-Table1373[[#This Row],[Days post-exp.]]</f>
        <v>4</v>
      </c>
    </row>
    <row r="551" spans="1:29">
      <c r="A551" t="s">
        <v>1102</v>
      </c>
      <c r="B551" t="s">
        <v>890</v>
      </c>
      <c r="C551" s="3">
        <v>44002</v>
      </c>
      <c r="D551" s="13">
        <v>44033</v>
      </c>
      <c r="E551" s="3" t="s">
        <v>1149</v>
      </c>
      <c r="F551">
        <f>Table1373[[#This Row],[Date Measured]]-Table1373[[#This Row],[Exp. Start]]</f>
        <v>31</v>
      </c>
      <c r="G551">
        <v>13.88</v>
      </c>
      <c r="H551">
        <v>42</v>
      </c>
      <c r="I551">
        <v>0.317</v>
      </c>
      <c r="J551">
        <f>Table1373[[#This Row],[Mass]]*1000</f>
        <v>317</v>
      </c>
      <c r="K551">
        <f>LOG(Table1373[[#This Row],[SVL]])</f>
        <v>1.1423894661188361</v>
      </c>
      <c r="L551">
        <f>LOG(Table1373[[#This Row],[Mass (mg)]])</f>
        <v>2.5010592622177517</v>
      </c>
      <c r="M551">
        <f>Table1373[[#This Row],[Mass (mg)]]*($M$4/Table1373[[#This Row],[SVL]])^$M$3</f>
        <v>378.5678059002945</v>
      </c>
      <c r="N551" s="13">
        <v>44034</v>
      </c>
      <c r="O551" t="s">
        <v>1150</v>
      </c>
      <c r="P551">
        <f>Table1373[[#This Row],[Date Measured GS 46]]-Table1373[[#This Row],[Exp. Start]]</f>
        <v>32</v>
      </c>
      <c r="Q551">
        <v>14.45</v>
      </c>
      <c r="R551">
        <v>46</v>
      </c>
      <c r="S551">
        <v>0.38</v>
      </c>
      <c r="T551">
        <f>Table1373[[#This Row],[Mass GS 46]]*1000</f>
        <v>380</v>
      </c>
      <c r="U551">
        <f>LOG(Table1373[[#This Row],[SVL GS 46]])</f>
        <v>1.1598678470925667</v>
      </c>
      <c r="V551">
        <f>LOG(Table1373[[#This Row],[Mass (mg) GS 46]])</f>
        <v>2.5797835966168101</v>
      </c>
      <c r="W551">
        <f>Table1373[[#This Row],[Mass (mg) GS 46]]*($W$4/Table1373[[#This Row],[SVL GS 46]])^$W$3</f>
        <v>416.19393148001672</v>
      </c>
      <c r="X551" s="12">
        <f>Table1373[[#This Row],[GS 46]]-Table1373[[#This Row],[GS]]</f>
        <v>4</v>
      </c>
      <c r="Y551">
        <f>Table1373[[#This Row],[SVL GS 46]]-Table1373[[#This Row],[SVL]]</f>
        <v>0.56999999999999851</v>
      </c>
      <c r="Z551">
        <f>Table1373[[#This Row],[Mass GS 46]]-Table1373[[#This Row],[Mass]]</f>
        <v>6.3E-2</v>
      </c>
      <c r="AA551">
        <f>Table1373[[#This Row],[SMI.mg GS 46]]-Table1373[[#This Row],[SMI.mg]]</f>
        <v>37.626125579722213</v>
      </c>
      <c r="AB551">
        <f>Table1373[[#This Row],[Days post-exp. GS 46]]-Table1373[[#This Row],[Days post-exp.]]</f>
        <v>1</v>
      </c>
    </row>
    <row r="552" spans="1:29">
      <c r="A552" t="s">
        <v>1102</v>
      </c>
      <c r="B552" t="s">
        <v>890</v>
      </c>
      <c r="C552" s="3">
        <v>44002</v>
      </c>
      <c r="D552" s="13">
        <v>44035</v>
      </c>
      <c r="E552" s="3" t="s">
        <v>1151</v>
      </c>
      <c r="F552">
        <f>Table1373[[#This Row],[Date Measured]]-Table1373[[#This Row],[Exp. Start]]</f>
        <v>33</v>
      </c>
      <c r="G552">
        <v>16.559999999999999</v>
      </c>
      <c r="H552">
        <v>42</v>
      </c>
      <c r="I552">
        <v>0.64100000000000001</v>
      </c>
      <c r="J552">
        <f>Table1373[[#This Row],[Mass]]*1000</f>
        <v>641</v>
      </c>
      <c r="K552">
        <f>LOG(Table1373[[#This Row],[SVL]])</f>
        <v>1.2190603324488614</v>
      </c>
      <c r="L552">
        <f>LOG(Table1373[[#This Row],[Mass (mg)]])</f>
        <v>2.8068580295188172</v>
      </c>
      <c r="M552">
        <f>Table1373[[#This Row],[Mass (mg)]]*($M$4/Table1373[[#This Row],[SVL]])^$M$3</f>
        <v>468.13055277930147</v>
      </c>
      <c r="N552" s="27">
        <v>44039</v>
      </c>
      <c r="O552" s="31" t="s">
        <v>1152</v>
      </c>
      <c r="P552">
        <f>Table1373[[#This Row],[Date Measured GS 46]]-Table1373[[#This Row],[Exp. Start]]</f>
        <v>37</v>
      </c>
      <c r="Q552" s="31">
        <v>17.41</v>
      </c>
      <c r="R552" s="31">
        <v>46</v>
      </c>
      <c r="S552" s="31">
        <v>0.47899999999999998</v>
      </c>
      <c r="T552">
        <f>Table1373[[#This Row],[Mass GS 46]]*1000</f>
        <v>479</v>
      </c>
      <c r="U552">
        <f>LOG(Table1373[[#This Row],[SVL GS 46]])</f>
        <v>1.2407987711173312</v>
      </c>
      <c r="V552">
        <f>LOG(Table1373[[#This Row],[Mass (mg) GS 46]])</f>
        <v>2.6803355134145632</v>
      </c>
      <c r="W552">
        <f>Table1373[[#This Row],[Mass (mg) GS 46]]*($W$4/Table1373[[#This Row],[SVL GS 46]])^$W$3</f>
        <v>301.6155812851373</v>
      </c>
      <c r="X552" s="12">
        <f>Table1373[[#This Row],[GS 46]]-Table1373[[#This Row],[GS]]</f>
        <v>4</v>
      </c>
      <c r="Y552">
        <f>Table1373[[#This Row],[SVL GS 46]]-Table1373[[#This Row],[SVL]]</f>
        <v>0.85000000000000142</v>
      </c>
      <c r="Z552">
        <f>Table1373[[#This Row],[Mass GS 46]]-Table1373[[#This Row],[Mass]]</f>
        <v>-0.16200000000000003</v>
      </c>
      <c r="AA552">
        <f>Table1373[[#This Row],[SMI.mg GS 46]]-Table1373[[#This Row],[SMI.mg]]</f>
        <v>-166.51497149416417</v>
      </c>
      <c r="AB552">
        <f>Table1373[[#This Row],[Days post-exp. GS 46]]-Table1373[[#This Row],[Days post-exp.]]</f>
        <v>4</v>
      </c>
    </row>
    <row r="553" spans="1:29">
      <c r="A553" t="s">
        <v>1102</v>
      </c>
      <c r="B553" t="s">
        <v>890</v>
      </c>
      <c r="C553" s="3">
        <v>44002</v>
      </c>
      <c r="D553" s="13">
        <v>44036</v>
      </c>
      <c r="E553" s="3" t="s">
        <v>1153</v>
      </c>
      <c r="F553">
        <f>Table1373[[#This Row],[Date Measured]]-Table1373[[#This Row],[Exp. Start]]</f>
        <v>34</v>
      </c>
      <c r="G553">
        <v>16.45</v>
      </c>
      <c r="H553">
        <v>42</v>
      </c>
      <c r="I553">
        <v>0.45600000000000002</v>
      </c>
      <c r="J553">
        <f>Table1373[[#This Row],[Mass]]*1000</f>
        <v>456</v>
      </c>
      <c r="K553">
        <f>LOG(Table1373[[#This Row],[SVL]])</f>
        <v>1.216165902285993</v>
      </c>
      <c r="L553">
        <f>LOG(Table1373[[#This Row],[Mass (mg)]])</f>
        <v>2.6589648426644348</v>
      </c>
      <c r="M553">
        <f>Table1373[[#This Row],[Mass (mg)]]*($M$4/Table1373[[#This Row],[SVL]])^$M$3</f>
        <v>339.26305272425316</v>
      </c>
      <c r="N553" s="27">
        <v>44040</v>
      </c>
      <c r="O553" s="31" t="s">
        <v>1154</v>
      </c>
      <c r="P553">
        <f>Table1373[[#This Row],[Date Measured GS 46]]-Table1373[[#This Row],[Exp. Start]]</f>
        <v>38</v>
      </c>
      <c r="Q553" s="31">
        <v>13.23</v>
      </c>
      <c r="R553" s="31">
        <v>46</v>
      </c>
      <c r="S553" s="31">
        <v>0.27700000000000002</v>
      </c>
      <c r="T553">
        <f>Table1373[[#This Row],[Mass GS 46]]*1000</f>
        <v>277</v>
      </c>
      <c r="U553">
        <f>LOG(Table1373[[#This Row],[SVL GS 46]])</f>
        <v>1.121559844187501</v>
      </c>
      <c r="V553">
        <f>LOG(Table1373[[#This Row],[Mass (mg) GS 46]])</f>
        <v>2.4424797690644486</v>
      </c>
      <c r="W553">
        <f>Table1373[[#This Row],[Mass (mg) GS 46]]*($W$4/Table1373[[#This Row],[SVL GS 46]])^$W$3</f>
        <v>394.25792485284154</v>
      </c>
      <c r="X553" s="12">
        <f>Table1373[[#This Row],[GS 46]]-Table1373[[#This Row],[GS]]</f>
        <v>4</v>
      </c>
      <c r="Y553">
        <f>Table1373[[#This Row],[SVL GS 46]]-Table1373[[#This Row],[SVL]]</f>
        <v>-3.2199999999999989</v>
      </c>
      <c r="Z553">
        <f>Table1373[[#This Row],[Mass GS 46]]-Table1373[[#This Row],[Mass]]</f>
        <v>-0.17899999999999999</v>
      </c>
      <c r="AA553">
        <f>Table1373[[#This Row],[SMI.mg GS 46]]-Table1373[[#This Row],[SMI.mg]]</f>
        <v>54.994872128588383</v>
      </c>
      <c r="AB553">
        <f>Table1373[[#This Row],[Days post-exp. GS 46]]-Table1373[[#This Row],[Days post-exp.]]</f>
        <v>4</v>
      </c>
    </row>
    <row r="554" spans="1:29">
      <c r="A554" t="s">
        <v>1102</v>
      </c>
      <c r="B554" t="s">
        <v>890</v>
      </c>
      <c r="C554" s="3">
        <v>44002</v>
      </c>
      <c r="D554" s="13">
        <v>44037</v>
      </c>
      <c r="E554" s="4" t="s">
        <v>1155</v>
      </c>
      <c r="F554">
        <f>Table1373[[#This Row],[Date Measured]]-Table1373[[#This Row],[Exp. Start]]</f>
        <v>35</v>
      </c>
      <c r="G554">
        <v>14.98</v>
      </c>
      <c r="H554">
        <v>44</v>
      </c>
      <c r="I554">
        <v>0.44600000000000001</v>
      </c>
      <c r="J554">
        <f>Table1373[[#This Row],[Mass]]*1000</f>
        <v>446</v>
      </c>
      <c r="K554">
        <f>LOG(Table1373[[#This Row],[SVL]])</f>
        <v>1.1755118133634477</v>
      </c>
      <c r="L554">
        <f>LOG(Table1373[[#This Row],[Mass (mg)]])</f>
        <v>2.6493348587121419</v>
      </c>
      <c r="M554">
        <f>Table1373[[#This Row],[Mass (mg)]]*($M$4/Table1373[[#This Row],[SVL]])^$M$3</f>
        <v>430.67849980118154</v>
      </c>
      <c r="N554" s="13">
        <v>44040</v>
      </c>
      <c r="O554" t="s">
        <v>1156</v>
      </c>
      <c r="P554">
        <f>Table1373[[#This Row],[Date Measured GS 46]]-Table1373[[#This Row],[Exp. Start]]</f>
        <v>38</v>
      </c>
      <c r="Q554">
        <v>13.7</v>
      </c>
      <c r="R554">
        <v>46</v>
      </c>
      <c r="S554">
        <v>0.39500000000000002</v>
      </c>
      <c r="T554">
        <f>Table1373[[#This Row],[Mass GS 46]]*1000</f>
        <v>395</v>
      </c>
      <c r="U554">
        <f>LOG(Table1373[[#This Row],[SVL GS 46]])</f>
        <v>1.1367205671564067</v>
      </c>
      <c r="V554">
        <f>LOG(Table1373[[#This Row],[Mass (mg) GS 46]])</f>
        <v>2.5965970956264601</v>
      </c>
      <c r="W554">
        <f>Table1373[[#This Row],[Mass (mg) GS 46]]*($W$4/Table1373[[#This Row],[SVL GS 46]])^$W$3</f>
        <v>506.83310078472562</v>
      </c>
      <c r="X554" s="12">
        <f>Table1373[[#This Row],[GS 46]]-Table1373[[#This Row],[GS]]</f>
        <v>2</v>
      </c>
      <c r="Y554">
        <f>Table1373[[#This Row],[SVL GS 46]]-Table1373[[#This Row],[SVL]]</f>
        <v>-1.2800000000000011</v>
      </c>
      <c r="Z554">
        <f>Table1373[[#This Row],[Mass GS 46]]-Table1373[[#This Row],[Mass]]</f>
        <v>-5.099999999999999E-2</v>
      </c>
      <c r="AA554">
        <f>Table1373[[#This Row],[SMI.mg GS 46]]-Table1373[[#This Row],[SMI.mg]]</f>
        <v>76.154600983544071</v>
      </c>
      <c r="AB554">
        <f>Table1373[[#This Row],[Days post-exp. GS 46]]-Table1373[[#This Row],[Days post-exp.]]</f>
        <v>3</v>
      </c>
    </row>
    <row r="555" spans="1:29">
      <c r="A555" t="s">
        <v>1102</v>
      </c>
      <c r="B555" t="s">
        <v>890</v>
      </c>
      <c r="C555" s="3">
        <v>44002</v>
      </c>
      <c r="D555" s="19">
        <v>44038</v>
      </c>
      <c r="E555" s="9" t="s">
        <v>1157</v>
      </c>
      <c r="F555" s="9">
        <f>Table1373[[#This Row],[Date Measured]]-Table1373[[#This Row],[Exp. Start]]</f>
        <v>36</v>
      </c>
      <c r="G555" s="9">
        <v>12.87</v>
      </c>
      <c r="H555" s="9">
        <v>46</v>
      </c>
      <c r="I555" s="9">
        <v>0.25800000000000001</v>
      </c>
      <c r="J555" s="9">
        <f>Table1373[[#This Row],[Mass]]*1000</f>
        <v>258</v>
      </c>
      <c r="K555" s="9">
        <f>LOG(Table1373[[#This Row],[SVL]])</f>
        <v>1.1095785469043866</v>
      </c>
      <c r="L555" s="9">
        <f>LOG(Table1373[[#This Row],[Mass (mg)]])</f>
        <v>2.4116197059632301</v>
      </c>
      <c r="M555">
        <f>Table1373[[#This Row],[Mass (mg)]]*($M$4/Table1373[[#This Row],[SVL]])^$M$3</f>
        <v>380.27930041829546</v>
      </c>
      <c r="N555" s="13">
        <v>44038</v>
      </c>
      <c r="O555" s="9" t="s">
        <v>1158</v>
      </c>
      <c r="P555">
        <f>Table1373[[#This Row],[Date Measured GS 46]]-Table1373[[#This Row],[Exp. Start]]</f>
        <v>36</v>
      </c>
      <c r="Q555">
        <v>12.87</v>
      </c>
      <c r="R555">
        <v>46</v>
      </c>
      <c r="S555">
        <v>0.25800000000000001</v>
      </c>
      <c r="T555">
        <f>Table1373[[#This Row],[Mass GS 46]]*1000</f>
        <v>258</v>
      </c>
      <c r="U555">
        <f>LOG(Table1373[[#This Row],[SVL GS 46]])</f>
        <v>1.1095785469043866</v>
      </c>
      <c r="V555">
        <f>LOG(Table1373[[#This Row],[Mass (mg) GS 46]])</f>
        <v>2.4116197059632301</v>
      </c>
      <c r="W555">
        <f>Table1373[[#This Row],[Mass (mg) GS 46]]*($W$4/Table1373[[#This Row],[SVL GS 46]])^$W$3</f>
        <v>398.5741431440178</v>
      </c>
      <c r="X555" s="12">
        <f>Table1373[[#This Row],[GS 46]]-Table1373[[#This Row],[GS]]</f>
        <v>0</v>
      </c>
      <c r="Y555">
        <f>Table1373[[#This Row],[SVL GS 46]]-Table1373[[#This Row],[SVL]]</f>
        <v>0</v>
      </c>
      <c r="Z555">
        <f>Table1373[[#This Row],[Mass GS 46]]-Table1373[[#This Row],[Mass]]</f>
        <v>0</v>
      </c>
      <c r="AA555">
        <f>Table1373[[#This Row],[SMI.mg GS 46]]-Table1373[[#This Row],[SMI.mg]]</f>
        <v>18.294842725722333</v>
      </c>
      <c r="AB555">
        <f>Table1373[[#This Row],[Days post-exp. GS 46]]-Table1373[[#This Row],[Days post-exp.]]</f>
        <v>0</v>
      </c>
      <c r="AC555" s="12" t="s">
        <v>322</v>
      </c>
    </row>
    <row r="556" spans="1:29">
      <c r="A556" t="s">
        <v>1102</v>
      </c>
      <c r="B556" t="s">
        <v>890</v>
      </c>
      <c r="C556" s="3">
        <v>44002</v>
      </c>
      <c r="D556" s="13">
        <v>44039</v>
      </c>
      <c r="E556" s="3" t="s">
        <v>1159</v>
      </c>
      <c r="F556">
        <f>Table1373[[#This Row],[Date Measured]]-Table1373[[#This Row],[Exp. Start]]</f>
        <v>37</v>
      </c>
      <c r="G556">
        <v>15.91</v>
      </c>
      <c r="H556">
        <v>42</v>
      </c>
      <c r="I556">
        <v>0.45400000000000001</v>
      </c>
      <c r="J556">
        <f>Table1373[[#This Row],[Mass]]*1000</f>
        <v>454</v>
      </c>
      <c r="K556">
        <f>LOG(Table1373[[#This Row],[SVL]])</f>
        <v>1.2016701796465816</v>
      </c>
      <c r="L556">
        <f>LOG(Table1373[[#This Row],[Mass (mg)]])</f>
        <v>2.6570558528571038</v>
      </c>
      <c r="M556">
        <f>Table1373[[#This Row],[Mass (mg)]]*($M$4/Table1373[[#This Row],[SVL]])^$M$3</f>
        <v>370.68675413027614</v>
      </c>
      <c r="N556" s="29"/>
      <c r="O556" s="39" t="s">
        <v>1160</v>
      </c>
      <c r="Q556" s="31"/>
      <c r="R556" s="31"/>
      <c r="S556" s="31"/>
      <c r="AC556" s="12" t="s">
        <v>115</v>
      </c>
    </row>
    <row r="557" spans="1:29">
      <c r="A557" t="s">
        <v>1102</v>
      </c>
      <c r="B557" t="s">
        <v>890</v>
      </c>
      <c r="C557" s="3">
        <v>44002</v>
      </c>
      <c r="D557" s="13">
        <v>44039</v>
      </c>
      <c r="E557" s="4" t="s">
        <v>1161</v>
      </c>
      <c r="F557">
        <f>Table1373[[#This Row],[Date Measured]]-Table1373[[#This Row],[Exp. Start]]</f>
        <v>37</v>
      </c>
      <c r="G557">
        <v>17.22</v>
      </c>
      <c r="H557">
        <v>45</v>
      </c>
      <c r="I557">
        <v>0.45300000000000001</v>
      </c>
      <c r="J557">
        <f>Table1373[[#This Row],[Mass]]*1000</f>
        <v>453</v>
      </c>
      <c r="K557">
        <f>LOG(Table1373[[#This Row],[SVL]])</f>
        <v>1.236033147117636</v>
      </c>
      <c r="L557">
        <f>LOG(Table1373[[#This Row],[Mass (mg)]])</f>
        <v>2.6560982020128319</v>
      </c>
      <c r="M557">
        <f>Table1373[[#This Row],[Mass (mg)]]*($M$4/Table1373[[#This Row],[SVL]])^$M$3</f>
        <v>296.70676220236203</v>
      </c>
      <c r="N557" s="13">
        <v>44041</v>
      </c>
      <c r="O557" t="s">
        <v>1162</v>
      </c>
      <c r="P557">
        <f>Table1373[[#This Row],[Date Measured GS 46]]-Table1373[[#This Row],[Exp. Start]]</f>
        <v>39</v>
      </c>
      <c r="Q557">
        <v>17.41</v>
      </c>
      <c r="R557">
        <v>46</v>
      </c>
      <c r="S557">
        <v>0.46300000000000002</v>
      </c>
      <c r="T557">
        <f>Table1373[[#This Row],[Mass GS 46]]*1000</f>
        <v>463</v>
      </c>
      <c r="U557">
        <f>LOG(Table1373[[#This Row],[SVL GS 46]])</f>
        <v>1.2407987711173312</v>
      </c>
      <c r="V557">
        <f>LOG(Table1373[[#This Row],[Mass (mg) GS 46]])</f>
        <v>2.6655809910179533</v>
      </c>
      <c r="W557">
        <f>Table1373[[#This Row],[Mass (mg) GS 46]]*($W$4/Table1373[[#This Row],[SVL GS 46]])^$W$3</f>
        <v>291.54073932154188</v>
      </c>
      <c r="X557" s="12">
        <f>Table1373[[#This Row],[GS 46]]-Table1373[[#This Row],[GS]]</f>
        <v>1</v>
      </c>
      <c r="Y557">
        <f>Table1373[[#This Row],[SVL GS 46]]-Table1373[[#This Row],[SVL]]</f>
        <v>0.19000000000000128</v>
      </c>
      <c r="Z557">
        <f>Table1373[[#This Row],[Mass GS 46]]-Table1373[[#This Row],[Mass]]</f>
        <v>1.0000000000000009E-2</v>
      </c>
      <c r="AA557">
        <f>Table1373[[#This Row],[SMI.mg GS 46]]-Table1373[[#This Row],[SMI.mg]]</f>
        <v>-5.1660228808201509</v>
      </c>
      <c r="AB557">
        <f>Table1373[[#This Row],[Days post-exp. GS 46]]-Table1373[[#This Row],[Days post-exp.]]</f>
        <v>2</v>
      </c>
    </row>
    <row r="558" spans="1:29">
      <c r="A558" t="s">
        <v>1102</v>
      </c>
      <c r="B558" t="s">
        <v>890</v>
      </c>
      <c r="C558" s="3">
        <v>44002</v>
      </c>
      <c r="D558" s="13">
        <v>44040</v>
      </c>
      <c r="E558" s="3" t="s">
        <v>1163</v>
      </c>
      <c r="F558">
        <f>Table1373[[#This Row],[Date Measured]]-Table1373[[#This Row],[Exp. Start]]</f>
        <v>38</v>
      </c>
      <c r="G558">
        <v>16.62</v>
      </c>
      <c r="H558">
        <v>42</v>
      </c>
      <c r="I558">
        <v>0.58899999999999997</v>
      </c>
      <c r="J558">
        <f>Table1373[[#This Row],[Mass]]*1000</f>
        <v>589</v>
      </c>
      <c r="K558">
        <f>LOG(Table1373[[#This Row],[SVL]])</f>
        <v>1.2206310194480923</v>
      </c>
      <c r="L558">
        <f>LOG(Table1373[[#This Row],[Mass (mg)]])</f>
        <v>2.7701152947871015</v>
      </c>
      <c r="M558">
        <f>Table1373[[#This Row],[Mass (mg)]]*($M$4/Table1373[[#This Row],[SVL]])^$M$3</f>
        <v>425.84242241257425</v>
      </c>
      <c r="N558" s="13">
        <v>44045</v>
      </c>
      <c r="O558" s="9" t="s">
        <v>1164</v>
      </c>
      <c r="P558">
        <f>Table1373[[#This Row],[Date Measured GS 46]]-Table1373[[#This Row],[Exp. Start]]</f>
        <v>43</v>
      </c>
      <c r="Q558">
        <v>17.98</v>
      </c>
      <c r="R558">
        <v>46</v>
      </c>
      <c r="S558">
        <v>0.44540000000000002</v>
      </c>
      <c r="T558">
        <f>Table1373[[#This Row],[Mass GS 46]]*1000</f>
        <v>445.40000000000003</v>
      </c>
      <c r="U558">
        <f>LOG(Table1373[[#This Row],[SVL GS 46]])</f>
        <v>1.25478968739721</v>
      </c>
      <c r="V558">
        <f>LOG(Table1373[[#This Row],[Mass (mg) GS 46]])</f>
        <v>2.6487502126980194</v>
      </c>
      <c r="W558">
        <f>Table1373[[#This Row],[Mass (mg) GS 46]]*($W$4/Table1373[[#This Row],[SVL GS 46]])^$W$3</f>
        <v>254.8651358013598</v>
      </c>
      <c r="X558" s="12">
        <f>Table1373[[#This Row],[GS 46]]-Table1373[[#This Row],[GS]]</f>
        <v>4</v>
      </c>
      <c r="Y558">
        <f>Table1373[[#This Row],[SVL GS 46]]-Table1373[[#This Row],[SVL]]</f>
        <v>1.3599999999999994</v>
      </c>
      <c r="Z558">
        <f>Table1373[[#This Row],[Mass GS 46]]-Table1373[[#This Row],[Mass]]</f>
        <v>-0.14359999999999995</v>
      </c>
      <c r="AA558">
        <f>Table1373[[#This Row],[SMI.mg GS 46]]-Table1373[[#This Row],[SMI.mg]]</f>
        <v>-170.97728661121445</v>
      </c>
      <c r="AB558">
        <f>Table1373[[#This Row],[Days post-exp. GS 46]]-Table1373[[#This Row],[Days post-exp.]]</f>
        <v>5</v>
      </c>
    </row>
    <row r="559" spans="1:29">
      <c r="A559" t="s">
        <v>1102</v>
      </c>
      <c r="B559" t="s">
        <v>890</v>
      </c>
      <c r="C559" s="3">
        <v>44002</v>
      </c>
      <c r="D559" s="13">
        <v>44040</v>
      </c>
      <c r="E559" s="4" t="s">
        <v>1165</v>
      </c>
      <c r="F559">
        <f>Table1373[[#This Row],[Date Measured]]-Table1373[[#This Row],[Exp. Start]]</f>
        <v>38</v>
      </c>
      <c r="G559">
        <v>15.74</v>
      </c>
      <c r="H559">
        <v>45</v>
      </c>
      <c r="I559">
        <v>0.46400000000000002</v>
      </c>
      <c r="J559">
        <f>Table1373[[#This Row],[Mass]]*1000</f>
        <v>464</v>
      </c>
      <c r="K559">
        <f>LOG(Table1373[[#This Row],[SVL]])</f>
        <v>1.1970047280230458</v>
      </c>
      <c r="L559">
        <f>LOG(Table1373[[#This Row],[Mass (mg)]])</f>
        <v>2.6665179805548807</v>
      </c>
      <c r="M559">
        <f>Table1373[[#This Row],[Mass (mg)]]*($M$4/Table1373[[#This Row],[SVL]])^$M$3</f>
        <v>390.36003098764326</v>
      </c>
      <c r="N559" s="37">
        <v>44044</v>
      </c>
      <c r="O559" s="38" t="s">
        <v>1166</v>
      </c>
      <c r="P559">
        <f>Table1373[[#This Row],[Date Measured GS 46]]-Table1373[[#This Row],[Exp. Start]]</f>
        <v>42</v>
      </c>
      <c r="Q559" s="41">
        <v>18.329999999999998</v>
      </c>
      <c r="R559" s="41">
        <v>46</v>
      </c>
      <c r="S559" s="41">
        <v>0.44309999999999999</v>
      </c>
      <c r="T559" s="41">
        <f>Table1373[[#This Row],[Mass GS 46]]*1000</f>
        <v>443.09999999999997</v>
      </c>
      <c r="U559" s="41">
        <f>LOG(Table1373[[#This Row],[SVL GS 46]])</f>
        <v>1.2631624649622166</v>
      </c>
      <c r="V559" s="41">
        <f>LOG(Table1373[[#This Row],[Mass (mg) GS 46]])</f>
        <v>2.6465017500316117</v>
      </c>
      <c r="W559">
        <f>Table1373[[#This Row],[Mass (mg) GS 46]]*($W$4/Table1373[[#This Row],[SVL GS 46]])^$W$3</f>
        <v>239.43730391984428</v>
      </c>
      <c r="X559" s="12">
        <f>Table1373[[#This Row],[GS 46]]-Table1373[[#This Row],[GS]]</f>
        <v>1</v>
      </c>
      <c r="Y559">
        <f>Table1373[[#This Row],[SVL GS 46]]-Table1373[[#This Row],[SVL]]</f>
        <v>2.5899999999999981</v>
      </c>
      <c r="Z559">
        <f>Table1373[[#This Row],[Mass GS 46]]-Table1373[[#This Row],[Mass]]</f>
        <v>-2.090000000000003E-2</v>
      </c>
      <c r="AA559">
        <f>Table1373[[#This Row],[SMI.mg GS 46]]-Table1373[[#This Row],[SMI.mg]]</f>
        <v>-150.92272706779897</v>
      </c>
      <c r="AB559">
        <f>Table1373[[#This Row],[Days post-exp. GS 46]]-Table1373[[#This Row],[Days post-exp.]]</f>
        <v>4</v>
      </c>
    </row>
    <row r="560" spans="1:29">
      <c r="A560" t="s">
        <v>1102</v>
      </c>
      <c r="B560" t="s">
        <v>890</v>
      </c>
      <c r="C560" s="3">
        <v>44002</v>
      </c>
      <c r="D560" s="13">
        <v>44041</v>
      </c>
      <c r="E560" s="4" t="s">
        <v>1167</v>
      </c>
      <c r="F560">
        <f>Table1373[[#This Row],[Date Measured]]-Table1373[[#This Row],[Exp. Start]]</f>
        <v>39</v>
      </c>
      <c r="G560">
        <v>16.309999999999999</v>
      </c>
      <c r="H560">
        <v>45</v>
      </c>
      <c r="I560">
        <v>0.48399999999999999</v>
      </c>
      <c r="J560">
        <f>Table1373[[#This Row],[Mass]]*1000</f>
        <v>484</v>
      </c>
      <c r="K560">
        <f>LOG(Table1373[[#This Row],[SVL]])</f>
        <v>1.2124539610402758</v>
      </c>
      <c r="L560">
        <f>LOG(Table1373[[#This Row],[Mass (mg)]])</f>
        <v>2.6848453616444123</v>
      </c>
      <c r="M560">
        <f>Table1373[[#This Row],[Mass (mg)]]*($M$4/Table1373[[#This Row],[SVL]])^$M$3</f>
        <v>368.77130574172151</v>
      </c>
      <c r="O560" s="6" t="s">
        <v>1168</v>
      </c>
      <c r="AC560" s="12" t="s">
        <v>115</v>
      </c>
    </row>
    <row r="561" spans="1:29">
      <c r="A561" t="s">
        <v>1102</v>
      </c>
      <c r="B561" t="s">
        <v>890</v>
      </c>
      <c r="C561" s="3">
        <v>44002</v>
      </c>
      <c r="D561" s="13">
        <v>44041</v>
      </c>
      <c r="E561" s="4" t="s">
        <v>1169</v>
      </c>
      <c r="F561">
        <f>Table1373[[#This Row],[Date Measured]]-Table1373[[#This Row],[Exp. Start]]</f>
        <v>39</v>
      </c>
      <c r="G561">
        <v>15.65</v>
      </c>
      <c r="H561">
        <v>45</v>
      </c>
      <c r="I561">
        <v>0.49099999999999999</v>
      </c>
      <c r="J561">
        <f>Table1373[[#This Row],[Mass]]*1000</f>
        <v>491</v>
      </c>
      <c r="K561">
        <f>LOG(Table1373[[#This Row],[SVL]])</f>
        <v>1.1945143418824673</v>
      </c>
      <c r="L561">
        <f>LOG(Table1373[[#This Row],[Mass (mg)]])</f>
        <v>2.6910814921229687</v>
      </c>
      <c r="M561">
        <f>Table1373[[#This Row],[Mass (mg)]]*($M$4/Table1373[[#This Row],[SVL]])^$M$3</f>
        <v>419.72623004939845</v>
      </c>
      <c r="O561" s="6" t="s">
        <v>1170</v>
      </c>
      <c r="AC561" s="12" t="s">
        <v>115</v>
      </c>
    </row>
    <row r="562" spans="1:29">
      <c r="A562" t="s">
        <v>1102</v>
      </c>
      <c r="B562" t="s">
        <v>890</v>
      </c>
      <c r="C562" s="3">
        <v>44002</v>
      </c>
      <c r="D562" s="13">
        <v>44041</v>
      </c>
      <c r="E562" s="4" t="s">
        <v>1171</v>
      </c>
      <c r="F562">
        <f>Table1373[[#This Row],[Date Measured]]-Table1373[[#This Row],[Exp. Start]]</f>
        <v>39</v>
      </c>
      <c r="G562">
        <v>13.42</v>
      </c>
      <c r="H562">
        <v>45</v>
      </c>
      <c r="I562">
        <v>0.38200000000000001</v>
      </c>
      <c r="J562">
        <f>Table1373[[#This Row],[Mass]]*1000</f>
        <v>382</v>
      </c>
      <c r="K562">
        <f>LOG(Table1373[[#This Row],[SVL]])</f>
        <v>1.1277525158329733</v>
      </c>
      <c r="L562">
        <f>LOG(Table1373[[#This Row],[Mass (mg)]])</f>
        <v>2.5820633629117089</v>
      </c>
      <c r="M562">
        <f>Table1373[[#This Row],[Mass (mg)]]*($M$4/Table1373[[#This Row],[SVL]])^$M$3</f>
        <v>501.09570021070152</v>
      </c>
      <c r="N562" s="43">
        <v>44044</v>
      </c>
      <c r="O562" s="9" t="s">
        <v>1172</v>
      </c>
      <c r="P562">
        <f>Table1373[[#This Row],[Date Measured GS 46]]-Table1373[[#This Row],[Exp. Start]]</f>
        <v>42</v>
      </c>
      <c r="Q562">
        <v>16.98</v>
      </c>
      <c r="R562">
        <v>46</v>
      </c>
      <c r="S562">
        <v>0.35870000000000002</v>
      </c>
      <c r="T562">
        <f>Table1373[[#This Row],[Mass GS 46]]*1000</f>
        <v>358.70000000000005</v>
      </c>
      <c r="U562">
        <f>LOG(Table1373[[#This Row],[SVL GS 46]])</f>
        <v>1.2299376859079338</v>
      </c>
      <c r="V562">
        <f>LOG(Table1373[[#This Row],[Mass (mg) GS 46]])</f>
        <v>2.5547313766759667</v>
      </c>
      <c r="W562">
        <f>Table1373[[#This Row],[Mass (mg) GS 46]]*($W$4/Table1373[[#This Row],[SVL GS 46]])^$W$3</f>
        <v>243.28254878121862</v>
      </c>
      <c r="X562" s="12">
        <f>Table1373[[#This Row],[GS 46]]-Table1373[[#This Row],[GS]]</f>
        <v>1</v>
      </c>
      <c r="Y562">
        <f>Table1373[[#This Row],[SVL GS 46]]-Table1373[[#This Row],[SVL]]</f>
        <v>3.5600000000000005</v>
      </c>
      <c r="Z562">
        <f>Table1373[[#This Row],[Mass GS 46]]-Table1373[[#This Row],[Mass]]</f>
        <v>-2.3299999999999987E-2</v>
      </c>
      <c r="AA562">
        <f>Table1373[[#This Row],[SMI.mg GS 46]]-Table1373[[#This Row],[SMI.mg]]</f>
        <v>-257.8131514294829</v>
      </c>
      <c r="AB562">
        <f>Table1373[[#This Row],[Days post-exp. GS 46]]-Table1373[[#This Row],[Days post-exp.]]</f>
        <v>3</v>
      </c>
    </row>
    <row r="563" spans="1:29">
      <c r="A563" t="s">
        <v>1102</v>
      </c>
      <c r="B563" t="s">
        <v>890</v>
      </c>
      <c r="C563" s="3">
        <v>44002</v>
      </c>
      <c r="D563" s="13">
        <v>44043</v>
      </c>
      <c r="E563" s="4" t="s">
        <v>1173</v>
      </c>
      <c r="F563">
        <f>Table1373[[#This Row],[Date Measured]]-Table1373[[#This Row],[Exp. Start]]</f>
        <v>41</v>
      </c>
      <c r="G563">
        <v>18.079999999999998</v>
      </c>
      <c r="H563">
        <v>44</v>
      </c>
      <c r="I563">
        <v>0.52600000000000002</v>
      </c>
      <c r="J563">
        <f>Table1373[[#This Row],[Mass]]*1000</f>
        <v>526</v>
      </c>
      <c r="K563">
        <f>LOG(Table1373[[#This Row],[SVL]])</f>
        <v>1.2571984261393445</v>
      </c>
      <c r="L563">
        <f>LOG(Table1373[[#This Row],[Mass (mg)]])</f>
        <v>2.7209857441537393</v>
      </c>
      <c r="M563">
        <f>Table1373[[#This Row],[Mass (mg)]]*($M$4/Table1373[[#This Row],[SVL]])^$M$3</f>
        <v>300.78535251591734</v>
      </c>
      <c r="N563" s="13">
        <v>44049</v>
      </c>
      <c r="O563" t="s">
        <v>1174</v>
      </c>
      <c r="P563">
        <f>Table1373[[#This Row],[Date Measured GS 46]]-Table1373[[#This Row],[Exp. Start]]</f>
        <v>47</v>
      </c>
      <c r="Q563">
        <v>18.079999999999998</v>
      </c>
      <c r="R563">
        <v>46</v>
      </c>
      <c r="S563">
        <v>0.41899999999999998</v>
      </c>
      <c r="T563">
        <f>Table1373[[#This Row],[Mass GS 46]]*1000</f>
        <v>419</v>
      </c>
      <c r="U563">
        <f>LOG(Table1373[[#This Row],[SVL GS 46]])</f>
        <v>1.2571984261393445</v>
      </c>
      <c r="V563">
        <f>LOG(Table1373[[#This Row],[Mass (mg) GS 46]])</f>
        <v>2.6222140229662951</v>
      </c>
      <c r="W563">
        <f>Table1373[[#This Row],[Mass (mg) GS 46]]*($W$4/Table1373[[#This Row],[SVL GS 46]])^$W$3</f>
        <v>235.84106218097151</v>
      </c>
      <c r="X563" s="12">
        <f>Table1373[[#This Row],[GS 46]]-Table1373[[#This Row],[GS]]</f>
        <v>2</v>
      </c>
      <c r="Y563">
        <f>Table1373[[#This Row],[SVL GS 46]]-Table1373[[#This Row],[SVL]]</f>
        <v>0</v>
      </c>
      <c r="Z563">
        <f>Table1373[[#This Row],[Mass GS 46]]-Table1373[[#This Row],[Mass]]</f>
        <v>-0.10700000000000004</v>
      </c>
      <c r="AA563">
        <f>Table1373[[#This Row],[SMI.mg GS 46]]-Table1373[[#This Row],[SMI.mg]]</f>
        <v>-64.944290334945833</v>
      </c>
      <c r="AB563">
        <f>Table1373[[#This Row],[Days post-exp. GS 46]]-Table1373[[#This Row],[Days post-exp.]]</f>
        <v>6</v>
      </c>
    </row>
    <row r="564" spans="1:29">
      <c r="A564" t="s">
        <v>1102</v>
      </c>
      <c r="B564" t="s">
        <v>890</v>
      </c>
      <c r="C564" s="3">
        <v>44002</v>
      </c>
      <c r="D564" s="13">
        <v>44043</v>
      </c>
      <c r="E564" s="4" t="s">
        <v>1175</v>
      </c>
      <c r="F564">
        <f>Table1373[[#This Row],[Date Measured]]-Table1373[[#This Row],[Exp. Start]]</f>
        <v>41</v>
      </c>
      <c r="G564">
        <v>16.54</v>
      </c>
      <c r="H564">
        <v>45</v>
      </c>
      <c r="I564">
        <v>0.499</v>
      </c>
      <c r="J564">
        <f>Table1373[[#This Row],[Mass]]*1000</f>
        <v>499</v>
      </c>
      <c r="K564">
        <f>LOG(Table1373[[#This Row],[SVL]])</f>
        <v>1.2185355052165279</v>
      </c>
      <c r="L564">
        <f>LOG(Table1373[[#This Row],[Mass (mg)]])</f>
        <v>2.6981005456233897</v>
      </c>
      <c r="M564">
        <f>Table1373[[#This Row],[Mass (mg)]]*($M$4/Table1373[[#This Row],[SVL]])^$M$3</f>
        <v>365.65495996384561</v>
      </c>
      <c r="N564" s="13">
        <v>44048</v>
      </c>
      <c r="O564" t="s">
        <v>1176</v>
      </c>
      <c r="P564">
        <f>Table1373[[#This Row],[Date Measured GS 46]]-Table1373[[#This Row],[Exp. Start]]</f>
        <v>46</v>
      </c>
      <c r="Q564">
        <v>17.14</v>
      </c>
      <c r="R564">
        <v>46</v>
      </c>
      <c r="S564">
        <v>0.45300000000000001</v>
      </c>
      <c r="T564">
        <f>Table1373[[#This Row],[Mass GS 46]]*1000</f>
        <v>453</v>
      </c>
      <c r="U564">
        <f>LOG(Table1373[[#This Row],[SVL GS 46]])</f>
        <v>1.2340108175871793</v>
      </c>
      <c r="V564">
        <f>LOG(Table1373[[#This Row],[Mass (mg) GS 46]])</f>
        <v>2.6560982020128319</v>
      </c>
      <c r="W564">
        <f>Table1373[[#This Row],[Mass (mg) GS 46]]*($W$4/Table1373[[#This Row],[SVL GS 46]])^$W$3</f>
        <v>298.79898623668879</v>
      </c>
      <c r="X564" s="12">
        <f>Table1373[[#This Row],[GS 46]]-Table1373[[#This Row],[GS]]</f>
        <v>1</v>
      </c>
      <c r="Y564">
        <f>Table1373[[#This Row],[SVL GS 46]]-Table1373[[#This Row],[SVL]]</f>
        <v>0.60000000000000142</v>
      </c>
      <c r="Z564">
        <f>Table1373[[#This Row],[Mass GS 46]]-Table1373[[#This Row],[Mass]]</f>
        <v>-4.5999999999999985E-2</v>
      </c>
      <c r="AA564">
        <f>Table1373[[#This Row],[SMI.mg GS 46]]-Table1373[[#This Row],[SMI.mg]]</f>
        <v>-66.855973727156822</v>
      </c>
      <c r="AB564">
        <f>Table1373[[#This Row],[Days post-exp. GS 46]]-Table1373[[#This Row],[Days post-exp.]]</f>
        <v>5</v>
      </c>
    </row>
    <row r="565" spans="1:29">
      <c r="A565" t="s">
        <v>1102</v>
      </c>
      <c r="B565" t="s">
        <v>890</v>
      </c>
      <c r="C565" s="3">
        <v>44002</v>
      </c>
      <c r="D565" s="13">
        <v>44043</v>
      </c>
      <c r="E565" s="4" t="s">
        <v>1177</v>
      </c>
      <c r="F565">
        <f>Table1373[[#This Row],[Date Measured]]-Table1373[[#This Row],[Exp. Start]]</f>
        <v>41</v>
      </c>
      <c r="G565">
        <v>16.399999999999999</v>
      </c>
      <c r="H565">
        <v>45</v>
      </c>
      <c r="I565">
        <v>0.56799999999999995</v>
      </c>
      <c r="J565">
        <f>Table1373[[#This Row],[Mass]]*1000</f>
        <v>568</v>
      </c>
      <c r="K565">
        <f>LOG(Table1373[[#This Row],[SVL]])</f>
        <v>1.2148438480476977</v>
      </c>
      <c r="L565">
        <f>LOG(Table1373[[#This Row],[Mass (mg)]])</f>
        <v>2.7543483357110188</v>
      </c>
      <c r="M565">
        <f>Table1373[[#This Row],[Mass (mg)]]*($M$4/Table1373[[#This Row],[SVL]])^$M$3</f>
        <v>426.18954509693066</v>
      </c>
      <c r="N565" s="13">
        <v>44048</v>
      </c>
      <c r="O565" t="s">
        <v>1178</v>
      </c>
      <c r="P565">
        <f>Table1373[[#This Row],[Date Measured GS 46]]-Table1373[[#This Row],[Exp. Start]]</f>
        <v>46</v>
      </c>
      <c r="Q565">
        <v>17.329999999999998</v>
      </c>
      <c r="R565">
        <v>46</v>
      </c>
      <c r="S565">
        <v>0.55100000000000005</v>
      </c>
      <c r="T565">
        <f>Table1373[[#This Row],[Mass GS 46]]*1000</f>
        <v>551</v>
      </c>
      <c r="U565">
        <f>LOG(Table1373[[#This Row],[SVL GS 46]])</f>
        <v>1.2387985627139169</v>
      </c>
      <c r="V565">
        <f>LOG(Table1373[[#This Row],[Mass (mg) GS 46]])</f>
        <v>2.7411515988517849</v>
      </c>
      <c r="W565">
        <f>Table1373[[#This Row],[Mass (mg) GS 46]]*($W$4/Table1373[[#This Row],[SVL GS 46]])^$W$3</f>
        <v>351.73144429295758</v>
      </c>
      <c r="X565" s="12">
        <f>Table1373[[#This Row],[GS 46]]-Table1373[[#This Row],[GS]]</f>
        <v>1</v>
      </c>
      <c r="Y565">
        <f>Table1373[[#This Row],[SVL GS 46]]-Table1373[[#This Row],[SVL]]</f>
        <v>0.92999999999999972</v>
      </c>
      <c r="Z565">
        <f>Table1373[[#This Row],[Mass GS 46]]-Table1373[[#This Row],[Mass]]</f>
        <v>-1.6999999999999904E-2</v>
      </c>
      <c r="AA565">
        <f>Table1373[[#This Row],[SMI.mg GS 46]]-Table1373[[#This Row],[SMI.mg]]</f>
        <v>-74.458100803973082</v>
      </c>
      <c r="AB565">
        <f>Table1373[[#This Row],[Days post-exp. GS 46]]-Table1373[[#This Row],[Days post-exp.]]</f>
        <v>5</v>
      </c>
    </row>
    <row r="566" spans="1:29">
      <c r="A566" t="s">
        <v>1102</v>
      </c>
      <c r="B566" t="s">
        <v>890</v>
      </c>
      <c r="C566" s="3">
        <v>44002</v>
      </c>
      <c r="D566" s="13">
        <v>44043</v>
      </c>
      <c r="E566" s="4" t="s">
        <v>1179</v>
      </c>
      <c r="F566">
        <f>Table1373[[#This Row],[Date Measured]]-Table1373[[#This Row],[Exp. Start]]</f>
        <v>41</v>
      </c>
      <c r="G566">
        <v>16.32</v>
      </c>
      <c r="H566">
        <v>45</v>
      </c>
      <c r="I566">
        <v>0.53</v>
      </c>
      <c r="J566">
        <f>Table1373[[#This Row],[Mass]]*1000</f>
        <v>530</v>
      </c>
      <c r="K566">
        <f>LOG(Table1373[[#This Row],[SVL]])</f>
        <v>1.2127201544178423</v>
      </c>
      <c r="L566">
        <f>LOG(Table1373[[#This Row],[Mass (mg)]])</f>
        <v>2.7242758696007892</v>
      </c>
      <c r="M566">
        <f>Table1373[[#This Row],[Mass (mg)]]*($M$4/Table1373[[#This Row],[SVL]])^$M$3</f>
        <v>403.13092675110028</v>
      </c>
      <c r="N566" s="13">
        <v>44049</v>
      </c>
      <c r="O566" t="s">
        <v>1180</v>
      </c>
      <c r="P566">
        <f>Table1373[[#This Row],[Date Measured GS 46]]-Table1373[[#This Row],[Exp. Start]]</f>
        <v>47</v>
      </c>
      <c r="Q566">
        <v>17.940000000000001</v>
      </c>
      <c r="R566">
        <v>46</v>
      </c>
      <c r="S566">
        <v>0.39</v>
      </c>
      <c r="T566">
        <f>Table1373[[#This Row],[Mass GS 46]]*1000</f>
        <v>390</v>
      </c>
      <c r="U566">
        <f>LOG(Table1373[[#This Row],[SVL GS 46]])</f>
        <v>1.2538224387080734</v>
      </c>
      <c r="V566">
        <f>LOG(Table1373[[#This Row],[Mass (mg) GS 46]])</f>
        <v>2.5910646070264991</v>
      </c>
      <c r="W566">
        <f>Table1373[[#This Row],[Mass (mg) GS 46]]*($W$4/Table1373[[#This Row],[SVL GS 46]])^$W$3</f>
        <v>224.6455915413292</v>
      </c>
      <c r="X566" s="12">
        <f>Table1373[[#This Row],[GS 46]]-Table1373[[#This Row],[GS]]</f>
        <v>1</v>
      </c>
      <c r="Y566">
        <f>Table1373[[#This Row],[SVL GS 46]]-Table1373[[#This Row],[SVL]]</f>
        <v>1.620000000000001</v>
      </c>
      <c r="Z566">
        <f>Table1373[[#This Row],[Mass GS 46]]-Table1373[[#This Row],[Mass]]</f>
        <v>-0.14000000000000001</v>
      </c>
      <c r="AA566">
        <f>Table1373[[#This Row],[SMI.mg GS 46]]-Table1373[[#This Row],[SMI.mg]]</f>
        <v>-178.48533520977108</v>
      </c>
      <c r="AB566">
        <f>Table1373[[#This Row],[Days post-exp. GS 46]]-Table1373[[#This Row],[Days post-exp.]]</f>
        <v>6</v>
      </c>
    </row>
    <row r="567" spans="1:29" ht="14.65" thickBot="1">
      <c r="A567" s="1" t="s">
        <v>1102</v>
      </c>
      <c r="B567" s="1" t="s">
        <v>890</v>
      </c>
      <c r="C567" s="2">
        <v>44002</v>
      </c>
      <c r="D567" s="14">
        <v>44046</v>
      </c>
      <c r="E567" s="2" t="s">
        <v>1181</v>
      </c>
      <c r="F567" s="1">
        <f>Table1373[[#This Row],[Date Measured]]-Table1373[[#This Row],[Exp. Start]]</f>
        <v>44</v>
      </c>
      <c r="G567" s="1">
        <v>16.010000000000002</v>
      </c>
      <c r="H567" s="1">
        <v>42</v>
      </c>
      <c r="I567" s="1">
        <v>0.64200000000000002</v>
      </c>
      <c r="J567" s="1">
        <f>Table1373[[#This Row],[Mass]]*1000</f>
        <v>642</v>
      </c>
      <c r="K567" s="1">
        <f>LOG(Table1373[[#This Row],[SVL]])</f>
        <v>1.2043913319192998</v>
      </c>
      <c r="L567" s="1">
        <f>LOG(Table1373[[#This Row],[Mass (mg)]])</f>
        <v>2.8075350280688531</v>
      </c>
      <c r="M567" s="36">
        <f>Table1373[[#This Row],[Mass (mg)]]*($M$4/Table1373[[#This Row],[SVL]])^$M$3</f>
        <v>515.1173313440521</v>
      </c>
      <c r="N567" s="14">
        <v>44052</v>
      </c>
      <c r="O567" s="1" t="s">
        <v>1182</v>
      </c>
      <c r="P567" s="1">
        <f>Table1373[[#This Row],[Date Measured GS 46]]-Table1373[[#This Row],[Exp. Start]]</f>
        <v>50</v>
      </c>
      <c r="Q567" s="1">
        <v>17.97</v>
      </c>
      <c r="R567" s="1">
        <v>46</v>
      </c>
      <c r="S567" s="1">
        <v>0.48099999999999998</v>
      </c>
      <c r="T567" s="1">
        <f>Table1373[[#This Row],[Mass GS 46]]*1000</f>
        <v>481</v>
      </c>
      <c r="U567" s="1">
        <f>LOG(Table1373[[#This Row],[SVL GS 46]])</f>
        <v>1.2545480771089739</v>
      </c>
      <c r="V567" s="1">
        <f>LOG(Table1373[[#This Row],[Mass (mg) GS 46]])</f>
        <v>2.6821450763738319</v>
      </c>
      <c r="W567" s="36">
        <f>Table1373[[#This Row],[Mass (mg) GS 46]]*($W$4/Table1373[[#This Row],[SVL GS 46]])^$W$3</f>
        <v>275.69123779622436</v>
      </c>
      <c r="X567" s="15">
        <f>Table1373[[#This Row],[GS 46]]-Table1373[[#This Row],[GS]]</f>
        <v>4</v>
      </c>
      <c r="Y567" s="1">
        <f>Table1373[[#This Row],[SVL GS 46]]-Table1373[[#This Row],[SVL]]</f>
        <v>1.9599999999999973</v>
      </c>
      <c r="Z567" s="1">
        <f>Table1373[[#This Row],[Mass GS 46]]-Table1373[[#This Row],[Mass]]</f>
        <v>-0.16100000000000003</v>
      </c>
      <c r="AA567" s="1">
        <f>Table1373[[#This Row],[SMI.mg GS 46]]-Table1373[[#This Row],[SMI.mg]]</f>
        <v>-239.42609354782775</v>
      </c>
      <c r="AB567" s="1">
        <f>Table1373[[#This Row],[Days post-exp. GS 46]]-Table1373[[#This Row],[Days post-exp.]]</f>
        <v>6</v>
      </c>
      <c r="AC567" s="15"/>
    </row>
    <row r="568" spans="1:29">
      <c r="A568" t="s">
        <v>1183</v>
      </c>
      <c r="B568" t="s">
        <v>890</v>
      </c>
      <c r="C568" s="3">
        <v>44002</v>
      </c>
      <c r="D568" s="13">
        <v>44017</v>
      </c>
      <c r="E568" t="s">
        <v>1184</v>
      </c>
      <c r="F568">
        <f>Table1373[[#This Row],[Date Measured]]-Table1373[[#This Row],[Exp. Start]]</f>
        <v>15</v>
      </c>
      <c r="G568">
        <v>15.31</v>
      </c>
      <c r="H568">
        <v>42</v>
      </c>
      <c r="I568">
        <v>0.41599999999999998</v>
      </c>
      <c r="J568">
        <f>Table1373[[#This Row],[Mass]]*1000</f>
        <v>416</v>
      </c>
      <c r="K568">
        <f>LOG(Table1373[[#This Row],[SVL]])</f>
        <v>1.1849751906982611</v>
      </c>
      <c r="L568">
        <f>LOG(Table1373[[#This Row],[Mass (mg)]])</f>
        <v>2.6190933306267428</v>
      </c>
      <c r="M568">
        <f>Table1373[[#This Row],[Mass (mg)]]*($M$4/Table1373[[#This Row],[SVL]])^$M$3</f>
        <v>378.05095948074239</v>
      </c>
      <c r="N568" s="13">
        <v>44022</v>
      </c>
      <c r="O568" t="s">
        <v>1185</v>
      </c>
      <c r="P568">
        <f>Table1373[[#This Row],[Date Measured GS 46]]-Table1373[[#This Row],[Exp. Start]]</f>
        <v>20</v>
      </c>
      <c r="Q568">
        <v>15.27</v>
      </c>
      <c r="R568">
        <v>46</v>
      </c>
      <c r="S568">
        <v>0.27500000000000002</v>
      </c>
      <c r="T568">
        <f>Table1373[[#This Row],[Mass GS 46]]*1000</f>
        <v>275</v>
      </c>
      <c r="U568">
        <f>LOG(Table1373[[#This Row],[SVL GS 46]])</f>
        <v>1.1838390370564211</v>
      </c>
      <c r="V568">
        <f>LOG(Table1373[[#This Row],[Mass (mg) GS 46]])</f>
        <v>2.4393326938302629</v>
      </c>
      <c r="W568">
        <f>Table1373[[#This Row],[Mass (mg) GS 46]]*($W$4/Table1373[[#This Row],[SVL GS 46]])^$W$3</f>
        <v>255.64764960930231</v>
      </c>
      <c r="X568" s="12">
        <f>Table1373[[#This Row],[GS 46]]-Table1373[[#This Row],[GS]]</f>
        <v>4</v>
      </c>
      <c r="Y568">
        <f>Table1373[[#This Row],[SVL GS 46]]-Table1373[[#This Row],[SVL]]</f>
        <v>-4.0000000000000924E-2</v>
      </c>
      <c r="Z568">
        <f>Table1373[[#This Row],[Mass GS 46]]-Table1373[[#This Row],[Mass]]</f>
        <v>-0.14099999999999996</v>
      </c>
      <c r="AA568">
        <f>Table1373[[#This Row],[SMI.mg GS 46]]-Table1373[[#This Row],[SMI.mg]]</f>
        <v>-122.40330987144009</v>
      </c>
      <c r="AB568">
        <f>Table1373[[#This Row],[Days post-exp. GS 46]]-Table1373[[#This Row],[Days post-exp.]]</f>
        <v>5</v>
      </c>
    </row>
    <row r="569" spans="1:29">
      <c r="A569" t="s">
        <v>1183</v>
      </c>
      <c r="B569" t="s">
        <v>890</v>
      </c>
      <c r="C569" s="3">
        <v>44002</v>
      </c>
      <c r="D569" s="13">
        <v>44018</v>
      </c>
      <c r="E569" s="3" t="s">
        <v>1186</v>
      </c>
      <c r="F569">
        <f>Table1373[[#This Row],[Date Measured]]-Table1373[[#This Row],[Exp. Start]]</f>
        <v>16</v>
      </c>
      <c r="G569">
        <v>11.37</v>
      </c>
      <c r="H569">
        <v>42</v>
      </c>
      <c r="I569">
        <v>0.375</v>
      </c>
      <c r="J569">
        <f>Table1373[[#This Row],[Mass]]*1000</f>
        <v>375</v>
      </c>
      <c r="K569">
        <f>LOG(Table1373[[#This Row],[SVL]])</f>
        <v>1.0557604646877348</v>
      </c>
      <c r="L569">
        <f>LOG(Table1373[[#This Row],[Mass (mg)]])</f>
        <v>2.5740312677277188</v>
      </c>
      <c r="M569">
        <f>Table1373[[#This Row],[Mass (mg)]]*($M$4/Table1373[[#This Row],[SVL]])^$M$3</f>
        <v>780.60380785341522</v>
      </c>
      <c r="N569" s="13">
        <v>44022</v>
      </c>
      <c r="O569" t="s">
        <v>1187</v>
      </c>
      <c r="P569">
        <f>Table1373[[#This Row],[Date Measured GS 46]]-Table1373[[#This Row],[Exp. Start]]</f>
        <v>20</v>
      </c>
      <c r="Q569">
        <v>13.98</v>
      </c>
      <c r="R569">
        <v>46</v>
      </c>
      <c r="S569">
        <v>0.24399999999999999</v>
      </c>
      <c r="T569">
        <f>Table1373[[#This Row],[Mass GS 46]]*1000</f>
        <v>244</v>
      </c>
      <c r="U569">
        <f>LOG(Table1373[[#This Row],[SVL GS 46]])</f>
        <v>1.1455071714096625</v>
      </c>
      <c r="V569">
        <f>LOG(Table1373[[#This Row],[Mass (mg) GS 46]])</f>
        <v>2.3873898263387292</v>
      </c>
      <c r="W569">
        <f>Table1373[[#This Row],[Mass (mg) GS 46]]*($W$4/Table1373[[#This Row],[SVL GS 46]])^$W$3</f>
        <v>294.82094466685527</v>
      </c>
      <c r="X569" s="12">
        <f>Table1373[[#This Row],[GS 46]]-Table1373[[#This Row],[GS]]</f>
        <v>4</v>
      </c>
      <c r="Y569">
        <f>Table1373[[#This Row],[SVL GS 46]]-Table1373[[#This Row],[SVL]]</f>
        <v>2.6100000000000012</v>
      </c>
      <c r="Z569">
        <f>Table1373[[#This Row],[Mass GS 46]]-Table1373[[#This Row],[Mass]]</f>
        <v>-0.13100000000000001</v>
      </c>
      <c r="AA569">
        <f>Table1373[[#This Row],[SMI.mg GS 46]]-Table1373[[#This Row],[SMI.mg]]</f>
        <v>-485.78286318655995</v>
      </c>
      <c r="AB569">
        <f>Table1373[[#This Row],[Days post-exp. GS 46]]-Table1373[[#This Row],[Days post-exp.]]</f>
        <v>4</v>
      </c>
    </row>
    <row r="570" spans="1:29">
      <c r="A570" t="s">
        <v>1183</v>
      </c>
      <c r="B570" t="s">
        <v>890</v>
      </c>
      <c r="C570" s="3">
        <v>44002</v>
      </c>
      <c r="D570" s="13">
        <v>44019</v>
      </c>
      <c r="E570" s="3" t="s">
        <v>1188</v>
      </c>
      <c r="F570">
        <f>Table1373[[#This Row],[Date Measured]]-Table1373[[#This Row],[Exp. Start]]</f>
        <v>17</v>
      </c>
      <c r="G570">
        <v>11.53</v>
      </c>
      <c r="H570">
        <v>42</v>
      </c>
      <c r="I570">
        <v>0.27100000000000002</v>
      </c>
      <c r="J570">
        <f>Table1373[[#This Row],[Mass]]*1000</f>
        <v>271</v>
      </c>
      <c r="K570">
        <f>LOG(Table1373[[#This Row],[SVL]])</f>
        <v>1.0618293072946989</v>
      </c>
      <c r="L570">
        <f>LOG(Table1373[[#This Row],[Mass (mg)]])</f>
        <v>2.4329692908744058</v>
      </c>
      <c r="M570">
        <f>Table1373[[#This Row],[Mass (mg)]]*($M$4/Table1373[[#This Row],[SVL]])^$M$3</f>
        <v>542.57931645507028</v>
      </c>
      <c r="N570" s="13">
        <v>44020</v>
      </c>
      <c r="O570" t="s">
        <v>1189</v>
      </c>
      <c r="P570">
        <f>Table1373[[#This Row],[Date Measured GS 46]]-Table1373[[#This Row],[Exp. Start]]</f>
        <v>18</v>
      </c>
      <c r="Q570">
        <v>13.35</v>
      </c>
      <c r="R570">
        <v>46</v>
      </c>
      <c r="S570">
        <v>0.24</v>
      </c>
      <c r="T570">
        <f>Table1373[[#This Row],[Mass GS 46]]*1000</f>
        <v>240</v>
      </c>
      <c r="U570">
        <f>LOG(Table1373[[#This Row],[SVL GS 46]])</f>
        <v>1.1254812657005939</v>
      </c>
      <c r="V570">
        <f>LOG(Table1373[[#This Row],[Mass (mg) GS 46]])</f>
        <v>2.3802112417116059</v>
      </c>
      <c r="W570">
        <f>Table1373[[#This Row],[Mass (mg) GS 46]]*($W$4/Table1373[[#This Row],[SVL GS 46]])^$W$3</f>
        <v>332.55530119358934</v>
      </c>
      <c r="X570" s="12">
        <f>Table1373[[#This Row],[GS 46]]-Table1373[[#This Row],[GS]]</f>
        <v>4</v>
      </c>
      <c r="Y570">
        <f>Table1373[[#This Row],[SVL GS 46]]-Table1373[[#This Row],[SVL]]</f>
        <v>1.8200000000000003</v>
      </c>
      <c r="Z570">
        <f>Table1373[[#This Row],[Mass GS 46]]-Table1373[[#This Row],[Mass]]</f>
        <v>-3.1000000000000028E-2</v>
      </c>
      <c r="AA570">
        <f>Table1373[[#This Row],[SMI.mg GS 46]]-Table1373[[#This Row],[SMI.mg]]</f>
        <v>-210.02401526148094</v>
      </c>
      <c r="AB570">
        <f>Table1373[[#This Row],[Days post-exp. GS 46]]-Table1373[[#This Row],[Days post-exp.]]</f>
        <v>1</v>
      </c>
    </row>
    <row r="571" spans="1:29">
      <c r="A571" t="s">
        <v>1183</v>
      </c>
      <c r="B571" t="s">
        <v>890</v>
      </c>
      <c r="C571" s="3">
        <v>44002</v>
      </c>
      <c r="D571" s="13">
        <v>44019</v>
      </c>
      <c r="E571" s="3" t="s">
        <v>1190</v>
      </c>
      <c r="F571">
        <f>Table1373[[#This Row],[Date Measured]]-Table1373[[#This Row],[Exp. Start]]</f>
        <v>17</v>
      </c>
      <c r="G571">
        <v>12.66</v>
      </c>
      <c r="H571">
        <v>42</v>
      </c>
      <c r="I571">
        <v>0.33800000000000002</v>
      </c>
      <c r="J571">
        <f>Table1373[[#This Row],[Mass]]*1000</f>
        <v>338</v>
      </c>
      <c r="K571">
        <f>LOG(Table1373[[#This Row],[SVL]])</f>
        <v>1.1024337056813363</v>
      </c>
      <c r="L571">
        <f>LOG(Table1373[[#This Row],[Mass (mg)]])</f>
        <v>2.5289167002776547</v>
      </c>
      <c r="M571">
        <f>Table1373[[#This Row],[Mass (mg)]]*($M$4/Table1373[[#This Row],[SVL]])^$M$3</f>
        <v>521.55780897329942</v>
      </c>
      <c r="N571" s="13">
        <v>44023</v>
      </c>
      <c r="O571" t="s">
        <v>1191</v>
      </c>
      <c r="P571">
        <f>Table1373[[#This Row],[Date Measured GS 46]]-Table1373[[#This Row],[Exp. Start]]</f>
        <v>21</v>
      </c>
      <c r="Q571">
        <v>13.78</v>
      </c>
      <c r="R571">
        <v>46</v>
      </c>
      <c r="S571">
        <v>0.253</v>
      </c>
      <c r="T571">
        <f>Table1373[[#This Row],[Mass GS 46]]*1000</f>
        <v>253</v>
      </c>
      <c r="U571">
        <f>LOG(Table1373[[#This Row],[SVL GS 46]])</f>
        <v>1.1392492175716069</v>
      </c>
      <c r="V571">
        <f>LOG(Table1373[[#This Row],[Mass (mg) GS 46]])</f>
        <v>2.403120521175818</v>
      </c>
      <c r="W571">
        <f>Table1373[[#This Row],[Mass (mg) GS 46]]*($W$4/Table1373[[#This Row],[SVL GS 46]])^$W$3</f>
        <v>319.0636998014204</v>
      </c>
      <c r="X571" s="12">
        <f>Table1373[[#This Row],[GS 46]]-Table1373[[#This Row],[GS]]</f>
        <v>4</v>
      </c>
      <c r="Y571">
        <f>Table1373[[#This Row],[SVL GS 46]]-Table1373[[#This Row],[SVL]]</f>
        <v>1.1199999999999992</v>
      </c>
      <c r="Z571">
        <f>Table1373[[#This Row],[Mass GS 46]]-Table1373[[#This Row],[Mass]]</f>
        <v>-8.500000000000002E-2</v>
      </c>
      <c r="AA571">
        <f>Table1373[[#This Row],[SMI.mg GS 46]]-Table1373[[#This Row],[SMI.mg]]</f>
        <v>-202.49410917187902</v>
      </c>
      <c r="AB571">
        <f>Table1373[[#This Row],[Days post-exp. GS 46]]-Table1373[[#This Row],[Days post-exp.]]</f>
        <v>4</v>
      </c>
    </row>
    <row r="572" spans="1:29">
      <c r="A572" t="s">
        <v>1183</v>
      </c>
      <c r="B572" t="s">
        <v>890</v>
      </c>
      <c r="C572" s="3">
        <v>44002</v>
      </c>
      <c r="D572" s="13">
        <v>44019</v>
      </c>
      <c r="E572" s="3" t="s">
        <v>1192</v>
      </c>
      <c r="F572">
        <f>Table1373[[#This Row],[Date Measured]]-Table1373[[#This Row],[Exp. Start]]</f>
        <v>17</v>
      </c>
      <c r="G572">
        <v>13.14</v>
      </c>
      <c r="H572">
        <v>42</v>
      </c>
      <c r="I572">
        <v>0.36499999999999999</v>
      </c>
      <c r="J572">
        <f>Table1373[[#This Row],[Mass]]*1000</f>
        <v>365</v>
      </c>
      <c r="K572">
        <f>LOG(Table1373[[#This Row],[SVL]])</f>
        <v>1.1185953652237619</v>
      </c>
      <c r="L572">
        <f>LOG(Table1373[[#This Row],[Mass (mg)]])</f>
        <v>2.5622928644564746</v>
      </c>
      <c r="M572">
        <f>Table1373[[#This Row],[Mass (mg)]]*($M$4/Table1373[[#This Row],[SVL]])^$M$3</f>
        <v>507.75997867304517</v>
      </c>
      <c r="N572" s="13">
        <v>44022</v>
      </c>
      <c r="O572" t="s">
        <v>1193</v>
      </c>
      <c r="P572">
        <f>Table1373[[#This Row],[Date Measured GS 46]]-Table1373[[#This Row],[Exp. Start]]</f>
        <v>20</v>
      </c>
      <c r="Q572">
        <v>15.24</v>
      </c>
      <c r="R572">
        <v>46</v>
      </c>
      <c r="S572">
        <v>0.35099999999999998</v>
      </c>
      <c r="T572">
        <f>Table1373[[#This Row],[Mass GS 46]]*1000</f>
        <v>351</v>
      </c>
      <c r="U572">
        <f>LOG(Table1373[[#This Row],[SVL GS 46]])</f>
        <v>1.1829849670035817</v>
      </c>
      <c r="V572">
        <f>LOG(Table1373[[#This Row],[Mass (mg) GS 46]])</f>
        <v>2.5453071164658239</v>
      </c>
      <c r="W572">
        <f>Table1373[[#This Row],[Mass (mg) GS 46]]*($W$4/Table1373[[#This Row],[SVL GS 46]])^$W$3</f>
        <v>328.2109917368137</v>
      </c>
      <c r="X572" s="12">
        <f>Table1373[[#This Row],[GS 46]]-Table1373[[#This Row],[GS]]</f>
        <v>4</v>
      </c>
      <c r="Y572">
        <f>Table1373[[#This Row],[SVL GS 46]]-Table1373[[#This Row],[SVL]]</f>
        <v>2.0999999999999996</v>
      </c>
      <c r="Z572">
        <f>Table1373[[#This Row],[Mass GS 46]]-Table1373[[#This Row],[Mass]]</f>
        <v>-1.4000000000000012E-2</v>
      </c>
      <c r="AA572">
        <f>Table1373[[#This Row],[SMI.mg GS 46]]-Table1373[[#This Row],[SMI.mg]]</f>
        <v>-179.54898693623147</v>
      </c>
      <c r="AB572">
        <f>Table1373[[#This Row],[Days post-exp. GS 46]]-Table1373[[#This Row],[Days post-exp.]]</f>
        <v>3</v>
      </c>
    </row>
    <row r="573" spans="1:29">
      <c r="A573" t="s">
        <v>1183</v>
      </c>
      <c r="B573" t="s">
        <v>890</v>
      </c>
      <c r="C573" s="3">
        <v>44002</v>
      </c>
      <c r="D573" s="13">
        <v>44019</v>
      </c>
      <c r="E573" s="4" t="s">
        <v>1194</v>
      </c>
      <c r="F573">
        <f>Table1373[[#This Row],[Date Measured]]-Table1373[[#This Row],[Exp. Start]]</f>
        <v>17</v>
      </c>
      <c r="G573">
        <v>10.82</v>
      </c>
      <c r="H573">
        <v>44</v>
      </c>
      <c r="I573">
        <v>0.28699999999999998</v>
      </c>
      <c r="J573">
        <f>Table1373[[#This Row],[Mass]]*1000</f>
        <v>287</v>
      </c>
      <c r="K573">
        <f>LOG(Table1373[[#This Row],[SVL]])</f>
        <v>1.0342272607705507</v>
      </c>
      <c r="L573">
        <f>LOG(Table1373[[#This Row],[Mass (mg)]])</f>
        <v>2.4578818967339924</v>
      </c>
      <c r="M573">
        <f>Table1373[[#This Row],[Mass (mg)]]*($M$4/Table1373[[#This Row],[SVL]])^$M$3</f>
        <v>685.90583029953655</v>
      </c>
      <c r="N573" s="13">
        <v>44021</v>
      </c>
      <c r="O573" t="s">
        <v>1195</v>
      </c>
      <c r="P573">
        <f>Table1373[[#This Row],[Date Measured GS 46]]-Table1373[[#This Row],[Exp. Start]]</f>
        <v>19</v>
      </c>
      <c r="Q573">
        <v>15.56</v>
      </c>
      <c r="R573">
        <v>46</v>
      </c>
      <c r="S573">
        <v>0.26</v>
      </c>
      <c r="T573">
        <f>Table1373[[#This Row],[Mass GS 46]]*1000</f>
        <v>260</v>
      </c>
      <c r="U573">
        <f>LOG(Table1373[[#This Row],[SVL GS 46]])</f>
        <v>1.1920095926536702</v>
      </c>
      <c r="V573">
        <f>LOG(Table1373[[#This Row],[Mass (mg) GS 46]])</f>
        <v>2.4149733479708178</v>
      </c>
      <c r="W573">
        <f>Table1373[[#This Row],[Mass (mg) GS 46]]*($W$4/Table1373[[#This Row],[SVL GS 46]])^$W$3</f>
        <v>228.56670952441124</v>
      </c>
      <c r="X573" s="12">
        <f>Table1373[[#This Row],[GS 46]]-Table1373[[#This Row],[GS]]</f>
        <v>2</v>
      </c>
      <c r="Y573">
        <f>Table1373[[#This Row],[SVL GS 46]]-Table1373[[#This Row],[SVL]]</f>
        <v>4.74</v>
      </c>
      <c r="Z573">
        <f>Table1373[[#This Row],[Mass GS 46]]-Table1373[[#This Row],[Mass]]</f>
        <v>-2.6999999999999968E-2</v>
      </c>
      <c r="AA573">
        <f>Table1373[[#This Row],[SMI.mg GS 46]]-Table1373[[#This Row],[SMI.mg]]</f>
        <v>-457.33912077512531</v>
      </c>
      <c r="AB573">
        <f>Table1373[[#This Row],[Days post-exp. GS 46]]-Table1373[[#This Row],[Days post-exp.]]</f>
        <v>2</v>
      </c>
    </row>
    <row r="574" spans="1:29">
      <c r="A574" t="s">
        <v>1183</v>
      </c>
      <c r="B574" t="s">
        <v>890</v>
      </c>
      <c r="C574" s="3">
        <v>44002</v>
      </c>
      <c r="D574" s="13">
        <v>44020</v>
      </c>
      <c r="E574" s="3" t="s">
        <v>1196</v>
      </c>
      <c r="F574">
        <f>Table1373[[#This Row],[Date Measured]]-Table1373[[#This Row],[Exp. Start]]</f>
        <v>18</v>
      </c>
      <c r="G574">
        <v>12.9</v>
      </c>
      <c r="H574">
        <v>42</v>
      </c>
      <c r="I574">
        <v>0.59299999999999997</v>
      </c>
      <c r="J574">
        <f>Table1373[[#This Row],[Mass]]*1000</f>
        <v>593</v>
      </c>
      <c r="K574">
        <f>LOG(Table1373[[#This Row],[SVL]])</f>
        <v>1.110589710299249</v>
      </c>
      <c r="L574">
        <f>LOG(Table1373[[#This Row],[Mass (mg)]])</f>
        <v>2.7730546933642626</v>
      </c>
      <c r="M574">
        <f>Table1373[[#This Row],[Mass (mg)]]*($M$4/Table1373[[#This Row],[SVL]])^$M$3</f>
        <v>868.40229496685538</v>
      </c>
      <c r="N574" s="13">
        <v>44024</v>
      </c>
      <c r="O574" t="s">
        <v>1197</v>
      </c>
      <c r="P574">
        <f>Table1373[[#This Row],[Date Measured GS 46]]-Table1373[[#This Row],[Exp. Start]]</f>
        <v>22</v>
      </c>
      <c r="Q574">
        <v>15.47</v>
      </c>
      <c r="R574">
        <v>46</v>
      </c>
      <c r="S574">
        <v>0.26300000000000001</v>
      </c>
      <c r="T574">
        <f>Table1373[[#This Row],[Mass GS 46]]*1000</f>
        <v>263</v>
      </c>
      <c r="U574">
        <f>LOG(Table1373[[#This Row],[SVL GS 46]])</f>
        <v>1.1894903136993675</v>
      </c>
      <c r="V574">
        <f>LOG(Table1373[[#This Row],[Mass (mg) GS 46]])</f>
        <v>2.419955748489758</v>
      </c>
      <c r="W574">
        <f>Table1373[[#This Row],[Mass (mg) GS 46]]*($W$4/Table1373[[#This Row],[SVL GS 46]])^$W$3</f>
        <v>235.22232549624138</v>
      </c>
      <c r="X574" s="12">
        <f>Table1373[[#This Row],[GS 46]]-Table1373[[#This Row],[GS]]</f>
        <v>4</v>
      </c>
      <c r="Y574">
        <f>Table1373[[#This Row],[SVL GS 46]]-Table1373[[#This Row],[SVL]]</f>
        <v>2.5700000000000003</v>
      </c>
      <c r="Z574">
        <f>Table1373[[#This Row],[Mass GS 46]]-Table1373[[#This Row],[Mass]]</f>
        <v>-0.32999999999999996</v>
      </c>
      <c r="AA574">
        <f>Table1373[[#This Row],[SMI.mg GS 46]]-Table1373[[#This Row],[SMI.mg]]</f>
        <v>-633.17996947061397</v>
      </c>
      <c r="AB574">
        <f>Table1373[[#This Row],[Days post-exp. GS 46]]-Table1373[[#This Row],[Days post-exp.]]</f>
        <v>4</v>
      </c>
    </row>
    <row r="575" spans="1:29">
      <c r="A575" t="s">
        <v>1183</v>
      </c>
      <c r="B575" t="s">
        <v>890</v>
      </c>
      <c r="C575" s="3">
        <v>44002</v>
      </c>
      <c r="D575" s="13">
        <v>44020</v>
      </c>
      <c r="E575" t="s">
        <v>1198</v>
      </c>
      <c r="F575">
        <f>Table1373[[#This Row],[Date Measured]]-Table1373[[#This Row],[Exp. Start]]</f>
        <v>18</v>
      </c>
      <c r="G575">
        <v>12.72</v>
      </c>
      <c r="H575">
        <v>42</v>
      </c>
      <c r="I575">
        <v>0.47299999999999998</v>
      </c>
      <c r="J575">
        <f>Table1373[[#This Row],[Mass]]*1000</f>
        <v>473</v>
      </c>
      <c r="K575">
        <f>LOG(Table1373[[#This Row],[SVL]])</f>
        <v>1.1044871113123951</v>
      </c>
      <c r="L575">
        <f>LOG(Table1373[[#This Row],[Mass (mg)]])</f>
        <v>2.6748611407378116</v>
      </c>
      <c r="M575">
        <f>Table1373[[#This Row],[Mass (mg)]]*($M$4/Table1373[[#This Row],[SVL]])^$M$3</f>
        <v>720.32236076221318</v>
      </c>
      <c r="N575" s="13">
        <v>44023</v>
      </c>
      <c r="O575" t="s">
        <v>1199</v>
      </c>
      <c r="P575">
        <f>Table1373[[#This Row],[Date Measured GS 46]]-Table1373[[#This Row],[Exp. Start]]</f>
        <v>21</v>
      </c>
      <c r="Q575">
        <v>14.4</v>
      </c>
      <c r="R575">
        <v>46</v>
      </c>
      <c r="S575">
        <v>0.19800000000000001</v>
      </c>
      <c r="T575">
        <f>Table1373[[#This Row],[Mass GS 46]]*1000</f>
        <v>198</v>
      </c>
      <c r="U575">
        <f>LOG(Table1373[[#This Row],[SVL GS 46]])</f>
        <v>1.1583624920952498</v>
      </c>
      <c r="V575">
        <f>LOG(Table1373[[#This Row],[Mass (mg) GS 46]])</f>
        <v>2.2966651902615309</v>
      </c>
      <c r="W575">
        <f>Table1373[[#This Row],[Mass (mg) GS 46]]*($W$4/Table1373[[#This Row],[SVL GS 46]])^$W$3</f>
        <v>219.1032308758453</v>
      </c>
      <c r="X575" s="12">
        <f>Table1373[[#This Row],[GS 46]]-Table1373[[#This Row],[GS]]</f>
        <v>4</v>
      </c>
      <c r="Y575">
        <f>Table1373[[#This Row],[SVL GS 46]]-Table1373[[#This Row],[SVL]]</f>
        <v>1.6799999999999997</v>
      </c>
      <c r="Z575">
        <f>Table1373[[#This Row],[Mass GS 46]]-Table1373[[#This Row],[Mass]]</f>
        <v>-0.27499999999999997</v>
      </c>
      <c r="AA575">
        <f>Table1373[[#This Row],[SMI.mg GS 46]]-Table1373[[#This Row],[SMI.mg]]</f>
        <v>-501.21912988636791</v>
      </c>
      <c r="AB575">
        <f>Table1373[[#This Row],[Days post-exp. GS 46]]-Table1373[[#This Row],[Days post-exp.]]</f>
        <v>3</v>
      </c>
    </row>
    <row r="576" spans="1:29">
      <c r="A576" t="s">
        <v>1183</v>
      </c>
      <c r="B576" t="s">
        <v>890</v>
      </c>
      <c r="C576" s="3">
        <v>44002</v>
      </c>
      <c r="D576" s="13">
        <v>44020</v>
      </c>
      <c r="E576" s="4" t="s">
        <v>1200</v>
      </c>
      <c r="F576">
        <f>Table1373[[#This Row],[Date Measured]]-Table1373[[#This Row],[Exp. Start]]</f>
        <v>18</v>
      </c>
      <c r="G576">
        <v>11.79</v>
      </c>
      <c r="H576">
        <v>43</v>
      </c>
      <c r="I576">
        <v>0.51400000000000001</v>
      </c>
      <c r="J576">
        <f>Table1373[[#This Row],[Mass]]*1000</f>
        <v>514</v>
      </c>
      <c r="K576">
        <f>LOG(Table1373[[#This Row],[SVL]])</f>
        <v>1.0715138050950892</v>
      </c>
      <c r="L576">
        <f>LOG(Table1373[[#This Row],[Mass (mg)]])</f>
        <v>2.7109631189952759</v>
      </c>
      <c r="M576">
        <f>Table1373[[#This Row],[Mass (mg)]]*($M$4/Table1373[[#This Row],[SVL]])^$M$3</f>
        <v>967.11871385440634</v>
      </c>
      <c r="N576" s="13">
        <v>44024</v>
      </c>
      <c r="O576" t="s">
        <v>1201</v>
      </c>
      <c r="P576">
        <f>Table1373[[#This Row],[Date Measured GS 46]]-Table1373[[#This Row],[Exp. Start]]</f>
        <v>22</v>
      </c>
      <c r="Q576">
        <v>14.58</v>
      </c>
      <c r="R576">
        <v>46</v>
      </c>
      <c r="S576">
        <v>0.23799999999999999</v>
      </c>
      <c r="T576">
        <f>Table1373[[#This Row],[Mass GS 46]]*1000</f>
        <v>238</v>
      </c>
      <c r="U576">
        <f>LOG(Table1373[[#This Row],[SVL GS 46]])</f>
        <v>1.1637575239819558</v>
      </c>
      <c r="V576">
        <f>LOG(Table1373[[#This Row],[Mass (mg) GS 46]])</f>
        <v>2.3765769570565118</v>
      </c>
      <c r="W576">
        <f>Table1373[[#This Row],[Mass (mg) GS 46]]*($W$4/Table1373[[#This Row],[SVL GS 46]])^$W$3</f>
        <v>253.82556859017839</v>
      </c>
      <c r="X576" s="12">
        <f>Table1373[[#This Row],[GS 46]]-Table1373[[#This Row],[GS]]</f>
        <v>3</v>
      </c>
      <c r="Y576">
        <f>Table1373[[#This Row],[SVL GS 46]]-Table1373[[#This Row],[SVL]]</f>
        <v>2.7900000000000009</v>
      </c>
      <c r="Z576">
        <f>Table1373[[#This Row],[Mass GS 46]]-Table1373[[#This Row],[Mass]]</f>
        <v>-0.27600000000000002</v>
      </c>
      <c r="AA576">
        <f>Table1373[[#This Row],[SMI.mg GS 46]]-Table1373[[#This Row],[SMI.mg]]</f>
        <v>-713.29314526422797</v>
      </c>
      <c r="AB576">
        <f>Table1373[[#This Row],[Days post-exp. GS 46]]-Table1373[[#This Row],[Days post-exp.]]</f>
        <v>4</v>
      </c>
    </row>
    <row r="577" spans="1:28">
      <c r="A577" t="s">
        <v>1183</v>
      </c>
      <c r="B577" t="s">
        <v>890</v>
      </c>
      <c r="C577" s="3">
        <v>44002</v>
      </c>
      <c r="D577" s="13">
        <v>44020</v>
      </c>
      <c r="E577" s="4" t="s">
        <v>1202</v>
      </c>
      <c r="F577">
        <f>Table1373[[#This Row],[Date Measured]]-Table1373[[#This Row],[Exp. Start]]</f>
        <v>18</v>
      </c>
      <c r="G577">
        <v>11.4</v>
      </c>
      <c r="H577">
        <v>43</v>
      </c>
      <c r="I577">
        <v>0.48799999999999999</v>
      </c>
      <c r="J577">
        <f>Table1373[[#This Row],[Mass]]*1000</f>
        <v>488</v>
      </c>
      <c r="K577">
        <f>LOG(Table1373[[#This Row],[SVL]])</f>
        <v>1.0569048513364727</v>
      </c>
      <c r="L577">
        <f>LOG(Table1373[[#This Row],[Mass (mg)]])</f>
        <v>2.6884198220027105</v>
      </c>
      <c r="M577">
        <f>Table1373[[#This Row],[Mass (mg)]]*($M$4/Table1373[[#This Row],[SVL]])^$M$3</f>
        <v>1008.3966633417272</v>
      </c>
      <c r="N577" s="13">
        <v>44023</v>
      </c>
      <c r="O577" t="s">
        <v>1203</v>
      </c>
      <c r="P577">
        <f>Table1373[[#This Row],[Date Measured GS 46]]-Table1373[[#This Row],[Exp. Start]]</f>
        <v>21</v>
      </c>
      <c r="Q577">
        <v>14.22</v>
      </c>
      <c r="R577">
        <v>46</v>
      </c>
      <c r="S577">
        <v>0.19700000000000001</v>
      </c>
      <c r="T577">
        <f>Table1373[[#This Row],[Mass GS 46]]*1000</f>
        <v>197</v>
      </c>
      <c r="U577">
        <f>LOG(Table1373[[#This Row],[SVL GS 46]])</f>
        <v>1.1528995963937476</v>
      </c>
      <c r="V577">
        <f>LOG(Table1373[[#This Row],[Mass (mg) GS 46]])</f>
        <v>2.2944662261615929</v>
      </c>
      <c r="W577">
        <f>Table1373[[#This Row],[Mass (mg) GS 46]]*($W$4/Table1373[[#This Row],[SVL GS 46]])^$W$3</f>
        <v>226.29584407883345</v>
      </c>
      <c r="X577" s="12">
        <f>Table1373[[#This Row],[GS 46]]-Table1373[[#This Row],[GS]]</f>
        <v>3</v>
      </c>
      <c r="Y577">
        <f>Table1373[[#This Row],[SVL GS 46]]-Table1373[[#This Row],[SVL]]</f>
        <v>2.8200000000000003</v>
      </c>
      <c r="Z577">
        <f>Table1373[[#This Row],[Mass GS 46]]-Table1373[[#This Row],[Mass]]</f>
        <v>-0.29099999999999998</v>
      </c>
      <c r="AA577">
        <f>Table1373[[#This Row],[SMI.mg GS 46]]-Table1373[[#This Row],[SMI.mg]]</f>
        <v>-782.10081926289376</v>
      </c>
      <c r="AB577">
        <f>Table1373[[#This Row],[Days post-exp. GS 46]]-Table1373[[#This Row],[Days post-exp.]]</f>
        <v>3</v>
      </c>
    </row>
    <row r="578" spans="1:28">
      <c r="A578" t="s">
        <v>1183</v>
      </c>
      <c r="B578" t="s">
        <v>890</v>
      </c>
      <c r="C578" s="3">
        <v>44002</v>
      </c>
      <c r="D578" s="13">
        <v>44021</v>
      </c>
      <c r="E578" s="3" t="s">
        <v>1204</v>
      </c>
      <c r="F578">
        <f>Table1373[[#This Row],[Date Measured]]-Table1373[[#This Row],[Exp. Start]]</f>
        <v>19</v>
      </c>
      <c r="G578">
        <v>14.36</v>
      </c>
      <c r="H578">
        <v>42</v>
      </c>
      <c r="I578">
        <v>0.36499999999999999</v>
      </c>
      <c r="J578">
        <f>Table1373[[#This Row],[Mass]]*1000</f>
        <v>365</v>
      </c>
      <c r="K578">
        <f>LOG(Table1373[[#This Row],[SVL]])</f>
        <v>1.1571544399062814</v>
      </c>
      <c r="L578">
        <f>LOG(Table1373[[#This Row],[Mass (mg)]])</f>
        <v>2.5622928644564746</v>
      </c>
      <c r="M578">
        <f>Table1373[[#This Row],[Mass (mg)]]*($M$4/Table1373[[#This Row],[SVL]])^$M$3</f>
        <v>396.50416958902014</v>
      </c>
      <c r="N578" s="13">
        <v>44026</v>
      </c>
      <c r="O578" t="s">
        <v>1205</v>
      </c>
      <c r="P578">
        <f>Table1373[[#This Row],[Date Measured GS 46]]-Table1373[[#This Row],[Exp. Start]]</f>
        <v>24</v>
      </c>
      <c r="Q578">
        <v>14.42</v>
      </c>
      <c r="R578">
        <v>46</v>
      </c>
      <c r="S578">
        <v>0.23200000000000001</v>
      </c>
      <c r="T578">
        <f>Table1373[[#This Row],[Mass GS 46]]*1000</f>
        <v>232</v>
      </c>
      <c r="U578">
        <f>LOG(Table1373[[#This Row],[SVL GS 46]])</f>
        <v>1.1589652603834102</v>
      </c>
      <c r="V578">
        <f>LOG(Table1373[[#This Row],[Mass (mg) GS 46]])</f>
        <v>2.3654879848908998</v>
      </c>
      <c r="W578">
        <f>Table1373[[#This Row],[Mass (mg) GS 46]]*($W$4/Table1373[[#This Row],[SVL GS 46]])^$W$3</f>
        <v>255.67080460243281</v>
      </c>
      <c r="X578" s="12">
        <f>Table1373[[#This Row],[GS 46]]-Table1373[[#This Row],[GS]]</f>
        <v>4</v>
      </c>
      <c r="Y578">
        <f>Table1373[[#This Row],[SVL GS 46]]-Table1373[[#This Row],[SVL]]</f>
        <v>6.0000000000000497E-2</v>
      </c>
      <c r="Z578">
        <f>Table1373[[#This Row],[Mass GS 46]]-Table1373[[#This Row],[Mass]]</f>
        <v>-0.13299999999999998</v>
      </c>
      <c r="AA578">
        <f>Table1373[[#This Row],[SMI.mg GS 46]]-Table1373[[#This Row],[SMI.mg]]</f>
        <v>-140.83336498658733</v>
      </c>
      <c r="AB578">
        <f>Table1373[[#This Row],[Days post-exp. GS 46]]-Table1373[[#This Row],[Days post-exp.]]</f>
        <v>5</v>
      </c>
    </row>
    <row r="579" spans="1:28">
      <c r="A579" t="s">
        <v>1183</v>
      </c>
      <c r="B579" t="s">
        <v>890</v>
      </c>
      <c r="C579" s="3">
        <v>44002</v>
      </c>
      <c r="D579" s="13">
        <v>44021</v>
      </c>
      <c r="E579" s="3" t="s">
        <v>1206</v>
      </c>
      <c r="F579">
        <f>Table1373[[#This Row],[Date Measured]]-Table1373[[#This Row],[Exp. Start]]</f>
        <v>19</v>
      </c>
      <c r="G579">
        <v>14.53</v>
      </c>
      <c r="H579">
        <v>42</v>
      </c>
      <c r="I579">
        <v>0.24</v>
      </c>
      <c r="J579">
        <f>Table1373[[#This Row],[Mass]]*1000</f>
        <v>240</v>
      </c>
      <c r="K579">
        <f>LOG(Table1373[[#This Row],[SVL]])</f>
        <v>1.1622656142980214</v>
      </c>
      <c r="L579">
        <f>LOG(Table1373[[#This Row],[Mass (mg)]])</f>
        <v>2.3802112417116059</v>
      </c>
      <c r="M579">
        <f>Table1373[[#This Row],[Mass (mg)]]*($M$4/Table1373[[#This Row],[SVL]])^$M$3</f>
        <v>252.3064631327635</v>
      </c>
      <c r="N579" s="13">
        <v>44022</v>
      </c>
      <c r="O579" t="s">
        <v>1207</v>
      </c>
      <c r="P579">
        <f>Table1373[[#This Row],[Date Measured GS 46]]-Table1373[[#This Row],[Exp. Start]]</f>
        <v>20</v>
      </c>
      <c r="Q579">
        <v>13.04</v>
      </c>
      <c r="R579">
        <v>46</v>
      </c>
      <c r="S579">
        <v>0.223</v>
      </c>
      <c r="T579">
        <f>Table1373[[#This Row],[Mass GS 46]]*1000</f>
        <v>223</v>
      </c>
      <c r="U579">
        <f>LOG(Table1373[[#This Row],[SVL GS 46]])</f>
        <v>1.1152775913959014</v>
      </c>
      <c r="V579">
        <f>LOG(Table1373[[#This Row],[Mass (mg) GS 46]])</f>
        <v>2.3483048630481607</v>
      </c>
      <c r="W579">
        <f>Table1373[[#This Row],[Mass (mg) GS 46]]*($W$4/Table1373[[#This Row],[SVL GS 46]])^$W$3</f>
        <v>331.3340514280311</v>
      </c>
      <c r="X579" s="12">
        <f>Table1373[[#This Row],[GS 46]]-Table1373[[#This Row],[GS]]</f>
        <v>4</v>
      </c>
      <c r="Y579">
        <f>Table1373[[#This Row],[SVL GS 46]]-Table1373[[#This Row],[SVL]]</f>
        <v>-1.4900000000000002</v>
      </c>
      <c r="Z579">
        <f>Table1373[[#This Row],[Mass GS 46]]-Table1373[[#This Row],[Mass]]</f>
        <v>-1.6999999999999987E-2</v>
      </c>
      <c r="AA579">
        <f>Table1373[[#This Row],[SMI.mg GS 46]]-Table1373[[#This Row],[SMI.mg]]</f>
        <v>79.027588295267606</v>
      </c>
      <c r="AB579">
        <f>Table1373[[#This Row],[Days post-exp. GS 46]]-Table1373[[#This Row],[Days post-exp.]]</f>
        <v>1</v>
      </c>
    </row>
    <row r="580" spans="1:28">
      <c r="A580" t="s">
        <v>1183</v>
      </c>
      <c r="B580" t="s">
        <v>890</v>
      </c>
      <c r="C580" s="3">
        <v>44002</v>
      </c>
      <c r="D580" s="13">
        <v>44022</v>
      </c>
      <c r="E580" s="3" t="s">
        <v>1208</v>
      </c>
      <c r="F580">
        <f>Table1373[[#This Row],[Date Measured]]-Table1373[[#This Row],[Exp. Start]]</f>
        <v>20</v>
      </c>
      <c r="G580">
        <v>13.64</v>
      </c>
      <c r="H580">
        <v>42</v>
      </c>
      <c r="I580">
        <v>0.32900000000000001</v>
      </c>
      <c r="J580">
        <f>Table1373[[#This Row],[Mass]]*1000</f>
        <v>329</v>
      </c>
      <c r="K580">
        <f>LOG(Table1373[[#This Row],[SVL]])</f>
        <v>1.1348143703204601</v>
      </c>
      <c r="L580">
        <f>LOG(Table1373[[#This Row],[Mass (mg)]])</f>
        <v>2.5171958979499744</v>
      </c>
      <c r="M580">
        <f>Table1373[[#This Row],[Mass (mg)]]*($M$4/Table1373[[#This Row],[SVL]])^$M$3</f>
        <v>412.45978269474205</v>
      </c>
      <c r="N580" s="13">
        <v>44026</v>
      </c>
      <c r="O580" t="s">
        <v>1209</v>
      </c>
      <c r="P580">
        <f>Table1373[[#This Row],[Date Measured GS 46]]-Table1373[[#This Row],[Exp. Start]]</f>
        <v>24</v>
      </c>
      <c r="Q580">
        <v>14.3</v>
      </c>
      <c r="R580">
        <v>46</v>
      </c>
      <c r="S580">
        <v>0.311</v>
      </c>
      <c r="T580">
        <f>Table1373[[#This Row],[Mass GS 46]]*1000</f>
        <v>311</v>
      </c>
      <c r="U580">
        <f>LOG(Table1373[[#This Row],[SVL GS 46]])</f>
        <v>1.1553360374650619</v>
      </c>
      <c r="V580">
        <f>LOG(Table1373[[#This Row],[Mass (mg) GS 46]])</f>
        <v>2.4927603890268375</v>
      </c>
      <c r="W580">
        <f>Table1373[[#This Row],[Mass (mg) GS 46]]*($W$4/Table1373[[#This Row],[SVL GS 46]])^$W$3</f>
        <v>351.34488617244102</v>
      </c>
      <c r="X580" s="12">
        <f>Table1373[[#This Row],[GS 46]]-Table1373[[#This Row],[GS]]</f>
        <v>4</v>
      </c>
      <c r="Y580">
        <f>Table1373[[#This Row],[SVL GS 46]]-Table1373[[#This Row],[SVL]]</f>
        <v>0.66000000000000014</v>
      </c>
      <c r="Z580">
        <f>Table1373[[#This Row],[Mass GS 46]]-Table1373[[#This Row],[Mass]]</f>
        <v>-1.8000000000000016E-2</v>
      </c>
      <c r="AA580">
        <f>Table1373[[#This Row],[SMI.mg GS 46]]-Table1373[[#This Row],[SMI.mg]]</f>
        <v>-61.114896522301024</v>
      </c>
      <c r="AB580">
        <f>Table1373[[#This Row],[Days post-exp. GS 46]]-Table1373[[#This Row],[Days post-exp.]]</f>
        <v>4</v>
      </c>
    </row>
    <row r="581" spans="1:28">
      <c r="A581" t="s">
        <v>1183</v>
      </c>
      <c r="B581" t="s">
        <v>890</v>
      </c>
      <c r="C581" s="3">
        <v>44002</v>
      </c>
      <c r="D581" s="13">
        <v>44022</v>
      </c>
      <c r="E581" s="3" t="s">
        <v>1210</v>
      </c>
      <c r="F581">
        <f>Table1373[[#This Row],[Date Measured]]-Table1373[[#This Row],[Exp. Start]]</f>
        <v>20</v>
      </c>
      <c r="G581">
        <v>13.97</v>
      </c>
      <c r="H581">
        <v>42</v>
      </c>
      <c r="I581">
        <v>0.308</v>
      </c>
      <c r="J581">
        <f>Table1373[[#This Row],[Mass]]*1000</f>
        <v>308</v>
      </c>
      <c r="K581">
        <f>LOG(Table1373[[#This Row],[SVL]])</f>
        <v>1.1451964061141819</v>
      </c>
      <c r="L581">
        <f>LOG(Table1373[[#This Row],[Mass (mg)]])</f>
        <v>2.4885507165004443</v>
      </c>
      <c r="M581">
        <f>Table1373[[#This Row],[Mass (mg)]]*($M$4/Table1373[[#This Row],[SVL]])^$M$3</f>
        <v>361.25684122002656</v>
      </c>
      <c r="N581" s="13">
        <v>44027</v>
      </c>
      <c r="O581" t="s">
        <v>1211</v>
      </c>
      <c r="P581">
        <f>Table1373[[#This Row],[Date Measured GS 46]]-Table1373[[#This Row],[Exp. Start]]</f>
        <v>25</v>
      </c>
      <c r="Q581">
        <v>13.44</v>
      </c>
      <c r="R581">
        <v>46</v>
      </c>
      <c r="S581">
        <v>0.23100000000000001</v>
      </c>
      <c r="T581">
        <f>Table1373[[#This Row],[Mass GS 46]]*1000</f>
        <v>231</v>
      </c>
      <c r="U581">
        <f>LOG(Table1373[[#This Row],[SVL GS 46]])</f>
        <v>1.1283992687178064</v>
      </c>
      <c r="V581">
        <f>LOG(Table1373[[#This Row],[Mass (mg) GS 46]])</f>
        <v>2.3636119798921444</v>
      </c>
      <c r="W581">
        <f>Table1373[[#This Row],[Mass (mg) GS 46]]*($W$4/Table1373[[#This Row],[SVL GS 46]])^$W$3</f>
        <v>313.75965391870466</v>
      </c>
      <c r="X581" s="12">
        <f>Table1373[[#This Row],[GS 46]]-Table1373[[#This Row],[GS]]</f>
        <v>4</v>
      </c>
      <c r="Y581">
        <f>Table1373[[#This Row],[SVL GS 46]]-Table1373[[#This Row],[SVL]]</f>
        <v>-0.53000000000000114</v>
      </c>
      <c r="Z581">
        <f>Table1373[[#This Row],[Mass GS 46]]-Table1373[[#This Row],[Mass]]</f>
        <v>-7.6999999999999985E-2</v>
      </c>
      <c r="AA581">
        <f>Table1373[[#This Row],[SMI.mg GS 46]]-Table1373[[#This Row],[SMI.mg]]</f>
        <v>-47.497187301321901</v>
      </c>
      <c r="AB581">
        <f>Table1373[[#This Row],[Days post-exp. GS 46]]-Table1373[[#This Row],[Days post-exp.]]</f>
        <v>5</v>
      </c>
    </row>
    <row r="582" spans="1:28">
      <c r="A582" t="s">
        <v>1183</v>
      </c>
      <c r="B582" t="s">
        <v>890</v>
      </c>
      <c r="C582" s="3">
        <v>44002</v>
      </c>
      <c r="D582" s="13">
        <v>44022</v>
      </c>
      <c r="E582" s="3" t="s">
        <v>1212</v>
      </c>
      <c r="F582">
        <f>Table1373[[#This Row],[Date Measured]]-Table1373[[#This Row],[Exp. Start]]</f>
        <v>20</v>
      </c>
      <c r="G582">
        <v>13.05</v>
      </c>
      <c r="H582">
        <v>42</v>
      </c>
      <c r="I582">
        <v>0.214</v>
      </c>
      <c r="J582">
        <f>Table1373[[#This Row],[Mass]]*1000</f>
        <v>214</v>
      </c>
      <c r="K582">
        <f>LOG(Table1373[[#This Row],[SVL]])</f>
        <v>1.1156105116742998</v>
      </c>
      <c r="L582">
        <f>LOG(Table1373[[#This Row],[Mass (mg)]])</f>
        <v>2.330413773349191</v>
      </c>
      <c r="M582">
        <f>Table1373[[#This Row],[Mass (mg)]]*($M$4/Table1373[[#This Row],[SVL]])^$M$3</f>
        <v>303.45481054747904</v>
      </c>
      <c r="N582" s="13">
        <v>44025</v>
      </c>
      <c r="O582" t="s">
        <v>1213</v>
      </c>
      <c r="P582">
        <f>Table1373[[#This Row],[Date Measured GS 46]]-Table1373[[#This Row],[Exp. Start]]</f>
        <v>23</v>
      </c>
      <c r="Q582">
        <v>13.17</v>
      </c>
      <c r="R582">
        <v>46</v>
      </c>
      <c r="S582">
        <v>0.20899999999999999</v>
      </c>
      <c r="T582">
        <f>Table1373[[#This Row],[Mass GS 46]]*1000</f>
        <v>209</v>
      </c>
      <c r="U582">
        <f>LOG(Table1373[[#This Row],[SVL GS 46]])</f>
        <v>1.1195857749617839</v>
      </c>
      <c r="V582">
        <f>LOG(Table1373[[#This Row],[Mass (mg) GS 46]])</f>
        <v>2.3201462861110542</v>
      </c>
      <c r="W582">
        <f>Table1373[[#This Row],[Mass (mg) GS 46]]*($W$4/Table1373[[#This Row],[SVL GS 46]])^$W$3</f>
        <v>301.51619422842271</v>
      </c>
      <c r="X582" s="12">
        <f>Table1373[[#This Row],[GS 46]]-Table1373[[#This Row],[GS]]</f>
        <v>4</v>
      </c>
      <c r="Y582">
        <f>Table1373[[#This Row],[SVL GS 46]]-Table1373[[#This Row],[SVL]]</f>
        <v>0.11999999999999922</v>
      </c>
      <c r="Z582">
        <f>Table1373[[#This Row],[Mass GS 46]]-Table1373[[#This Row],[Mass]]</f>
        <v>-5.0000000000000044E-3</v>
      </c>
      <c r="AA582">
        <f>Table1373[[#This Row],[SMI.mg GS 46]]-Table1373[[#This Row],[SMI.mg]]</f>
        <v>-1.9386163190563366</v>
      </c>
      <c r="AB582">
        <f>Table1373[[#This Row],[Days post-exp. GS 46]]-Table1373[[#This Row],[Days post-exp.]]</f>
        <v>3</v>
      </c>
    </row>
    <row r="583" spans="1:28">
      <c r="A583" t="s">
        <v>1183</v>
      </c>
      <c r="B583" t="s">
        <v>890</v>
      </c>
      <c r="C583" s="3">
        <v>44002</v>
      </c>
      <c r="D583" s="13">
        <v>44023</v>
      </c>
      <c r="E583" s="3" t="s">
        <v>1214</v>
      </c>
      <c r="F583">
        <f>Table1373[[#This Row],[Date Measured]]-Table1373[[#This Row],[Exp. Start]]</f>
        <v>21</v>
      </c>
      <c r="G583">
        <v>14.54</v>
      </c>
      <c r="H583">
        <v>42</v>
      </c>
      <c r="I583">
        <v>0.33700000000000002</v>
      </c>
      <c r="J583">
        <f>Table1373[[#This Row],[Mass]]*1000</f>
        <v>337</v>
      </c>
      <c r="K583">
        <f>LOG(Table1373[[#This Row],[SVL]])</f>
        <v>1.162564406523019</v>
      </c>
      <c r="L583">
        <f>LOG(Table1373[[#This Row],[Mass (mg)]])</f>
        <v>2.5276299008713385</v>
      </c>
      <c r="M583">
        <f>Table1373[[#This Row],[Mass (mg)]]*($M$4/Table1373[[#This Row],[SVL]])^$M$3</f>
        <v>353.60200175831972</v>
      </c>
      <c r="N583" s="13">
        <v>44028</v>
      </c>
      <c r="O583" t="s">
        <v>1215</v>
      </c>
      <c r="P583">
        <f>Table1373[[#This Row],[Date Measured GS 46]]-Table1373[[#This Row],[Exp. Start]]</f>
        <v>26</v>
      </c>
      <c r="Q583">
        <v>14.33</v>
      </c>
      <c r="R583">
        <v>46</v>
      </c>
      <c r="S583">
        <v>0.218</v>
      </c>
      <c r="T583">
        <f>Table1373[[#This Row],[Mass GS 46]]*1000</f>
        <v>218</v>
      </c>
      <c r="U583">
        <f>LOG(Table1373[[#This Row],[SVL GS 46]])</f>
        <v>1.1562461903973444</v>
      </c>
      <c r="V583">
        <f>LOG(Table1373[[#This Row],[Mass (mg) GS 46]])</f>
        <v>2.3384564936046046</v>
      </c>
      <c r="W583">
        <f>Table1373[[#This Row],[Mass (mg) GS 46]]*($W$4/Table1373[[#This Row],[SVL GS 46]])^$W$3</f>
        <v>244.75200629467275</v>
      </c>
      <c r="X583" s="12">
        <f>Table1373[[#This Row],[GS 46]]-Table1373[[#This Row],[GS]]</f>
        <v>4</v>
      </c>
      <c r="Y583">
        <f>Table1373[[#This Row],[SVL GS 46]]-Table1373[[#This Row],[SVL]]</f>
        <v>-0.20999999999999908</v>
      </c>
      <c r="Z583">
        <f>Table1373[[#This Row],[Mass GS 46]]-Table1373[[#This Row],[Mass]]</f>
        <v>-0.11900000000000002</v>
      </c>
      <c r="AA583">
        <f>Table1373[[#This Row],[SMI.mg GS 46]]-Table1373[[#This Row],[SMI.mg]]</f>
        <v>-108.84999546364696</v>
      </c>
      <c r="AB583">
        <f>Table1373[[#This Row],[Days post-exp. GS 46]]-Table1373[[#This Row],[Days post-exp.]]</f>
        <v>5</v>
      </c>
    </row>
    <row r="584" spans="1:28">
      <c r="A584" t="s">
        <v>1183</v>
      </c>
      <c r="B584" t="s">
        <v>890</v>
      </c>
      <c r="C584" s="3">
        <v>44002</v>
      </c>
      <c r="D584" s="13">
        <v>44024</v>
      </c>
      <c r="E584" s="3" t="s">
        <v>1216</v>
      </c>
      <c r="F584">
        <f>Table1373[[#This Row],[Date Measured]]-Table1373[[#This Row],[Exp. Start]]</f>
        <v>22</v>
      </c>
      <c r="G584">
        <v>13.38</v>
      </c>
      <c r="H584">
        <v>42</v>
      </c>
      <c r="I584">
        <v>0.23300000000000001</v>
      </c>
      <c r="J584">
        <f>Table1373[[#This Row],[Mass]]*1000</f>
        <v>233</v>
      </c>
      <c r="K584">
        <f>LOG(Table1373[[#This Row],[SVL]])</f>
        <v>1.1264561134318043</v>
      </c>
      <c r="L584">
        <f>LOG(Table1373[[#This Row],[Mass (mg)]])</f>
        <v>2.3673559210260189</v>
      </c>
      <c r="M584">
        <f>Table1373[[#This Row],[Mass (mg)]]*($M$4/Table1373[[#This Row],[SVL]])^$M$3</f>
        <v>308.19423546011762</v>
      </c>
      <c r="N584" s="13">
        <v>44026</v>
      </c>
      <c r="O584" t="s">
        <v>1217</v>
      </c>
      <c r="P584">
        <f>Table1373[[#This Row],[Date Measured GS 46]]-Table1373[[#This Row],[Exp. Start]]</f>
        <v>24</v>
      </c>
      <c r="Q584">
        <v>13.29</v>
      </c>
      <c r="R584">
        <v>46</v>
      </c>
      <c r="S584">
        <v>0.216</v>
      </c>
      <c r="T584">
        <f>Table1373[[#This Row],[Mass GS 46]]*1000</f>
        <v>216</v>
      </c>
      <c r="U584">
        <f>LOG(Table1373[[#This Row],[SVL GS 46]])</f>
        <v>1.1235249809427319</v>
      </c>
      <c r="V584">
        <f>LOG(Table1373[[#This Row],[Mass (mg) GS 46]])</f>
        <v>2.3344537511509307</v>
      </c>
      <c r="W584">
        <f>Table1373[[#This Row],[Mass (mg) GS 46]]*($W$4/Table1373[[#This Row],[SVL GS 46]])^$W$3</f>
        <v>303.33131818350216</v>
      </c>
      <c r="X584" s="12">
        <f>Table1373[[#This Row],[GS 46]]-Table1373[[#This Row],[GS]]</f>
        <v>4</v>
      </c>
      <c r="Y584">
        <f>Table1373[[#This Row],[SVL GS 46]]-Table1373[[#This Row],[SVL]]</f>
        <v>-9.0000000000001634E-2</v>
      </c>
      <c r="Z584">
        <f>Table1373[[#This Row],[Mass GS 46]]-Table1373[[#This Row],[Mass]]</f>
        <v>-1.7000000000000015E-2</v>
      </c>
      <c r="AA584">
        <f>Table1373[[#This Row],[SMI.mg GS 46]]-Table1373[[#This Row],[SMI.mg]]</f>
        <v>-4.8629172766154625</v>
      </c>
      <c r="AB584">
        <f>Table1373[[#This Row],[Days post-exp. GS 46]]-Table1373[[#This Row],[Days post-exp.]]</f>
        <v>2</v>
      </c>
    </row>
    <row r="585" spans="1:28">
      <c r="A585" t="s">
        <v>1183</v>
      </c>
      <c r="B585" t="s">
        <v>890</v>
      </c>
      <c r="C585" s="3">
        <v>44002</v>
      </c>
      <c r="D585" s="13">
        <v>44024</v>
      </c>
      <c r="E585" s="4" t="s">
        <v>1218</v>
      </c>
      <c r="F585">
        <f>Table1373[[#This Row],[Date Measured]]-Table1373[[#This Row],[Exp. Start]]</f>
        <v>22</v>
      </c>
      <c r="G585">
        <v>12.95</v>
      </c>
      <c r="H585">
        <v>45</v>
      </c>
      <c r="I585">
        <v>0.28999999999999998</v>
      </c>
      <c r="J585">
        <f>Table1373[[#This Row],[Mass]]*1000</f>
        <v>290</v>
      </c>
      <c r="K585">
        <f>LOG(Table1373[[#This Row],[SVL]])</f>
        <v>1.1122697684172707</v>
      </c>
      <c r="L585">
        <f>LOG(Table1373[[#This Row],[Mass (mg)]])</f>
        <v>2.4623979978989561</v>
      </c>
      <c r="M585">
        <f>Table1373[[#This Row],[Mass (mg)]]*($M$4/Table1373[[#This Row],[SVL]])^$M$3</f>
        <v>420.13056022441407</v>
      </c>
      <c r="N585" s="13">
        <v>44026</v>
      </c>
      <c r="O585" t="s">
        <v>1219</v>
      </c>
      <c r="P585">
        <f>Table1373[[#This Row],[Date Measured GS 46]]-Table1373[[#This Row],[Exp. Start]]</f>
        <v>24</v>
      </c>
      <c r="Q585">
        <v>14.28</v>
      </c>
      <c r="R585">
        <v>46</v>
      </c>
      <c r="S585">
        <v>0.27400000000000002</v>
      </c>
      <c r="T585">
        <f>Table1373[[#This Row],[Mass GS 46]]*1000</f>
        <v>274</v>
      </c>
      <c r="U585">
        <f>LOG(Table1373[[#This Row],[SVL GS 46]])</f>
        <v>1.1547282074401555</v>
      </c>
      <c r="V585">
        <f>LOG(Table1373[[#This Row],[Mass (mg) GS 46]])</f>
        <v>2.4377505628203879</v>
      </c>
      <c r="W585">
        <f>Table1373[[#This Row],[Mass (mg) GS 46]]*($W$4/Table1373[[#This Row],[SVL GS 46]])^$W$3</f>
        <v>310.83454869378198</v>
      </c>
      <c r="X585" s="12">
        <f>Table1373[[#This Row],[GS 46]]-Table1373[[#This Row],[GS]]</f>
        <v>1</v>
      </c>
      <c r="Y585">
        <f>Table1373[[#This Row],[SVL GS 46]]-Table1373[[#This Row],[SVL]]</f>
        <v>1.33</v>
      </c>
      <c r="Z585">
        <f>Table1373[[#This Row],[Mass GS 46]]-Table1373[[#This Row],[Mass]]</f>
        <v>-1.5999999999999959E-2</v>
      </c>
      <c r="AA585">
        <f>Table1373[[#This Row],[SMI.mg GS 46]]-Table1373[[#This Row],[SMI.mg]]</f>
        <v>-109.29601153063209</v>
      </c>
      <c r="AB585">
        <f>Table1373[[#This Row],[Days post-exp. GS 46]]-Table1373[[#This Row],[Days post-exp.]]</f>
        <v>2</v>
      </c>
    </row>
    <row r="586" spans="1:28">
      <c r="A586" t="s">
        <v>1183</v>
      </c>
      <c r="B586" t="s">
        <v>890</v>
      </c>
      <c r="C586" s="3">
        <v>44002</v>
      </c>
      <c r="D586" s="13">
        <v>44026</v>
      </c>
      <c r="E586" s="3" t="s">
        <v>1220</v>
      </c>
      <c r="F586">
        <f>Table1373[[#This Row],[Date Measured]]-Table1373[[#This Row],[Exp. Start]]</f>
        <v>24</v>
      </c>
      <c r="G586">
        <v>13.33</v>
      </c>
      <c r="H586">
        <v>42</v>
      </c>
      <c r="I586">
        <v>0.33300000000000002</v>
      </c>
      <c r="J586">
        <f>Table1373[[#This Row],[Mass]]*1000</f>
        <v>333</v>
      </c>
      <c r="K586">
        <f>LOG(Table1373[[#This Row],[SVL]])</f>
        <v>1.1248301494138593</v>
      </c>
      <c r="L586">
        <f>LOG(Table1373[[#This Row],[Mass (mg)]])</f>
        <v>2.5224442335063197</v>
      </c>
      <c r="M586">
        <f>Table1373[[#This Row],[Mass (mg)]]*($M$4/Table1373[[#This Row],[SVL]])^$M$3</f>
        <v>445.08415364545721</v>
      </c>
      <c r="N586" s="13">
        <v>44030</v>
      </c>
      <c r="O586" t="s">
        <v>1221</v>
      </c>
      <c r="P586">
        <f>Table1373[[#This Row],[Date Measured GS 46]]-Table1373[[#This Row],[Exp. Start]]</f>
        <v>28</v>
      </c>
      <c r="Q586">
        <v>14.19</v>
      </c>
      <c r="R586">
        <v>46</v>
      </c>
      <c r="S586">
        <v>0.23300000000000001</v>
      </c>
      <c r="T586">
        <f>Table1373[[#This Row],[Mass GS 46]]*1000</f>
        <v>233</v>
      </c>
      <c r="U586">
        <f>LOG(Table1373[[#This Row],[SVL GS 46]])</f>
        <v>1.1519823954574739</v>
      </c>
      <c r="V586">
        <f>LOG(Table1373[[#This Row],[Mass (mg) GS 46]])</f>
        <v>2.3673559210260189</v>
      </c>
      <c r="W586">
        <f>Table1373[[#This Row],[Mass (mg) GS 46]]*($W$4/Table1373[[#This Row],[SVL GS 46]])^$W$3</f>
        <v>269.33369485704844</v>
      </c>
      <c r="X586" s="12">
        <f>Table1373[[#This Row],[GS 46]]-Table1373[[#This Row],[GS]]</f>
        <v>4</v>
      </c>
      <c r="Y586">
        <f>Table1373[[#This Row],[SVL GS 46]]-Table1373[[#This Row],[SVL]]</f>
        <v>0.85999999999999943</v>
      </c>
      <c r="Z586">
        <f>Table1373[[#This Row],[Mass GS 46]]-Table1373[[#This Row],[Mass]]</f>
        <v>-0.1</v>
      </c>
      <c r="AA586">
        <f>Table1373[[#This Row],[SMI.mg GS 46]]-Table1373[[#This Row],[SMI.mg]]</f>
        <v>-175.75045878840876</v>
      </c>
      <c r="AB586">
        <f>Table1373[[#This Row],[Days post-exp. GS 46]]-Table1373[[#This Row],[Days post-exp.]]</f>
        <v>4</v>
      </c>
    </row>
    <row r="587" spans="1:28">
      <c r="A587" t="s">
        <v>1183</v>
      </c>
      <c r="B587" t="s">
        <v>890</v>
      </c>
      <c r="C587" s="3">
        <v>44002</v>
      </c>
      <c r="D587" s="13">
        <v>44027</v>
      </c>
      <c r="E587" s="3" t="s">
        <v>1222</v>
      </c>
      <c r="F587">
        <f>Table1373[[#This Row],[Date Measured]]-Table1373[[#This Row],[Exp. Start]]</f>
        <v>25</v>
      </c>
      <c r="G587">
        <v>15.29</v>
      </c>
      <c r="H587">
        <v>42</v>
      </c>
      <c r="I587">
        <v>0.34</v>
      </c>
      <c r="J587">
        <f>Table1373[[#This Row],[Mass]]*1000</f>
        <v>340</v>
      </c>
      <c r="K587">
        <f>LOG(Table1373[[#This Row],[SVL]])</f>
        <v>1.1844074854123201</v>
      </c>
      <c r="L587">
        <f>LOG(Table1373[[#This Row],[Mass (mg)]])</f>
        <v>2.5314789170422549</v>
      </c>
      <c r="M587">
        <f>Table1373[[#This Row],[Mass (mg)]]*($M$4/Table1373[[#This Row],[SVL]])^$M$3</f>
        <v>310.11111963153519</v>
      </c>
      <c r="N587" s="13">
        <v>44031</v>
      </c>
      <c r="O587" t="s">
        <v>1223</v>
      </c>
      <c r="P587">
        <f>Table1373[[#This Row],[Date Measured GS 46]]-Table1373[[#This Row],[Exp. Start]]</f>
        <v>29</v>
      </c>
      <c r="Q587">
        <v>14.6</v>
      </c>
      <c r="R587">
        <v>46</v>
      </c>
      <c r="S587">
        <v>0.27300000000000002</v>
      </c>
      <c r="T587">
        <f>Table1373[[#This Row],[Mass GS 46]]*1000</f>
        <v>273</v>
      </c>
      <c r="U587">
        <f>LOG(Table1373[[#This Row],[SVL GS 46]])</f>
        <v>1.1643528557844371</v>
      </c>
      <c r="V587">
        <f>LOG(Table1373[[#This Row],[Mass (mg) GS 46]])</f>
        <v>2.436162647040756</v>
      </c>
      <c r="W587">
        <f>Table1373[[#This Row],[Mass (mg) GS 46]]*($W$4/Table1373[[#This Row],[SVL GS 46]])^$W$3</f>
        <v>289.96975966452231</v>
      </c>
      <c r="X587" s="12">
        <f>Table1373[[#This Row],[GS 46]]-Table1373[[#This Row],[GS]]</f>
        <v>4</v>
      </c>
      <c r="Y587">
        <f>Table1373[[#This Row],[SVL GS 46]]-Table1373[[#This Row],[SVL]]</f>
        <v>-0.6899999999999995</v>
      </c>
      <c r="Z587">
        <f>Table1373[[#This Row],[Mass GS 46]]-Table1373[[#This Row],[Mass]]</f>
        <v>-6.7000000000000004E-2</v>
      </c>
      <c r="AA587">
        <f>Table1373[[#This Row],[SMI.mg GS 46]]-Table1373[[#This Row],[SMI.mg]]</f>
        <v>-20.141359967012875</v>
      </c>
      <c r="AB587">
        <f>Table1373[[#This Row],[Days post-exp. GS 46]]-Table1373[[#This Row],[Days post-exp.]]</f>
        <v>4</v>
      </c>
    </row>
    <row r="588" spans="1:28">
      <c r="A588" t="s">
        <v>1183</v>
      </c>
      <c r="B588" t="s">
        <v>890</v>
      </c>
      <c r="C588" s="3">
        <v>44002</v>
      </c>
      <c r="D588" s="13">
        <v>44027</v>
      </c>
      <c r="E588" s="3" t="s">
        <v>1224</v>
      </c>
      <c r="F588">
        <f>Table1373[[#This Row],[Date Measured]]-Table1373[[#This Row],[Exp. Start]]</f>
        <v>25</v>
      </c>
      <c r="G588">
        <v>14.36</v>
      </c>
      <c r="H588">
        <v>42</v>
      </c>
      <c r="I588">
        <v>0.379</v>
      </c>
      <c r="J588">
        <f>Table1373[[#This Row],[Mass]]*1000</f>
        <v>379</v>
      </c>
      <c r="K588">
        <f>LOG(Table1373[[#This Row],[SVL]])</f>
        <v>1.1571544399062814</v>
      </c>
      <c r="L588">
        <f>LOG(Table1373[[#This Row],[Mass (mg)]])</f>
        <v>2.5786392099680722</v>
      </c>
      <c r="M588">
        <f>Table1373[[#This Row],[Mass (mg)]]*($M$4/Table1373[[#This Row],[SVL]])^$M$3</f>
        <v>411.71254869654422</v>
      </c>
      <c r="N588" s="13">
        <v>44031</v>
      </c>
      <c r="O588" t="s">
        <v>1225</v>
      </c>
      <c r="P588">
        <f>Table1373[[#This Row],[Date Measured GS 46]]-Table1373[[#This Row],[Exp. Start]]</f>
        <v>29</v>
      </c>
      <c r="Q588">
        <v>13.92</v>
      </c>
      <c r="R588">
        <v>46</v>
      </c>
      <c r="S588">
        <v>0.23300000000000001</v>
      </c>
      <c r="T588">
        <f>Table1373[[#This Row],[Mass GS 46]]*1000</f>
        <v>233</v>
      </c>
      <c r="U588">
        <f>LOG(Table1373[[#This Row],[SVL GS 46]])</f>
        <v>1.1436392352745433</v>
      </c>
      <c r="V588">
        <f>LOG(Table1373[[#This Row],[Mass (mg) GS 46]])</f>
        <v>2.3673559210260189</v>
      </c>
      <c r="W588">
        <f>Table1373[[#This Row],[Mass (mg) GS 46]]*($W$4/Table1373[[#This Row],[SVL GS 46]])^$W$3</f>
        <v>285.14966700781616</v>
      </c>
      <c r="X588" s="12">
        <f>Table1373[[#This Row],[GS 46]]-Table1373[[#This Row],[GS]]</f>
        <v>4</v>
      </c>
      <c r="Y588">
        <f>Table1373[[#This Row],[SVL GS 46]]-Table1373[[#This Row],[SVL]]</f>
        <v>-0.4399999999999995</v>
      </c>
      <c r="Z588">
        <f>Table1373[[#This Row],[Mass GS 46]]-Table1373[[#This Row],[Mass]]</f>
        <v>-0.14599999999999999</v>
      </c>
      <c r="AA588">
        <f>Table1373[[#This Row],[SMI.mg GS 46]]-Table1373[[#This Row],[SMI.mg]]</f>
        <v>-126.56288168872805</v>
      </c>
      <c r="AB588">
        <f>Table1373[[#This Row],[Days post-exp. GS 46]]-Table1373[[#This Row],[Days post-exp.]]</f>
        <v>4</v>
      </c>
    </row>
    <row r="589" spans="1:28">
      <c r="A589" t="s">
        <v>1183</v>
      </c>
      <c r="B589" t="s">
        <v>890</v>
      </c>
      <c r="C589" s="3">
        <v>44002</v>
      </c>
      <c r="D589" s="13">
        <v>44028</v>
      </c>
      <c r="E589" s="3" t="s">
        <v>1226</v>
      </c>
      <c r="F589">
        <f>Table1373[[#This Row],[Date Measured]]-Table1373[[#This Row],[Exp. Start]]</f>
        <v>26</v>
      </c>
      <c r="G589">
        <v>15.17</v>
      </c>
      <c r="H589">
        <v>42</v>
      </c>
      <c r="I589">
        <v>0.38100000000000001</v>
      </c>
      <c r="J589">
        <f>Table1373[[#This Row],[Mass]]*1000</f>
        <v>381</v>
      </c>
      <c r="K589">
        <f>LOG(Table1373[[#This Row],[SVL]])</f>
        <v>1.1809855807867304</v>
      </c>
      <c r="L589">
        <f>LOG(Table1373[[#This Row],[Mass (mg)]])</f>
        <v>2.5809249756756194</v>
      </c>
      <c r="M589">
        <f>Table1373[[#This Row],[Mass (mg)]]*($M$4/Table1373[[#This Row],[SVL]])^$M$3</f>
        <v>355.21844104803046</v>
      </c>
      <c r="N589" s="13">
        <v>44032</v>
      </c>
      <c r="O589" t="s">
        <v>1227</v>
      </c>
      <c r="P589">
        <f>Table1373[[#This Row],[Date Measured GS 46]]-Table1373[[#This Row],[Exp. Start]]</f>
        <v>30</v>
      </c>
      <c r="Q589">
        <v>14.95</v>
      </c>
      <c r="R589">
        <v>46</v>
      </c>
      <c r="S589">
        <v>0.28799999999999998</v>
      </c>
      <c r="T589">
        <f>Table1373[[#This Row],[Mass GS 46]]*1000</f>
        <v>288</v>
      </c>
      <c r="U589">
        <f>LOG(Table1373[[#This Row],[SVL GS 46]])</f>
        <v>1.1746411926604485</v>
      </c>
      <c r="V589">
        <f>LOG(Table1373[[#This Row],[Mass (mg) GS 46]])</f>
        <v>2.459392487759231</v>
      </c>
      <c r="W589">
        <f>Table1373[[#This Row],[Mass (mg) GS 46]]*($W$4/Table1373[[#This Row],[SVL GS 46]])^$W$3</f>
        <v>285.11659559775461</v>
      </c>
      <c r="X589" s="12">
        <f>Table1373[[#This Row],[GS 46]]-Table1373[[#This Row],[GS]]</f>
        <v>4</v>
      </c>
      <c r="Y589">
        <f>Table1373[[#This Row],[SVL GS 46]]-Table1373[[#This Row],[SVL]]</f>
        <v>-0.22000000000000064</v>
      </c>
      <c r="Z589">
        <f>Table1373[[#This Row],[Mass GS 46]]-Table1373[[#This Row],[Mass]]</f>
        <v>-9.3000000000000027E-2</v>
      </c>
      <c r="AA589">
        <f>Table1373[[#This Row],[SMI.mg GS 46]]-Table1373[[#This Row],[SMI.mg]]</f>
        <v>-70.101845450275846</v>
      </c>
      <c r="AB589">
        <f>Table1373[[#This Row],[Days post-exp. GS 46]]-Table1373[[#This Row],[Days post-exp.]]</f>
        <v>4</v>
      </c>
    </row>
    <row r="590" spans="1:28">
      <c r="A590" t="s">
        <v>1183</v>
      </c>
      <c r="B590" t="s">
        <v>890</v>
      </c>
      <c r="C590" s="3">
        <v>44002</v>
      </c>
      <c r="D590" s="13">
        <v>44029</v>
      </c>
      <c r="E590" s="3" t="s">
        <v>1228</v>
      </c>
      <c r="F590">
        <f>Table1373[[#This Row],[Date Measured]]-Table1373[[#This Row],[Exp. Start]]</f>
        <v>27</v>
      </c>
      <c r="G590">
        <v>15.95</v>
      </c>
      <c r="H590">
        <v>42</v>
      </c>
      <c r="I590">
        <v>0.33200000000000002</v>
      </c>
      <c r="J590">
        <f>Table1373[[#This Row],[Mass]]*1000</f>
        <v>332</v>
      </c>
      <c r="K590">
        <f>LOG(Table1373[[#This Row],[SVL]])</f>
        <v>1.2027606873932</v>
      </c>
      <c r="L590">
        <f>LOG(Table1373[[#This Row],[Mass (mg)]])</f>
        <v>2.5211380837040362</v>
      </c>
      <c r="M590">
        <f>Table1373[[#This Row],[Mass (mg)]]*($M$4/Table1373[[#This Row],[SVL]])^$M$3</f>
        <v>269.18543928665991</v>
      </c>
      <c r="N590" s="13">
        <v>44034</v>
      </c>
      <c r="O590" t="s">
        <v>1229</v>
      </c>
      <c r="P590">
        <f>Table1373[[#This Row],[Date Measured GS 46]]-Table1373[[#This Row],[Exp. Start]]</f>
        <v>32</v>
      </c>
      <c r="Q590">
        <v>16.37</v>
      </c>
      <c r="R590">
        <v>46</v>
      </c>
      <c r="S590">
        <v>0.27400000000000002</v>
      </c>
      <c r="T590">
        <f>Table1373[[#This Row],[Mass GS 46]]*1000</f>
        <v>274</v>
      </c>
      <c r="U590">
        <f>LOG(Table1373[[#This Row],[SVL GS 46]])</f>
        <v>1.2140486794119414</v>
      </c>
      <c r="V590">
        <f>LOG(Table1373[[#This Row],[Mass (mg) GS 46]])</f>
        <v>2.4377505628203879</v>
      </c>
      <c r="W590">
        <f>Table1373[[#This Row],[Mass (mg) GS 46]]*($W$4/Table1373[[#This Row],[SVL GS 46]])^$W$3</f>
        <v>207.1696796285473</v>
      </c>
      <c r="X590" s="12">
        <f>Table1373[[#This Row],[GS 46]]-Table1373[[#This Row],[GS]]</f>
        <v>4</v>
      </c>
      <c r="Y590">
        <f>Table1373[[#This Row],[SVL GS 46]]-Table1373[[#This Row],[SVL]]</f>
        <v>0.42000000000000171</v>
      </c>
      <c r="Z590">
        <f>Table1373[[#This Row],[Mass GS 46]]-Table1373[[#This Row],[Mass]]</f>
        <v>-5.7999999999999996E-2</v>
      </c>
      <c r="AA590">
        <f>Table1373[[#This Row],[SMI.mg GS 46]]-Table1373[[#This Row],[SMI.mg]]</f>
        <v>-62.015759658112614</v>
      </c>
      <c r="AB590">
        <f>Table1373[[#This Row],[Days post-exp. GS 46]]-Table1373[[#This Row],[Days post-exp.]]</f>
        <v>5</v>
      </c>
    </row>
    <row r="591" spans="1:28">
      <c r="A591" t="s">
        <v>1183</v>
      </c>
      <c r="B591" t="s">
        <v>890</v>
      </c>
      <c r="C591" s="3">
        <v>44002</v>
      </c>
      <c r="D591" s="13">
        <v>44029</v>
      </c>
      <c r="E591" s="3" t="s">
        <v>1230</v>
      </c>
      <c r="F591">
        <f>Table1373[[#This Row],[Date Measured]]-Table1373[[#This Row],[Exp. Start]]</f>
        <v>27</v>
      </c>
      <c r="G591">
        <v>15.02</v>
      </c>
      <c r="H591">
        <v>42</v>
      </c>
      <c r="I591">
        <v>0.33600000000000002</v>
      </c>
      <c r="J591">
        <f>Table1373[[#This Row],[Mass]]*1000</f>
        <v>336</v>
      </c>
      <c r="K591">
        <f>LOG(Table1373[[#This Row],[SVL]])</f>
        <v>1.1766699326681496</v>
      </c>
      <c r="L591">
        <f>LOG(Table1373[[#This Row],[Mass (mg)]])</f>
        <v>2.5263392773898441</v>
      </c>
      <c r="M591">
        <f>Table1373[[#This Row],[Mass (mg)]]*($M$4/Table1373[[#This Row],[SVL]])^$M$3</f>
        <v>322.05610530874048</v>
      </c>
      <c r="N591" s="13">
        <v>44032</v>
      </c>
      <c r="O591" t="s">
        <v>1231</v>
      </c>
      <c r="P591">
        <f>Table1373[[#This Row],[Date Measured GS 46]]-Table1373[[#This Row],[Exp. Start]]</f>
        <v>30</v>
      </c>
      <c r="Q591">
        <v>16.59</v>
      </c>
      <c r="R591">
        <v>46</v>
      </c>
      <c r="S591">
        <v>0.32700000000000001</v>
      </c>
      <c r="T591">
        <f>Table1373[[#This Row],[Mass GS 46]]*1000</f>
        <v>327</v>
      </c>
      <c r="U591">
        <f>LOG(Table1373[[#This Row],[SVL GS 46]])</f>
        <v>1.2198463860243607</v>
      </c>
      <c r="V591">
        <f>LOG(Table1373[[#This Row],[Mass (mg) GS 46]])</f>
        <v>2.514547752660286</v>
      </c>
      <c r="W591">
        <f>Table1373[[#This Row],[Mass (mg) GS 46]]*($W$4/Table1373[[#This Row],[SVL GS 46]])^$W$3</f>
        <v>237.63046349132219</v>
      </c>
      <c r="X591" s="12">
        <f>Table1373[[#This Row],[GS 46]]-Table1373[[#This Row],[GS]]</f>
        <v>4</v>
      </c>
      <c r="Y591">
        <f>Table1373[[#This Row],[SVL GS 46]]-Table1373[[#This Row],[SVL]]</f>
        <v>1.5700000000000003</v>
      </c>
      <c r="Z591">
        <f>Table1373[[#This Row],[Mass GS 46]]-Table1373[[#This Row],[Mass]]</f>
        <v>-9.000000000000008E-3</v>
      </c>
      <c r="AA591">
        <f>Table1373[[#This Row],[SMI.mg GS 46]]-Table1373[[#This Row],[SMI.mg]]</f>
        <v>-84.425641817418295</v>
      </c>
      <c r="AB591">
        <f>Table1373[[#This Row],[Days post-exp. GS 46]]-Table1373[[#This Row],[Days post-exp.]]</f>
        <v>3</v>
      </c>
    </row>
    <row r="592" spans="1:28">
      <c r="A592" t="s">
        <v>1183</v>
      </c>
      <c r="B592" t="s">
        <v>890</v>
      </c>
      <c r="C592" s="3">
        <v>44002</v>
      </c>
      <c r="D592" s="13">
        <v>44029</v>
      </c>
      <c r="E592" s="4" t="s">
        <v>1232</v>
      </c>
      <c r="F592">
        <f>Table1373[[#This Row],[Date Measured]]-Table1373[[#This Row],[Exp. Start]]</f>
        <v>27</v>
      </c>
      <c r="G592">
        <v>15.66</v>
      </c>
      <c r="H592">
        <v>45</v>
      </c>
      <c r="I592">
        <v>0.30499999999999999</v>
      </c>
      <c r="J592">
        <f>Table1373[[#This Row],[Mass]]*1000</f>
        <v>305</v>
      </c>
      <c r="K592">
        <f>LOG(Table1373[[#This Row],[SVL]])</f>
        <v>1.1947917577219247</v>
      </c>
      <c r="L592">
        <f>LOG(Table1373[[#This Row],[Mass (mg)]])</f>
        <v>2.4842998393467859</v>
      </c>
      <c r="M592">
        <f>Table1373[[#This Row],[Mass (mg)]]*($M$4/Table1373[[#This Row],[SVL]])^$M$3</f>
        <v>260.26255217539989</v>
      </c>
      <c r="N592" s="13">
        <v>44032</v>
      </c>
      <c r="O592" t="s">
        <v>1233</v>
      </c>
      <c r="P592">
        <f>Table1373[[#This Row],[Date Measured GS 46]]-Table1373[[#This Row],[Exp. Start]]</f>
        <v>30</v>
      </c>
      <c r="Q592">
        <v>15.63</v>
      </c>
      <c r="R592">
        <v>46</v>
      </c>
      <c r="S592">
        <v>0.30099999999999999</v>
      </c>
      <c r="T592">
        <f>Table1373[[#This Row],[Mass GS 46]]*1000</f>
        <v>301</v>
      </c>
      <c r="U592">
        <f>LOG(Table1373[[#This Row],[SVL GS 46]])</f>
        <v>1.1939589780191868</v>
      </c>
      <c r="V592">
        <f>LOG(Table1373[[#This Row],[Mass (mg) GS 46]])</f>
        <v>2.4785664955938436</v>
      </c>
      <c r="W592">
        <f>Table1373[[#This Row],[Mass (mg) GS 46]]*($W$4/Table1373[[#This Row],[SVL GS 46]])^$W$3</f>
        <v>261.10533748604729</v>
      </c>
      <c r="X592" s="12">
        <f>Table1373[[#This Row],[GS 46]]-Table1373[[#This Row],[GS]]</f>
        <v>1</v>
      </c>
      <c r="Y592">
        <f>Table1373[[#This Row],[SVL GS 46]]-Table1373[[#This Row],[SVL]]</f>
        <v>-2.9999999999999361E-2</v>
      </c>
      <c r="Z592">
        <f>Table1373[[#This Row],[Mass GS 46]]-Table1373[[#This Row],[Mass]]</f>
        <v>-4.0000000000000036E-3</v>
      </c>
      <c r="AA592">
        <f>Table1373[[#This Row],[SMI.mg GS 46]]-Table1373[[#This Row],[SMI.mg]]</f>
        <v>0.84278531064740037</v>
      </c>
      <c r="AB592">
        <f>Table1373[[#This Row],[Days post-exp. GS 46]]-Table1373[[#This Row],[Days post-exp.]]</f>
        <v>3</v>
      </c>
    </row>
    <row r="593" spans="1:29">
      <c r="A593" t="s">
        <v>1183</v>
      </c>
      <c r="B593" t="s">
        <v>890</v>
      </c>
      <c r="C593" s="3">
        <v>44002</v>
      </c>
      <c r="D593" s="13">
        <v>44030</v>
      </c>
      <c r="E593" s="3" t="s">
        <v>1234</v>
      </c>
      <c r="F593">
        <f>Table1373[[#This Row],[Date Measured]]-Table1373[[#This Row],[Exp. Start]]</f>
        <v>28</v>
      </c>
      <c r="G593">
        <v>14.58</v>
      </c>
      <c r="H593">
        <v>42</v>
      </c>
      <c r="I593">
        <v>0.377</v>
      </c>
      <c r="J593">
        <f>Table1373[[#This Row],[Mass]]*1000</f>
        <v>377</v>
      </c>
      <c r="K593">
        <f>LOG(Table1373[[#This Row],[SVL]])</f>
        <v>1.1637575239819558</v>
      </c>
      <c r="L593">
        <f>LOG(Table1373[[#This Row],[Mass (mg)]])</f>
        <v>2.576341350205793</v>
      </c>
      <c r="M593">
        <f>Table1373[[#This Row],[Mass (mg)]]*($M$4/Table1373[[#This Row],[SVL]])^$M$3</f>
        <v>392.55688539928559</v>
      </c>
      <c r="N593" s="13">
        <v>44036</v>
      </c>
      <c r="O593" t="s">
        <v>1235</v>
      </c>
      <c r="P593">
        <f>Table1373[[#This Row],[Date Measured GS 46]]-Table1373[[#This Row],[Exp. Start]]</f>
        <v>34</v>
      </c>
      <c r="Q593">
        <v>15.54</v>
      </c>
      <c r="R593">
        <v>46</v>
      </c>
      <c r="S593">
        <v>0.28599999999999998</v>
      </c>
      <c r="T593">
        <f>Table1373[[#This Row],[Mass GS 46]]*1000</f>
        <v>286</v>
      </c>
      <c r="U593">
        <f>LOG(Table1373[[#This Row],[SVL GS 46]])</f>
        <v>1.1914510144648955</v>
      </c>
      <c r="V593">
        <f>LOG(Table1373[[#This Row],[Mass (mg) GS 46]])</f>
        <v>2.4563660331290431</v>
      </c>
      <c r="W593">
        <f>Table1373[[#This Row],[Mass (mg) GS 46]]*($W$4/Table1373[[#This Row],[SVL GS 46]])^$W$3</f>
        <v>252.38575495564839</v>
      </c>
      <c r="X593" s="12">
        <f>Table1373[[#This Row],[GS 46]]-Table1373[[#This Row],[GS]]</f>
        <v>4</v>
      </c>
      <c r="Y593">
        <f>Table1373[[#This Row],[SVL GS 46]]-Table1373[[#This Row],[SVL]]</f>
        <v>0.95999999999999908</v>
      </c>
      <c r="Z593">
        <f>Table1373[[#This Row],[Mass GS 46]]-Table1373[[#This Row],[Mass]]</f>
        <v>-9.1000000000000025E-2</v>
      </c>
      <c r="AA593">
        <f>Table1373[[#This Row],[SMI.mg GS 46]]-Table1373[[#This Row],[SMI.mg]]</f>
        <v>-140.1711304436372</v>
      </c>
      <c r="AB593">
        <f>Table1373[[#This Row],[Days post-exp. GS 46]]-Table1373[[#This Row],[Days post-exp.]]</f>
        <v>6</v>
      </c>
    </row>
    <row r="594" spans="1:29">
      <c r="A594" t="s">
        <v>1183</v>
      </c>
      <c r="B594" t="s">
        <v>890</v>
      </c>
      <c r="C594" s="3">
        <v>44002</v>
      </c>
      <c r="D594" s="13">
        <v>44030</v>
      </c>
      <c r="E594" s="3" t="s">
        <v>1236</v>
      </c>
      <c r="F594">
        <f>Table1373[[#This Row],[Date Measured]]-Table1373[[#This Row],[Exp. Start]]</f>
        <v>28</v>
      </c>
      <c r="G594">
        <v>13.36</v>
      </c>
      <c r="H594">
        <v>42</v>
      </c>
      <c r="I594">
        <v>0.311</v>
      </c>
      <c r="J594">
        <f>Table1373[[#This Row],[Mass]]*1000</f>
        <v>311</v>
      </c>
      <c r="K594">
        <f>LOG(Table1373[[#This Row],[SVL]])</f>
        <v>1.1258064581395268</v>
      </c>
      <c r="L594">
        <f>LOG(Table1373[[#This Row],[Mass (mg)]])</f>
        <v>2.4927603890268375</v>
      </c>
      <c r="M594">
        <f>Table1373[[#This Row],[Mass (mg)]]*($M$4/Table1373[[#This Row],[SVL]])^$M$3</f>
        <v>413.08428021396981</v>
      </c>
      <c r="N594" s="13">
        <v>44034</v>
      </c>
      <c r="O594" t="s">
        <v>1237</v>
      </c>
      <c r="P594">
        <f>Table1373[[#This Row],[Date Measured GS 46]]-Table1373[[#This Row],[Exp. Start]]</f>
        <v>32</v>
      </c>
      <c r="Q594">
        <v>12.9</v>
      </c>
      <c r="R594">
        <v>46</v>
      </c>
      <c r="S594">
        <v>0.23799999999999999</v>
      </c>
      <c r="T594">
        <f>Table1373[[#This Row],[Mass GS 46]]*1000</f>
        <v>238</v>
      </c>
      <c r="U594">
        <f>LOG(Table1373[[#This Row],[SVL GS 46]])</f>
        <v>1.110589710299249</v>
      </c>
      <c r="V594">
        <f>LOG(Table1373[[#This Row],[Mass (mg) GS 46]])</f>
        <v>2.3765769570565118</v>
      </c>
      <c r="W594">
        <f>Table1373[[#This Row],[Mass (mg) GS 46]]*($W$4/Table1373[[#This Row],[SVL GS 46]])^$W$3</f>
        <v>365.14289463858984</v>
      </c>
      <c r="X594" s="12">
        <f>Table1373[[#This Row],[GS 46]]-Table1373[[#This Row],[GS]]</f>
        <v>4</v>
      </c>
      <c r="Y594">
        <f>Table1373[[#This Row],[SVL GS 46]]-Table1373[[#This Row],[SVL]]</f>
        <v>-0.45999999999999908</v>
      </c>
      <c r="Z594">
        <f>Table1373[[#This Row],[Mass GS 46]]-Table1373[[#This Row],[Mass]]</f>
        <v>-7.3000000000000009E-2</v>
      </c>
      <c r="AA594">
        <f>Table1373[[#This Row],[SMI.mg GS 46]]-Table1373[[#This Row],[SMI.mg]]</f>
        <v>-47.941385575379968</v>
      </c>
      <c r="AB594">
        <f>Table1373[[#This Row],[Days post-exp. GS 46]]-Table1373[[#This Row],[Days post-exp.]]</f>
        <v>4</v>
      </c>
    </row>
    <row r="595" spans="1:29">
      <c r="A595" t="s">
        <v>1183</v>
      </c>
      <c r="B595" t="s">
        <v>890</v>
      </c>
      <c r="C595" s="3">
        <v>44002</v>
      </c>
      <c r="D595" s="13">
        <v>44030</v>
      </c>
      <c r="E595" s="3" t="s">
        <v>1238</v>
      </c>
      <c r="F595">
        <f>Table1373[[#This Row],[Date Measured]]-Table1373[[#This Row],[Exp. Start]]</f>
        <v>28</v>
      </c>
      <c r="G595">
        <v>14.23</v>
      </c>
      <c r="H595">
        <v>42</v>
      </c>
      <c r="I595">
        <v>0.376</v>
      </c>
      <c r="J595">
        <f>Table1373[[#This Row],[Mass]]*1000</f>
        <v>376</v>
      </c>
      <c r="K595">
        <f>LOG(Table1373[[#This Row],[SVL]])</f>
        <v>1.1532049000842843</v>
      </c>
      <c r="L595">
        <f>LOG(Table1373[[#This Row],[Mass (mg)]])</f>
        <v>2.5751878449276608</v>
      </c>
      <c r="M595">
        <f>Table1373[[#This Row],[Mass (mg)]]*($M$4/Table1373[[#This Row],[SVL]])^$M$3</f>
        <v>418.93305965245293</v>
      </c>
      <c r="N595" s="13">
        <v>44034</v>
      </c>
      <c r="O595" t="s">
        <v>1239</v>
      </c>
      <c r="P595">
        <f>Table1373[[#This Row],[Date Measured GS 46]]-Table1373[[#This Row],[Exp. Start]]</f>
        <v>32</v>
      </c>
      <c r="Q595">
        <v>14.77</v>
      </c>
      <c r="R595">
        <v>46</v>
      </c>
      <c r="S595">
        <v>0.32300000000000001</v>
      </c>
      <c r="T595">
        <f>Table1373[[#This Row],[Mass GS 46]]*1000</f>
        <v>323</v>
      </c>
      <c r="U595">
        <f>LOG(Table1373[[#This Row],[SVL GS 46]])</f>
        <v>1.1693804953119495</v>
      </c>
      <c r="V595">
        <f>LOG(Table1373[[#This Row],[Mass (mg) GS 46]])</f>
        <v>2.509202522331103</v>
      </c>
      <c r="W595">
        <f>Table1373[[#This Row],[Mass (mg) GS 46]]*($W$4/Table1373[[#This Row],[SVL GS 46]])^$W$3</f>
        <v>331.48103812409011</v>
      </c>
      <c r="X595" s="12">
        <f>Table1373[[#This Row],[GS 46]]-Table1373[[#This Row],[GS]]</f>
        <v>4</v>
      </c>
      <c r="Y595">
        <f>Table1373[[#This Row],[SVL GS 46]]-Table1373[[#This Row],[SVL]]</f>
        <v>0.53999999999999915</v>
      </c>
      <c r="Z595">
        <f>Table1373[[#This Row],[Mass GS 46]]-Table1373[[#This Row],[Mass]]</f>
        <v>-5.2999999999999992E-2</v>
      </c>
      <c r="AA595">
        <f>Table1373[[#This Row],[SMI.mg GS 46]]-Table1373[[#This Row],[SMI.mg]]</f>
        <v>-87.45202152836282</v>
      </c>
      <c r="AB595">
        <f>Table1373[[#This Row],[Days post-exp. GS 46]]-Table1373[[#This Row],[Days post-exp.]]</f>
        <v>4</v>
      </c>
    </row>
    <row r="596" spans="1:29">
      <c r="A596" t="s">
        <v>1183</v>
      </c>
      <c r="B596" t="s">
        <v>890</v>
      </c>
      <c r="C596" s="3">
        <v>44002</v>
      </c>
      <c r="D596" s="13">
        <v>44031</v>
      </c>
      <c r="E596" s="4" t="s">
        <v>1240</v>
      </c>
      <c r="F596">
        <f>Table1373[[#This Row],[Date Measured]]-Table1373[[#This Row],[Exp. Start]]</f>
        <v>29</v>
      </c>
      <c r="G596">
        <v>15.39</v>
      </c>
      <c r="H596">
        <v>43</v>
      </c>
      <c r="I596">
        <v>0.38800000000000001</v>
      </c>
      <c r="J596">
        <f>Table1373[[#This Row],[Mass]]*1000</f>
        <v>388</v>
      </c>
      <c r="K596">
        <f>LOG(Table1373[[#This Row],[SVL]])</f>
        <v>1.1872386198314788</v>
      </c>
      <c r="L596">
        <f>LOG(Table1373[[#This Row],[Mass (mg)]])</f>
        <v>2.5888317255942073</v>
      </c>
      <c r="M596">
        <f>Table1373[[#This Row],[Mass (mg)]]*($M$4/Table1373[[#This Row],[SVL]])^$M$3</f>
        <v>347.52311720536233</v>
      </c>
      <c r="N596" s="13">
        <v>44035</v>
      </c>
      <c r="O596" t="s">
        <v>1241</v>
      </c>
      <c r="P596">
        <f>Table1373[[#This Row],[Date Measured GS 46]]-Table1373[[#This Row],[Exp. Start]]</f>
        <v>33</v>
      </c>
      <c r="Q596">
        <v>15.23</v>
      </c>
      <c r="R596">
        <v>46</v>
      </c>
      <c r="S596">
        <v>0.30099999999999999</v>
      </c>
      <c r="T596">
        <f>Table1373[[#This Row],[Mass GS 46]]*1000</f>
        <v>301</v>
      </c>
      <c r="U596">
        <f>LOG(Table1373[[#This Row],[SVL GS 46]])</f>
        <v>1.1826999033360426</v>
      </c>
      <c r="V596">
        <f>LOG(Table1373[[#This Row],[Mass (mg) GS 46]])</f>
        <v>2.4785664955938436</v>
      </c>
      <c r="W596">
        <f>Table1373[[#This Row],[Mass (mg) GS 46]]*($W$4/Table1373[[#This Row],[SVL GS 46]])^$W$3</f>
        <v>282.00658012769617</v>
      </c>
      <c r="X596" s="12">
        <f>Table1373[[#This Row],[GS 46]]-Table1373[[#This Row],[GS]]</f>
        <v>3</v>
      </c>
      <c r="Y596">
        <f>Table1373[[#This Row],[SVL GS 46]]-Table1373[[#This Row],[SVL]]</f>
        <v>-0.16000000000000014</v>
      </c>
      <c r="Z596">
        <f>Table1373[[#This Row],[Mass GS 46]]-Table1373[[#This Row],[Mass]]</f>
        <v>-8.7000000000000022E-2</v>
      </c>
      <c r="AA596">
        <f>Table1373[[#This Row],[SMI.mg GS 46]]-Table1373[[#This Row],[SMI.mg]]</f>
        <v>-65.516537077666158</v>
      </c>
      <c r="AB596">
        <f>Table1373[[#This Row],[Days post-exp. GS 46]]-Table1373[[#This Row],[Days post-exp.]]</f>
        <v>4</v>
      </c>
    </row>
    <row r="597" spans="1:29">
      <c r="A597" t="s">
        <v>1183</v>
      </c>
      <c r="B597" t="s">
        <v>890</v>
      </c>
      <c r="C597" s="3">
        <v>44002</v>
      </c>
      <c r="D597" s="13">
        <v>44032</v>
      </c>
      <c r="E597" s="3" t="s">
        <v>1242</v>
      </c>
      <c r="F597">
        <f>Table1373[[#This Row],[Date Measured]]-Table1373[[#This Row],[Exp. Start]]</f>
        <v>30</v>
      </c>
      <c r="G597">
        <v>15.1</v>
      </c>
      <c r="H597">
        <v>42</v>
      </c>
      <c r="I597">
        <v>0.44400000000000001</v>
      </c>
      <c r="J597">
        <f>Table1373[[#This Row],[Mass]]*1000</f>
        <v>444</v>
      </c>
      <c r="K597">
        <f>LOG(Table1373[[#This Row],[SVL]])</f>
        <v>1.1789769472931695</v>
      </c>
      <c r="L597">
        <f>LOG(Table1373[[#This Row],[Mass (mg)]])</f>
        <v>2.6473829701146196</v>
      </c>
      <c r="M597">
        <f>Table1373[[#This Row],[Mass (mg)]]*($M$4/Table1373[[#This Row],[SVL]])^$M$3</f>
        <v>419.32308906653583</v>
      </c>
      <c r="N597" s="13">
        <v>44035</v>
      </c>
      <c r="O597" t="s">
        <v>1243</v>
      </c>
      <c r="P597">
        <f>Table1373[[#This Row],[Date Measured GS 46]]-Table1373[[#This Row],[Exp. Start]]</f>
        <v>33</v>
      </c>
      <c r="Q597">
        <v>14.55</v>
      </c>
      <c r="R597">
        <v>46</v>
      </c>
      <c r="S597">
        <v>0.34</v>
      </c>
      <c r="T597">
        <f>Table1373[[#This Row],[Mass GS 46]]*1000</f>
        <v>340</v>
      </c>
      <c r="U597">
        <f>LOG(Table1373[[#This Row],[SVL GS 46]])</f>
        <v>1.1628629933219261</v>
      </c>
      <c r="V597">
        <f>LOG(Table1373[[#This Row],[Mass (mg) GS 46]])</f>
        <v>2.5314789170422549</v>
      </c>
      <c r="W597">
        <f>Table1373[[#This Row],[Mass (mg) GS 46]]*($W$4/Table1373[[#This Row],[SVL GS 46]])^$W$3</f>
        <v>364.83324393778514</v>
      </c>
      <c r="X597" s="12">
        <f>Table1373[[#This Row],[GS 46]]-Table1373[[#This Row],[GS]]</f>
        <v>4</v>
      </c>
      <c r="Y597">
        <f>Table1373[[#This Row],[SVL GS 46]]-Table1373[[#This Row],[SVL]]</f>
        <v>-0.54999999999999893</v>
      </c>
      <c r="Z597">
        <f>Table1373[[#This Row],[Mass GS 46]]-Table1373[[#This Row],[Mass]]</f>
        <v>-0.10399999999999998</v>
      </c>
      <c r="AA597">
        <f>Table1373[[#This Row],[SMI.mg GS 46]]-Table1373[[#This Row],[SMI.mg]]</f>
        <v>-54.489845128750687</v>
      </c>
      <c r="AB597">
        <f>Table1373[[#This Row],[Days post-exp. GS 46]]-Table1373[[#This Row],[Days post-exp.]]</f>
        <v>3</v>
      </c>
    </row>
    <row r="598" spans="1:29">
      <c r="A598" t="s">
        <v>1183</v>
      </c>
      <c r="B598" t="s">
        <v>890</v>
      </c>
      <c r="C598" s="3">
        <v>44002</v>
      </c>
      <c r="D598" s="13">
        <v>44033</v>
      </c>
      <c r="E598" s="3" t="s">
        <v>1244</v>
      </c>
      <c r="F598">
        <f>Table1373[[#This Row],[Date Measured]]-Table1373[[#This Row],[Exp. Start]]</f>
        <v>31</v>
      </c>
      <c r="G598">
        <v>15.31</v>
      </c>
      <c r="H598">
        <v>42</v>
      </c>
      <c r="I598">
        <v>0.40799999999999997</v>
      </c>
      <c r="J598">
        <f>Table1373[[#This Row],[Mass]]*1000</f>
        <v>408</v>
      </c>
      <c r="K598">
        <f>LOG(Table1373[[#This Row],[SVL]])</f>
        <v>1.1849751906982611</v>
      </c>
      <c r="L598">
        <f>LOG(Table1373[[#This Row],[Mass (mg)]])</f>
        <v>2.61066016308988</v>
      </c>
      <c r="M598">
        <f>Table1373[[#This Row],[Mass (mg)]]*($M$4/Table1373[[#This Row],[SVL]])^$M$3</f>
        <v>370.78074872149733</v>
      </c>
      <c r="N598" s="13">
        <v>44034</v>
      </c>
      <c r="O598" t="s">
        <v>1245</v>
      </c>
      <c r="P598">
        <f>Table1373[[#This Row],[Date Measured GS 46]]-Table1373[[#This Row],[Exp. Start]]</f>
        <v>32</v>
      </c>
      <c r="Q598">
        <v>15.8</v>
      </c>
      <c r="R598">
        <v>46</v>
      </c>
      <c r="S598">
        <v>0.41</v>
      </c>
      <c r="T598">
        <f>Table1373[[#This Row],[Mass GS 46]]*1000</f>
        <v>410</v>
      </c>
      <c r="U598">
        <f>LOG(Table1373[[#This Row],[SVL GS 46]])</f>
        <v>1.1986570869544226</v>
      </c>
      <c r="V598">
        <f>LOG(Table1373[[#This Row],[Mass (mg) GS 46]])</f>
        <v>2.6127838567197355</v>
      </c>
      <c r="W598">
        <f>Table1373[[#This Row],[Mass (mg) GS 46]]*($W$4/Table1373[[#This Row],[SVL GS 46]])^$W$3</f>
        <v>344.41181491698114</v>
      </c>
      <c r="X598" s="12">
        <f>Table1373[[#This Row],[GS 46]]-Table1373[[#This Row],[GS]]</f>
        <v>4</v>
      </c>
      <c r="Y598">
        <f>Table1373[[#This Row],[SVL GS 46]]-Table1373[[#This Row],[SVL]]</f>
        <v>0.49000000000000021</v>
      </c>
      <c r="Z598">
        <f>Table1373[[#This Row],[Mass GS 46]]-Table1373[[#This Row],[Mass]]</f>
        <v>2.0000000000000018E-3</v>
      </c>
      <c r="AA598">
        <f>Table1373[[#This Row],[SMI.mg GS 46]]-Table1373[[#This Row],[SMI.mg]]</f>
        <v>-26.368933804516189</v>
      </c>
      <c r="AB598">
        <f>Table1373[[#This Row],[Days post-exp. GS 46]]-Table1373[[#This Row],[Days post-exp.]]</f>
        <v>1</v>
      </c>
    </row>
    <row r="599" spans="1:29">
      <c r="A599" t="s">
        <v>1183</v>
      </c>
      <c r="B599" t="s">
        <v>890</v>
      </c>
      <c r="C599" s="3">
        <v>44002</v>
      </c>
      <c r="D599" s="13">
        <v>44034</v>
      </c>
      <c r="E599" s="3" t="s">
        <v>1246</v>
      </c>
      <c r="F599">
        <f>Table1373[[#This Row],[Date Measured]]-Table1373[[#This Row],[Exp. Start]]</f>
        <v>32</v>
      </c>
      <c r="G599">
        <v>16.2</v>
      </c>
      <c r="H599">
        <v>42</v>
      </c>
      <c r="I599">
        <v>0.55300000000000005</v>
      </c>
      <c r="J599">
        <f>Table1373[[#This Row],[Mass]]*1000</f>
        <v>553</v>
      </c>
      <c r="K599">
        <f>LOG(Table1373[[#This Row],[SVL]])</f>
        <v>1.209515014542631</v>
      </c>
      <c r="L599">
        <f>LOG(Table1373[[#This Row],[Mass (mg)]])</f>
        <v>2.7427251313046983</v>
      </c>
      <c r="M599">
        <f>Table1373[[#This Row],[Mass (mg)]]*($M$4/Table1373[[#This Row],[SVL]])^$M$3</f>
        <v>429.36205608877816</v>
      </c>
      <c r="N599" s="13">
        <v>44038</v>
      </c>
      <c r="O599" t="s">
        <v>1247</v>
      </c>
      <c r="P599">
        <f>Table1373[[#This Row],[Date Measured GS 46]]-Table1373[[#This Row],[Exp. Start]]</f>
        <v>36</v>
      </c>
      <c r="Q599">
        <v>15.27</v>
      </c>
      <c r="R599">
        <v>46</v>
      </c>
      <c r="S599">
        <v>0.439</v>
      </c>
      <c r="T599">
        <f>Table1373[[#This Row],[Mass GS 46]]*1000</f>
        <v>439</v>
      </c>
      <c r="U599">
        <f>LOG(Table1373[[#This Row],[SVL GS 46]])</f>
        <v>1.1838390370564211</v>
      </c>
      <c r="V599">
        <f>LOG(Table1373[[#This Row],[Mass (mg) GS 46]])</f>
        <v>2.6424645202421213</v>
      </c>
      <c r="W599">
        <f>Table1373[[#This Row],[Mass (mg) GS 46]]*($W$4/Table1373[[#This Row],[SVL GS 46]])^$W$3</f>
        <v>408.10661155812261</v>
      </c>
      <c r="X599" s="12">
        <f>Table1373[[#This Row],[GS 46]]-Table1373[[#This Row],[GS]]</f>
        <v>4</v>
      </c>
      <c r="Y599">
        <f>Table1373[[#This Row],[SVL GS 46]]-Table1373[[#This Row],[SVL]]</f>
        <v>-0.92999999999999972</v>
      </c>
      <c r="Z599">
        <f>Table1373[[#This Row],[Mass GS 46]]-Table1373[[#This Row],[Mass]]</f>
        <v>-0.11400000000000005</v>
      </c>
      <c r="AA599">
        <f>Table1373[[#This Row],[SMI.mg GS 46]]-Table1373[[#This Row],[SMI.mg]]</f>
        <v>-21.255444530655552</v>
      </c>
      <c r="AB599">
        <f>Table1373[[#This Row],[Days post-exp. GS 46]]-Table1373[[#This Row],[Days post-exp.]]</f>
        <v>4</v>
      </c>
    </row>
    <row r="600" spans="1:29">
      <c r="A600" t="s">
        <v>1183</v>
      </c>
      <c r="B600" t="s">
        <v>890</v>
      </c>
      <c r="C600" s="3">
        <v>44002</v>
      </c>
      <c r="D600" s="13">
        <v>44036</v>
      </c>
      <c r="E600" s="3" t="s">
        <v>1248</v>
      </c>
      <c r="F600">
        <f>Table1373[[#This Row],[Date Measured]]-Table1373[[#This Row],[Exp. Start]]</f>
        <v>34</v>
      </c>
      <c r="G600">
        <v>17.850000000000001</v>
      </c>
      <c r="H600">
        <v>42</v>
      </c>
      <c r="I600">
        <v>0.82699999999999996</v>
      </c>
      <c r="J600">
        <f>Table1373[[#This Row],[Mass]]*1000</f>
        <v>827</v>
      </c>
      <c r="K600">
        <f>LOG(Table1373[[#This Row],[SVL]])</f>
        <v>1.2516382204482119</v>
      </c>
      <c r="L600">
        <f>LOG(Table1373[[#This Row],[Mass (mg)]])</f>
        <v>2.9175055095525466</v>
      </c>
      <c r="M600">
        <f>Table1373[[#This Row],[Mass (mg)]]*($M$4/Table1373[[#This Row],[SVL]])^$M$3</f>
        <v>490.07780811147319</v>
      </c>
      <c r="N600" s="13">
        <v>44040</v>
      </c>
      <c r="O600" t="s">
        <v>1249</v>
      </c>
      <c r="P600">
        <f>Table1373[[#This Row],[Date Measured GS 46]]-Table1373[[#This Row],[Exp. Start]]</f>
        <v>38</v>
      </c>
      <c r="Q600">
        <v>19.77</v>
      </c>
      <c r="R600">
        <v>46</v>
      </c>
      <c r="S600">
        <v>0.59399999999999997</v>
      </c>
      <c r="T600">
        <f>Table1373[[#This Row],[Mass GS 46]]*1000</f>
        <v>594</v>
      </c>
      <c r="U600">
        <f>LOG(Table1373[[#This Row],[SVL GS 46]])</f>
        <v>1.2960066693136723</v>
      </c>
      <c r="V600">
        <f>LOG(Table1373[[#This Row],[Mass (mg) GS 46]])</f>
        <v>2.7737864449811935</v>
      </c>
      <c r="W600">
        <f>Table1373[[#This Row],[Mass (mg) GS 46]]*($W$4/Table1373[[#This Row],[SVL GS 46]])^$W$3</f>
        <v>256.39965429194461</v>
      </c>
      <c r="X600" s="12">
        <f>Table1373[[#This Row],[GS 46]]-Table1373[[#This Row],[GS]]</f>
        <v>4</v>
      </c>
      <c r="Y600">
        <f>Table1373[[#This Row],[SVL GS 46]]-Table1373[[#This Row],[SVL]]</f>
        <v>1.9199999999999982</v>
      </c>
      <c r="Z600">
        <f>Table1373[[#This Row],[Mass GS 46]]-Table1373[[#This Row],[Mass]]</f>
        <v>-0.23299999999999998</v>
      </c>
      <c r="AA600">
        <f>Table1373[[#This Row],[SMI.mg GS 46]]-Table1373[[#This Row],[SMI.mg]]</f>
        <v>-233.67815381952857</v>
      </c>
      <c r="AB600">
        <f>Table1373[[#This Row],[Days post-exp. GS 46]]-Table1373[[#This Row],[Days post-exp.]]</f>
        <v>4</v>
      </c>
    </row>
    <row r="601" spans="1:29">
      <c r="A601" t="s">
        <v>1183</v>
      </c>
      <c r="B601" t="s">
        <v>890</v>
      </c>
      <c r="C601" s="3">
        <v>44002</v>
      </c>
      <c r="D601" s="13">
        <v>44036</v>
      </c>
      <c r="E601" s="3" t="s">
        <v>1250</v>
      </c>
      <c r="F601">
        <f>Table1373[[#This Row],[Date Measured]]-Table1373[[#This Row],[Exp. Start]]</f>
        <v>34</v>
      </c>
      <c r="G601">
        <v>16.02</v>
      </c>
      <c r="H601">
        <v>42</v>
      </c>
      <c r="I601">
        <v>0.69199999999999995</v>
      </c>
      <c r="J601">
        <f>Table1373[[#This Row],[Mass]]*1000</f>
        <v>692</v>
      </c>
      <c r="K601">
        <f>LOG(Table1373[[#This Row],[SVL]])</f>
        <v>1.2046625117482188</v>
      </c>
      <c r="L601">
        <f>LOG(Table1373[[#This Row],[Mass (mg)]])</f>
        <v>2.840106094456758</v>
      </c>
      <c r="M601">
        <f>Table1373[[#This Row],[Mass (mg)]]*($M$4/Table1373[[#This Row],[SVL]])^$M$3</f>
        <v>554.27057840697159</v>
      </c>
      <c r="N601" s="13">
        <v>44040</v>
      </c>
      <c r="O601" t="s">
        <v>1251</v>
      </c>
      <c r="P601">
        <f>Table1373[[#This Row],[Date Measured GS 46]]-Table1373[[#This Row],[Exp. Start]]</f>
        <v>38</v>
      </c>
      <c r="Q601">
        <v>19.010000000000002</v>
      </c>
      <c r="R601">
        <v>46</v>
      </c>
      <c r="S601">
        <v>0.502</v>
      </c>
      <c r="T601">
        <f>Table1373[[#This Row],[Mass GS 46]]*1000</f>
        <v>502</v>
      </c>
      <c r="U601">
        <f>LOG(Table1373[[#This Row],[SVL GS 46]])</f>
        <v>1.2789821168654432</v>
      </c>
      <c r="V601">
        <f>LOG(Table1373[[#This Row],[Mass (mg) GS 46]])</f>
        <v>2.7007037171450192</v>
      </c>
      <c r="W601">
        <f>Table1373[[#This Row],[Mass (mg) GS 46]]*($W$4/Table1373[[#This Row],[SVL GS 46]])^$W$3</f>
        <v>243.44661350745645</v>
      </c>
      <c r="X601" s="12">
        <f>Table1373[[#This Row],[GS 46]]-Table1373[[#This Row],[GS]]</f>
        <v>4</v>
      </c>
      <c r="Y601">
        <f>Table1373[[#This Row],[SVL GS 46]]-Table1373[[#This Row],[SVL]]</f>
        <v>2.990000000000002</v>
      </c>
      <c r="Z601">
        <f>Table1373[[#This Row],[Mass GS 46]]-Table1373[[#This Row],[Mass]]</f>
        <v>-0.18999999999999995</v>
      </c>
      <c r="AA601">
        <f>Table1373[[#This Row],[SMI.mg GS 46]]-Table1373[[#This Row],[SMI.mg]]</f>
        <v>-310.82396489951515</v>
      </c>
      <c r="AB601">
        <f>Table1373[[#This Row],[Days post-exp. GS 46]]-Table1373[[#This Row],[Days post-exp.]]</f>
        <v>4</v>
      </c>
    </row>
    <row r="602" spans="1:29">
      <c r="A602" t="s">
        <v>1183</v>
      </c>
      <c r="B602" t="s">
        <v>890</v>
      </c>
      <c r="C602" s="3">
        <v>44002</v>
      </c>
      <c r="D602" s="13">
        <v>44037</v>
      </c>
      <c r="E602" s="3" t="s">
        <v>1252</v>
      </c>
      <c r="F602">
        <f>Table1373[[#This Row],[Date Measured]]-Table1373[[#This Row],[Exp. Start]]</f>
        <v>35</v>
      </c>
      <c r="G602">
        <v>18.09</v>
      </c>
      <c r="H602">
        <v>42</v>
      </c>
      <c r="I602">
        <v>0.79900000000000004</v>
      </c>
      <c r="J602">
        <f>Table1373[[#This Row],[Mass]]*1000</f>
        <v>799</v>
      </c>
      <c r="K602">
        <f>LOG(Table1373[[#This Row],[SVL]])</f>
        <v>1.2574385668598138</v>
      </c>
      <c r="L602">
        <f>LOG(Table1373[[#This Row],[Mass (mg)]])</f>
        <v>2.9025467793139912</v>
      </c>
      <c r="M602">
        <f>Table1373[[#This Row],[Mass (mg)]]*($M$4/Table1373[[#This Row],[SVL]])^$M$3</f>
        <v>456.1931703025769</v>
      </c>
      <c r="N602" s="13">
        <v>44041</v>
      </c>
      <c r="O602" t="s">
        <v>1253</v>
      </c>
      <c r="P602">
        <f>Table1373[[#This Row],[Date Measured GS 46]]-Table1373[[#This Row],[Exp. Start]]</f>
        <v>39</v>
      </c>
      <c r="Q602">
        <v>18.100000000000001</v>
      </c>
      <c r="R602">
        <v>46</v>
      </c>
      <c r="S602">
        <v>0.62</v>
      </c>
      <c r="T602">
        <f>Table1373[[#This Row],[Mass GS 46]]*1000</f>
        <v>620</v>
      </c>
      <c r="U602">
        <f>LOG(Table1373[[#This Row],[SVL GS 46]])</f>
        <v>1.2576785748691846</v>
      </c>
      <c r="V602">
        <f>LOG(Table1373[[#This Row],[Mass (mg) GS 46]])</f>
        <v>2.7923916894982539</v>
      </c>
      <c r="W602">
        <f>Table1373[[#This Row],[Mass (mg) GS 46]]*($W$4/Table1373[[#This Row],[SVL GS 46]])^$W$3</f>
        <v>347.83307381742674</v>
      </c>
      <c r="X602" s="12">
        <f>Table1373[[#This Row],[GS 46]]-Table1373[[#This Row],[GS]]</f>
        <v>4</v>
      </c>
      <c r="Y602">
        <f>Table1373[[#This Row],[SVL GS 46]]-Table1373[[#This Row],[SVL]]</f>
        <v>1.0000000000001563E-2</v>
      </c>
      <c r="Z602">
        <f>Table1373[[#This Row],[Mass GS 46]]-Table1373[[#This Row],[Mass]]</f>
        <v>-0.17900000000000005</v>
      </c>
      <c r="AA602">
        <f>Table1373[[#This Row],[SMI.mg GS 46]]-Table1373[[#This Row],[SMI.mg]]</f>
        <v>-108.36009648515017</v>
      </c>
      <c r="AB602">
        <f>Table1373[[#This Row],[Days post-exp. GS 46]]-Table1373[[#This Row],[Days post-exp.]]</f>
        <v>4</v>
      </c>
    </row>
    <row r="603" spans="1:29">
      <c r="A603" t="s">
        <v>1183</v>
      </c>
      <c r="B603" t="s">
        <v>890</v>
      </c>
      <c r="C603" s="3">
        <v>44002</v>
      </c>
      <c r="D603" s="13">
        <v>44038</v>
      </c>
      <c r="E603" s="3" t="s">
        <v>1254</v>
      </c>
      <c r="F603">
        <f>Table1373[[#This Row],[Date Measured]]-Table1373[[#This Row],[Exp. Start]]</f>
        <v>36</v>
      </c>
      <c r="G603">
        <v>18.66</v>
      </c>
      <c r="H603">
        <v>42</v>
      </c>
      <c r="I603">
        <v>0.79200000000000004</v>
      </c>
      <c r="J603">
        <f>Table1373[[#This Row],[Mass]]*1000</f>
        <v>792</v>
      </c>
      <c r="K603">
        <f>LOG(Table1373[[#This Row],[SVL]])</f>
        <v>1.2709116394104811</v>
      </c>
      <c r="L603">
        <f>LOG(Table1373[[#This Row],[Mass (mg)]])</f>
        <v>2.8987251815894934</v>
      </c>
      <c r="M603">
        <f>Table1373[[#This Row],[Mass (mg)]]*($M$4/Table1373[[#This Row],[SVL]])^$M$3</f>
        <v>414.7595535726748</v>
      </c>
      <c r="O603" s="6" t="s">
        <v>1255</v>
      </c>
      <c r="AC603" s="12" t="s">
        <v>115</v>
      </c>
    </row>
    <row r="604" spans="1:29" ht="14.65" thickBot="1">
      <c r="A604" s="1" t="s">
        <v>1183</v>
      </c>
      <c r="B604" s="1" t="s">
        <v>890</v>
      </c>
      <c r="C604" s="2">
        <v>44002</v>
      </c>
      <c r="D604" s="14">
        <v>44038</v>
      </c>
      <c r="E604" s="2" t="s">
        <v>1256</v>
      </c>
      <c r="F604" s="1">
        <f>Table1373[[#This Row],[Date Measured]]-Table1373[[#This Row],[Exp. Start]]</f>
        <v>36</v>
      </c>
      <c r="G604" s="1">
        <v>17.46</v>
      </c>
      <c r="H604" s="1">
        <v>42</v>
      </c>
      <c r="I604" s="1">
        <v>0.90300000000000002</v>
      </c>
      <c r="J604" s="1">
        <f>Table1373[[#This Row],[Mass]]*1000</f>
        <v>903</v>
      </c>
      <c r="K604" s="1">
        <f>LOG(Table1373[[#This Row],[SVL]])</f>
        <v>1.242044239369551</v>
      </c>
      <c r="L604" s="1">
        <f>LOG(Table1373[[#This Row],[Mass (mg)]])</f>
        <v>2.9556877503135057</v>
      </c>
      <c r="M604" s="36">
        <f>Table1373[[#This Row],[Mass (mg)]]*($M$4/Table1373[[#This Row],[SVL]])^$M$3</f>
        <v>569.07880171304555</v>
      </c>
      <c r="N604" s="14">
        <v>44050</v>
      </c>
      <c r="O604" s="1" t="s">
        <v>1257</v>
      </c>
      <c r="P604" s="1">
        <f>Table1373[[#This Row],[Date Measured GS 46]]-Table1373[[#This Row],[Exp. Start]]</f>
        <v>48</v>
      </c>
      <c r="Q604" s="1">
        <v>18.36</v>
      </c>
      <c r="R604" s="1">
        <v>46</v>
      </c>
      <c r="S604" s="1">
        <v>0.441</v>
      </c>
      <c r="T604" s="1">
        <f>Table1373[[#This Row],[Mass GS 46]]*1000</f>
        <v>441</v>
      </c>
      <c r="U604" s="1">
        <f>LOG(Table1373[[#This Row],[SVL GS 46]])</f>
        <v>1.2638726768652235</v>
      </c>
      <c r="V604" s="1">
        <f>LOG(Table1373[[#This Row],[Mass (mg) GS 46]])</f>
        <v>2.6444385894678386</v>
      </c>
      <c r="W604" s="36">
        <f>Table1373[[#This Row],[Mass (mg) GS 46]]*($W$4/Table1373[[#This Row],[SVL GS 46]])^$W$3</f>
        <v>237.14778296302822</v>
      </c>
      <c r="X604" s="15">
        <f>Table1373[[#This Row],[GS 46]]-Table1373[[#This Row],[GS]]</f>
        <v>4</v>
      </c>
      <c r="Y604" s="1">
        <f>Table1373[[#This Row],[SVL GS 46]]-Table1373[[#This Row],[SVL]]</f>
        <v>0.89999999999999858</v>
      </c>
      <c r="Z604" s="1">
        <f>Table1373[[#This Row],[Mass GS 46]]-Table1373[[#This Row],[Mass]]</f>
        <v>-0.46200000000000002</v>
      </c>
      <c r="AA604" s="1">
        <f>Table1373[[#This Row],[SMI.mg GS 46]]-Table1373[[#This Row],[SMI.mg]]</f>
        <v>-331.9310187500173</v>
      </c>
      <c r="AB604" s="1">
        <f>Table1373[[#This Row],[Days post-exp. GS 46]]-Table1373[[#This Row],[Days post-exp.]]</f>
        <v>12</v>
      </c>
      <c r="AC604" s="15"/>
    </row>
    <row r="605" spans="1:29">
      <c r="A605" t="s">
        <v>1258</v>
      </c>
      <c r="B605" t="s">
        <v>890</v>
      </c>
      <c r="C605" s="3">
        <v>44002</v>
      </c>
      <c r="D605" s="13">
        <v>44019</v>
      </c>
      <c r="E605" t="s">
        <v>1259</v>
      </c>
      <c r="F605">
        <f>Table1373[[#This Row],[Date Measured]]-Table1373[[#This Row],[Exp. Start]]</f>
        <v>17</v>
      </c>
      <c r="G605">
        <v>11.52</v>
      </c>
      <c r="H605">
        <v>42</v>
      </c>
      <c r="I605">
        <v>0.26200000000000001</v>
      </c>
      <c r="J605">
        <f>Table1373[[#This Row],[Mass]]*1000</f>
        <v>262</v>
      </c>
      <c r="K605">
        <f>LOG(Table1373[[#This Row],[SVL]])</f>
        <v>1.0614524790871933</v>
      </c>
      <c r="L605">
        <f>LOG(Table1373[[#This Row],[Mass (mg)]])</f>
        <v>2.4183012913197452</v>
      </c>
      <c r="M605">
        <f>Table1373[[#This Row],[Mass (mg)]]*($M$4/Table1373[[#This Row],[SVL]])^$M$3</f>
        <v>525.82948232486228</v>
      </c>
      <c r="N605" s="13">
        <v>44022</v>
      </c>
      <c r="O605" t="s">
        <v>1260</v>
      </c>
      <c r="P605">
        <f>Table1373[[#This Row],[Date Measured GS 46]]-Table1373[[#This Row],[Exp. Start]]</f>
        <v>20</v>
      </c>
      <c r="Q605">
        <v>12.27</v>
      </c>
      <c r="R605">
        <v>46</v>
      </c>
      <c r="S605">
        <v>0.157</v>
      </c>
      <c r="T605">
        <f>Table1373[[#This Row],[Mass GS 46]]*1000</f>
        <v>157</v>
      </c>
      <c r="U605">
        <f>LOG(Table1373[[#This Row],[SVL GS 46]])</f>
        <v>1.0888445627270043</v>
      </c>
      <c r="V605">
        <f>LOG(Table1373[[#This Row],[Mass (mg) GS 46]])</f>
        <v>2.1958996524092336</v>
      </c>
      <c r="W605">
        <f>Table1373[[#This Row],[Mass (mg) GS 46]]*($W$4/Table1373[[#This Row],[SVL GS 46]])^$W$3</f>
        <v>279.49654334078218</v>
      </c>
      <c r="X605" s="12">
        <f>Table1373[[#This Row],[GS 46]]-Table1373[[#This Row],[GS]]</f>
        <v>4</v>
      </c>
      <c r="Y605">
        <f>Table1373[[#This Row],[SVL GS 46]]-Table1373[[#This Row],[SVL]]</f>
        <v>0.75</v>
      </c>
      <c r="Z605">
        <f>Table1373[[#This Row],[Mass GS 46]]-Table1373[[#This Row],[Mass]]</f>
        <v>-0.10500000000000001</v>
      </c>
      <c r="AA605">
        <f>Table1373[[#This Row],[SMI.mg GS 46]]-Table1373[[#This Row],[SMI.mg]]</f>
        <v>-246.3329389840801</v>
      </c>
      <c r="AB605">
        <f>Table1373[[#This Row],[Days post-exp. GS 46]]-Table1373[[#This Row],[Days post-exp.]]</f>
        <v>3</v>
      </c>
    </row>
    <row r="606" spans="1:29">
      <c r="A606" t="s">
        <v>1258</v>
      </c>
      <c r="B606" t="s">
        <v>890</v>
      </c>
      <c r="C606" s="3">
        <v>44002</v>
      </c>
      <c r="D606" s="13">
        <v>44020</v>
      </c>
      <c r="E606" s="4" t="s">
        <v>1261</v>
      </c>
      <c r="F606">
        <f>Table1373[[#This Row],[Date Measured]]-Table1373[[#This Row],[Exp. Start]]</f>
        <v>18</v>
      </c>
      <c r="G606">
        <v>10.82</v>
      </c>
      <c r="H606">
        <v>43</v>
      </c>
      <c r="I606">
        <v>0.26100000000000001</v>
      </c>
      <c r="J606">
        <f>Table1373[[#This Row],[Mass]]*1000</f>
        <v>261</v>
      </c>
      <c r="K606">
        <f>LOG(Table1373[[#This Row],[SVL]])</f>
        <v>1.0342272607705507</v>
      </c>
      <c r="L606">
        <f>LOG(Table1373[[#This Row],[Mass (mg)]])</f>
        <v>2.4166405073382808</v>
      </c>
      <c r="M606">
        <f>Table1373[[#This Row],[Mass (mg)]]*($M$4/Table1373[[#This Row],[SVL]])^$M$3</f>
        <v>623.76801988912553</v>
      </c>
      <c r="N606" s="13">
        <v>44022</v>
      </c>
      <c r="O606" t="s">
        <v>1262</v>
      </c>
      <c r="P606">
        <f>Table1373[[#This Row],[Date Measured GS 46]]-Table1373[[#This Row],[Exp. Start]]</f>
        <v>20</v>
      </c>
      <c r="Q606">
        <v>11.68</v>
      </c>
      <c r="R606">
        <v>46</v>
      </c>
      <c r="S606">
        <v>0.184</v>
      </c>
      <c r="T606">
        <f>Table1373[[#This Row],[Mass GS 46]]*1000</f>
        <v>184</v>
      </c>
      <c r="U606">
        <f>LOG(Table1373[[#This Row],[SVL GS 46]])</f>
        <v>1.0674428427763807</v>
      </c>
      <c r="V606">
        <f>LOG(Table1373[[#This Row],[Mass (mg) GS 46]])</f>
        <v>2.2648178230095364</v>
      </c>
      <c r="W606">
        <f>Table1373[[#This Row],[Mass (mg) GS 46]]*($W$4/Table1373[[#This Row],[SVL GS 46]])^$W$3</f>
        <v>379.1974430315409</v>
      </c>
      <c r="X606" s="12">
        <f>Table1373[[#This Row],[GS 46]]-Table1373[[#This Row],[GS]]</f>
        <v>3</v>
      </c>
      <c r="Y606">
        <f>Table1373[[#This Row],[SVL GS 46]]-Table1373[[#This Row],[SVL]]</f>
        <v>0.85999999999999943</v>
      </c>
      <c r="Z606">
        <f>Table1373[[#This Row],[Mass GS 46]]-Table1373[[#This Row],[Mass]]</f>
        <v>-7.7000000000000013E-2</v>
      </c>
      <c r="AA606">
        <f>Table1373[[#This Row],[SMI.mg GS 46]]-Table1373[[#This Row],[SMI.mg]]</f>
        <v>-244.57057685758463</v>
      </c>
      <c r="AB606">
        <f>Table1373[[#This Row],[Days post-exp. GS 46]]-Table1373[[#This Row],[Days post-exp.]]</f>
        <v>2</v>
      </c>
    </row>
    <row r="607" spans="1:29">
      <c r="A607" t="s">
        <v>1258</v>
      </c>
      <c r="B607" t="s">
        <v>890</v>
      </c>
      <c r="C607" s="3">
        <v>44002</v>
      </c>
      <c r="D607" s="13">
        <v>44021</v>
      </c>
      <c r="E607" s="3" t="s">
        <v>1263</v>
      </c>
      <c r="F607">
        <f>Table1373[[#This Row],[Date Measured]]-Table1373[[#This Row],[Exp. Start]]</f>
        <v>19</v>
      </c>
      <c r="G607">
        <v>14.56</v>
      </c>
      <c r="H607">
        <v>42</v>
      </c>
      <c r="I607">
        <v>0.35199999999999998</v>
      </c>
      <c r="J607">
        <f>Table1373[[#This Row],[Mass]]*1000</f>
        <v>352</v>
      </c>
      <c r="K607">
        <f>LOG(Table1373[[#This Row],[SVL]])</f>
        <v>1.1631613749770184</v>
      </c>
      <c r="L607">
        <f>LOG(Table1373[[#This Row],[Mass (mg)]])</f>
        <v>2.5465426634781312</v>
      </c>
      <c r="M607">
        <f>Table1373[[#This Row],[Mass (mg)]]*($M$4/Table1373[[#This Row],[SVL]])^$M$3</f>
        <v>367.92945205908825</v>
      </c>
      <c r="N607" s="13">
        <v>44026</v>
      </c>
      <c r="O607" t="s">
        <v>1264</v>
      </c>
      <c r="P607">
        <f>Table1373[[#This Row],[Date Measured GS 46]]-Table1373[[#This Row],[Exp. Start]]</f>
        <v>24</v>
      </c>
      <c r="Q607">
        <v>14.32</v>
      </c>
      <c r="R607">
        <v>46</v>
      </c>
      <c r="S607">
        <v>0.23200000000000001</v>
      </c>
      <c r="T607">
        <f>Table1373[[#This Row],[Mass GS 46]]*1000</f>
        <v>232</v>
      </c>
      <c r="U607">
        <f>LOG(Table1373[[#This Row],[SVL GS 46]])</f>
        <v>1.1559430179718369</v>
      </c>
      <c r="V607">
        <f>LOG(Table1373[[#This Row],[Mass (mg) GS 46]])</f>
        <v>2.3654879848908998</v>
      </c>
      <c r="W607">
        <f>Table1373[[#This Row],[Mass (mg) GS 46]]*($W$4/Table1373[[#This Row],[SVL GS 46]])^$W$3</f>
        <v>261.01068276057617</v>
      </c>
      <c r="X607" s="12">
        <f>Table1373[[#This Row],[GS 46]]-Table1373[[#This Row],[GS]]</f>
        <v>4</v>
      </c>
      <c r="Y607">
        <f>Table1373[[#This Row],[SVL GS 46]]-Table1373[[#This Row],[SVL]]</f>
        <v>-0.24000000000000021</v>
      </c>
      <c r="Z607">
        <f>Table1373[[#This Row],[Mass GS 46]]-Table1373[[#This Row],[Mass]]</f>
        <v>-0.11999999999999997</v>
      </c>
      <c r="AA607">
        <f>Table1373[[#This Row],[SMI.mg GS 46]]-Table1373[[#This Row],[SMI.mg]]</f>
        <v>-106.91876929851207</v>
      </c>
      <c r="AB607">
        <f>Table1373[[#This Row],[Days post-exp. GS 46]]-Table1373[[#This Row],[Days post-exp.]]</f>
        <v>5</v>
      </c>
    </row>
    <row r="608" spans="1:29">
      <c r="A608" t="s">
        <v>1258</v>
      </c>
      <c r="B608" t="s">
        <v>890</v>
      </c>
      <c r="C608" s="3">
        <v>44002</v>
      </c>
      <c r="D608" s="13">
        <v>44022</v>
      </c>
      <c r="E608" s="3" t="s">
        <v>1265</v>
      </c>
      <c r="F608">
        <f>Table1373[[#This Row],[Date Measured]]-Table1373[[#This Row],[Exp. Start]]</f>
        <v>20</v>
      </c>
      <c r="G608">
        <v>14.11</v>
      </c>
      <c r="H608">
        <v>42</v>
      </c>
      <c r="I608">
        <v>0.29899999999999999</v>
      </c>
      <c r="J608">
        <f>Table1373[[#This Row],[Mass]]*1000</f>
        <v>299</v>
      </c>
      <c r="K608">
        <f>LOG(Table1373[[#This Row],[SVL]])</f>
        <v>1.1495270137543478</v>
      </c>
      <c r="L608">
        <f>LOG(Table1373[[#This Row],[Mass (mg)]])</f>
        <v>2.4756711883244296</v>
      </c>
      <c r="M608">
        <f>Table1373[[#This Row],[Mass (mg)]]*($M$4/Table1373[[#This Row],[SVL]])^$M$3</f>
        <v>341.09326924732653</v>
      </c>
      <c r="N608" s="13">
        <v>44025</v>
      </c>
      <c r="O608" t="s">
        <v>1266</v>
      </c>
      <c r="P608">
        <f>Table1373[[#This Row],[Date Measured GS 46]]-Table1373[[#This Row],[Exp. Start]]</f>
        <v>23</v>
      </c>
      <c r="Q608">
        <v>16.739999999999998</v>
      </c>
      <c r="R608">
        <v>46</v>
      </c>
      <c r="S608">
        <v>0.26600000000000001</v>
      </c>
      <c r="T608">
        <f>Table1373[[#This Row],[Mass GS 46]]*1000</f>
        <v>266</v>
      </c>
      <c r="U608">
        <f>LOG(Table1373[[#This Row],[SVL GS 46]])</f>
        <v>1.2237554536572413</v>
      </c>
      <c r="V608">
        <f>LOG(Table1373[[#This Row],[Mass (mg) GS 46]])</f>
        <v>2.424881636631067</v>
      </c>
      <c r="W608">
        <f>Table1373[[#This Row],[Mass (mg) GS 46]]*($W$4/Table1373[[#This Row],[SVL GS 46]])^$W$3</f>
        <v>188.20218680795577</v>
      </c>
      <c r="X608" s="12">
        <f>Table1373[[#This Row],[GS 46]]-Table1373[[#This Row],[GS]]</f>
        <v>4</v>
      </c>
      <c r="Y608">
        <f>Table1373[[#This Row],[SVL GS 46]]-Table1373[[#This Row],[SVL]]</f>
        <v>2.629999999999999</v>
      </c>
      <c r="Z608">
        <f>Table1373[[#This Row],[Mass GS 46]]-Table1373[[#This Row],[Mass]]</f>
        <v>-3.2999999999999974E-2</v>
      </c>
      <c r="AA608">
        <f>Table1373[[#This Row],[SMI.mg GS 46]]-Table1373[[#This Row],[SMI.mg]]</f>
        <v>-152.89108243937076</v>
      </c>
      <c r="AB608">
        <f>Table1373[[#This Row],[Days post-exp. GS 46]]-Table1373[[#This Row],[Days post-exp.]]</f>
        <v>3</v>
      </c>
    </row>
    <row r="609" spans="1:28">
      <c r="A609" t="s">
        <v>1258</v>
      </c>
      <c r="B609" t="s">
        <v>890</v>
      </c>
      <c r="C609" s="3">
        <v>44002</v>
      </c>
      <c r="D609" s="13">
        <v>44025</v>
      </c>
      <c r="E609" s="3" t="s">
        <v>1267</v>
      </c>
      <c r="F609">
        <f>Table1373[[#This Row],[Date Measured]]-Table1373[[#This Row],[Exp. Start]]</f>
        <v>23</v>
      </c>
      <c r="G609">
        <v>13.33</v>
      </c>
      <c r="H609">
        <v>42</v>
      </c>
      <c r="I609">
        <v>0.30599999999999999</v>
      </c>
      <c r="J609">
        <f>Table1373[[#This Row],[Mass]]*1000</f>
        <v>306</v>
      </c>
      <c r="K609">
        <f>LOG(Table1373[[#This Row],[SVL]])</f>
        <v>1.1248301494138593</v>
      </c>
      <c r="L609">
        <f>LOG(Table1373[[#This Row],[Mass (mg)]])</f>
        <v>2.4857214264815801</v>
      </c>
      <c r="M609">
        <f>Table1373[[#This Row],[Mass (mg)]]*($M$4/Table1373[[#This Row],[SVL]])^$M$3</f>
        <v>408.99624929582552</v>
      </c>
      <c r="N609" s="13">
        <v>44031</v>
      </c>
      <c r="O609" t="s">
        <v>1268</v>
      </c>
      <c r="P609">
        <f>Table1373[[#This Row],[Date Measured GS 46]]-Table1373[[#This Row],[Exp. Start]]</f>
        <v>29</v>
      </c>
      <c r="Q609">
        <v>14.59</v>
      </c>
      <c r="R609">
        <v>46</v>
      </c>
      <c r="S609">
        <v>0.221</v>
      </c>
      <c r="T609">
        <f>Table1373[[#This Row],[Mass GS 46]]*1000</f>
        <v>221</v>
      </c>
      <c r="U609">
        <f>LOG(Table1373[[#This Row],[SVL GS 46]])</f>
        <v>1.1640552918934517</v>
      </c>
      <c r="V609">
        <f>LOG(Table1373[[#This Row],[Mass (mg) GS 46]])</f>
        <v>2.3443922736851106</v>
      </c>
      <c r="W609">
        <f>Table1373[[#This Row],[Mass (mg) GS 46]]*($W$4/Table1373[[#This Row],[SVL GS 46]])^$W$3</f>
        <v>235.2156460864291</v>
      </c>
      <c r="X609" s="12">
        <f>Table1373[[#This Row],[GS 46]]-Table1373[[#This Row],[GS]]</f>
        <v>4</v>
      </c>
      <c r="Y609">
        <f>Table1373[[#This Row],[SVL GS 46]]-Table1373[[#This Row],[SVL]]</f>
        <v>1.2599999999999998</v>
      </c>
      <c r="Z609">
        <f>Table1373[[#This Row],[Mass GS 46]]-Table1373[[#This Row],[Mass]]</f>
        <v>-8.4999999999999992E-2</v>
      </c>
      <c r="AA609">
        <f>Table1373[[#This Row],[SMI.mg GS 46]]-Table1373[[#This Row],[SMI.mg]]</f>
        <v>-173.78060320939642</v>
      </c>
      <c r="AB609">
        <f>Table1373[[#This Row],[Days post-exp. GS 46]]-Table1373[[#This Row],[Days post-exp.]]</f>
        <v>6</v>
      </c>
    </row>
    <row r="610" spans="1:28">
      <c r="A610" t="s">
        <v>1258</v>
      </c>
      <c r="B610" t="s">
        <v>890</v>
      </c>
      <c r="C610" s="3">
        <v>44002</v>
      </c>
      <c r="D610" s="13">
        <v>44027</v>
      </c>
      <c r="E610" s="3" t="s">
        <v>1269</v>
      </c>
      <c r="F610">
        <f>Table1373[[#This Row],[Date Measured]]-Table1373[[#This Row],[Exp. Start]]</f>
        <v>25</v>
      </c>
      <c r="G610">
        <v>14.67</v>
      </c>
      <c r="H610">
        <v>42</v>
      </c>
      <c r="I610">
        <v>0.32600000000000001</v>
      </c>
      <c r="J610">
        <f>Table1373[[#This Row],[Mass]]*1000</f>
        <v>326</v>
      </c>
      <c r="K610">
        <f>LOG(Table1373[[#This Row],[SVL]])</f>
        <v>1.1664301138432827</v>
      </c>
      <c r="L610">
        <f>LOG(Table1373[[#This Row],[Mass (mg)]])</f>
        <v>2.5132176000679389</v>
      </c>
      <c r="M610">
        <f>Table1373[[#This Row],[Mass (mg)]]*($M$4/Table1373[[#This Row],[SVL]])^$M$3</f>
        <v>333.68297176352667</v>
      </c>
      <c r="N610" s="13">
        <v>44032</v>
      </c>
      <c r="O610" t="s">
        <v>1270</v>
      </c>
      <c r="P610">
        <f>Table1373[[#This Row],[Date Measured GS 46]]-Table1373[[#This Row],[Exp. Start]]</f>
        <v>30</v>
      </c>
      <c r="Q610">
        <v>13.51</v>
      </c>
      <c r="R610">
        <v>46</v>
      </c>
      <c r="S610">
        <v>0.23100000000000001</v>
      </c>
      <c r="T610">
        <f>Table1373[[#This Row],[Mass GS 46]]*1000</f>
        <v>231</v>
      </c>
      <c r="U610">
        <f>LOG(Table1373[[#This Row],[SVL GS 46]])</f>
        <v>1.1306553490220306</v>
      </c>
      <c r="V610">
        <f>LOG(Table1373[[#This Row],[Mass (mg) GS 46]])</f>
        <v>2.3636119798921444</v>
      </c>
      <c r="W610">
        <f>Table1373[[#This Row],[Mass (mg) GS 46]]*($W$4/Table1373[[#This Row],[SVL GS 46]])^$W$3</f>
        <v>308.95535649757539</v>
      </c>
      <c r="X610" s="12">
        <f>Table1373[[#This Row],[GS 46]]-Table1373[[#This Row],[GS]]</f>
        <v>4</v>
      </c>
      <c r="Y610">
        <f>Table1373[[#This Row],[SVL GS 46]]-Table1373[[#This Row],[SVL]]</f>
        <v>-1.1600000000000001</v>
      </c>
      <c r="Z610">
        <f>Table1373[[#This Row],[Mass GS 46]]-Table1373[[#This Row],[Mass]]</f>
        <v>-9.5000000000000001E-2</v>
      </c>
      <c r="AA610">
        <f>Table1373[[#This Row],[SMI.mg GS 46]]-Table1373[[#This Row],[SMI.mg]]</f>
        <v>-24.727615265951272</v>
      </c>
      <c r="AB610">
        <f>Table1373[[#This Row],[Days post-exp. GS 46]]-Table1373[[#This Row],[Days post-exp.]]</f>
        <v>5</v>
      </c>
    </row>
    <row r="611" spans="1:28">
      <c r="A611" t="s">
        <v>1258</v>
      </c>
      <c r="B611" t="s">
        <v>890</v>
      </c>
      <c r="C611" s="3">
        <v>44002</v>
      </c>
      <c r="D611" s="13">
        <v>44029</v>
      </c>
      <c r="E611" s="3" t="s">
        <v>1271</v>
      </c>
      <c r="F611">
        <f>Table1373[[#This Row],[Date Measured]]-Table1373[[#This Row],[Exp. Start]]</f>
        <v>27</v>
      </c>
      <c r="G611">
        <v>14.51</v>
      </c>
      <c r="H611">
        <v>42</v>
      </c>
      <c r="I611">
        <v>0.35599999999999998</v>
      </c>
      <c r="J611">
        <f>Table1373[[#This Row],[Mass]]*1000</f>
        <v>356</v>
      </c>
      <c r="K611">
        <f>LOG(Table1373[[#This Row],[SVL]])</f>
        <v>1.161667412437736</v>
      </c>
      <c r="L611">
        <f>LOG(Table1373[[#This Row],[Mass (mg)]])</f>
        <v>2.5514499979728753</v>
      </c>
      <c r="M611">
        <f>Table1373[[#This Row],[Mass (mg)]]*($M$4/Table1373[[#This Row],[SVL]])^$M$3</f>
        <v>375.69333587674487</v>
      </c>
      <c r="N611" s="13">
        <v>44037</v>
      </c>
      <c r="O611" t="s">
        <v>1272</v>
      </c>
      <c r="P611">
        <f>Table1373[[#This Row],[Date Measured GS 46]]-Table1373[[#This Row],[Exp. Start]]</f>
        <v>35</v>
      </c>
      <c r="Q611">
        <v>14.35</v>
      </c>
      <c r="R611">
        <v>46</v>
      </c>
      <c r="S611">
        <v>0.218</v>
      </c>
      <c r="T611">
        <f>Table1373[[#This Row],[Mass GS 46]]*1000</f>
        <v>218</v>
      </c>
      <c r="U611">
        <f>LOG(Table1373[[#This Row],[SVL GS 46]])</f>
        <v>1.1568519010700111</v>
      </c>
      <c r="V611">
        <f>LOG(Table1373[[#This Row],[Mass (mg) GS 46]])</f>
        <v>2.3384564936046046</v>
      </c>
      <c r="W611">
        <f>Table1373[[#This Row],[Mass (mg) GS 46]]*($W$4/Table1373[[#This Row],[SVL GS 46]])^$W$3</f>
        <v>243.74015470632449</v>
      </c>
      <c r="X611" s="12">
        <f>Table1373[[#This Row],[GS 46]]-Table1373[[#This Row],[GS]]</f>
        <v>4</v>
      </c>
      <c r="Y611">
        <f>Table1373[[#This Row],[SVL GS 46]]-Table1373[[#This Row],[SVL]]</f>
        <v>-0.16000000000000014</v>
      </c>
      <c r="Z611">
        <f>Table1373[[#This Row],[Mass GS 46]]-Table1373[[#This Row],[Mass]]</f>
        <v>-0.13799999999999998</v>
      </c>
      <c r="AA611">
        <f>Table1373[[#This Row],[SMI.mg GS 46]]-Table1373[[#This Row],[SMI.mg]]</f>
        <v>-131.95318117042038</v>
      </c>
      <c r="AB611">
        <f>Table1373[[#This Row],[Days post-exp. GS 46]]-Table1373[[#This Row],[Days post-exp.]]</f>
        <v>8</v>
      </c>
    </row>
    <row r="612" spans="1:28">
      <c r="A612" t="s">
        <v>1258</v>
      </c>
      <c r="B612" t="s">
        <v>890</v>
      </c>
      <c r="C612" s="3">
        <v>44002</v>
      </c>
      <c r="D612" s="13">
        <v>44029</v>
      </c>
      <c r="E612" s="3" t="s">
        <v>1273</v>
      </c>
      <c r="F612">
        <f>Table1373[[#This Row],[Date Measured]]-Table1373[[#This Row],[Exp. Start]]</f>
        <v>27</v>
      </c>
      <c r="G612">
        <v>13.25</v>
      </c>
      <c r="H612">
        <v>42</v>
      </c>
      <c r="I612">
        <v>0.221</v>
      </c>
      <c r="J612">
        <f>Table1373[[#This Row],[Mass]]*1000</f>
        <v>221</v>
      </c>
      <c r="K612">
        <f>LOG(Table1373[[#This Row],[SVL]])</f>
        <v>1.1222158782728267</v>
      </c>
      <c r="L612">
        <f>LOG(Table1373[[#This Row],[Mass (mg)]])</f>
        <v>2.3443922736851106</v>
      </c>
      <c r="M612">
        <f>Table1373[[#This Row],[Mass (mg)]]*($M$4/Table1373[[#This Row],[SVL]])^$M$3</f>
        <v>300.3810447732202</v>
      </c>
      <c r="N612" s="13">
        <v>44031</v>
      </c>
      <c r="O612" t="s">
        <v>1274</v>
      </c>
      <c r="P612">
        <f>Table1373[[#This Row],[Date Measured GS 46]]-Table1373[[#This Row],[Exp. Start]]</f>
        <v>29</v>
      </c>
      <c r="Q612">
        <v>12.31</v>
      </c>
      <c r="R612">
        <v>46</v>
      </c>
      <c r="S612">
        <v>0.20599999999999999</v>
      </c>
      <c r="T612">
        <f>Table1373[[#This Row],[Mass GS 46]]*1000</f>
        <v>206</v>
      </c>
      <c r="U612">
        <f>LOG(Table1373[[#This Row],[SVL GS 46]])</f>
        <v>1.0902580529313164</v>
      </c>
      <c r="V612">
        <f>LOG(Table1373[[#This Row],[Mass (mg) GS 46]])</f>
        <v>2.3138672203691533</v>
      </c>
      <c r="W612">
        <f>Table1373[[#This Row],[Mass (mg) GS 46]]*($W$4/Table1373[[#This Row],[SVL GS 46]])^$W$3</f>
        <v>363.19966222071912</v>
      </c>
      <c r="X612" s="12">
        <f>Table1373[[#This Row],[GS 46]]-Table1373[[#This Row],[GS]]</f>
        <v>4</v>
      </c>
      <c r="Y612">
        <f>Table1373[[#This Row],[SVL GS 46]]-Table1373[[#This Row],[SVL]]</f>
        <v>-0.9399999999999995</v>
      </c>
      <c r="Z612">
        <f>Table1373[[#This Row],[Mass GS 46]]-Table1373[[#This Row],[Mass]]</f>
        <v>-1.5000000000000013E-2</v>
      </c>
      <c r="AA612">
        <f>Table1373[[#This Row],[SMI.mg GS 46]]-Table1373[[#This Row],[SMI.mg]]</f>
        <v>62.818617447498923</v>
      </c>
      <c r="AB612">
        <f>Table1373[[#This Row],[Days post-exp. GS 46]]-Table1373[[#This Row],[Days post-exp.]]</f>
        <v>2</v>
      </c>
    </row>
    <row r="613" spans="1:28">
      <c r="A613" t="s">
        <v>1258</v>
      </c>
      <c r="B613" t="s">
        <v>890</v>
      </c>
      <c r="C613" s="3">
        <v>44002</v>
      </c>
      <c r="D613" s="13">
        <v>44031</v>
      </c>
      <c r="E613" t="s">
        <v>1275</v>
      </c>
      <c r="F613">
        <f>Table1373[[#This Row],[Date Measured]]-Table1373[[#This Row],[Exp. Start]]</f>
        <v>29</v>
      </c>
      <c r="G613">
        <v>13.29</v>
      </c>
      <c r="H613">
        <v>42</v>
      </c>
      <c r="I613">
        <v>0.31900000000000001</v>
      </c>
      <c r="J613">
        <f>Table1373[[#This Row],[Mass]]*1000</f>
        <v>319</v>
      </c>
      <c r="K613">
        <f>LOG(Table1373[[#This Row],[SVL]])</f>
        <v>1.1235249809427319</v>
      </c>
      <c r="L613">
        <f>LOG(Table1373[[#This Row],[Mass (mg)]])</f>
        <v>2.503790683057181</v>
      </c>
      <c r="M613">
        <f>Table1373[[#This Row],[Mass (mg)]]*($M$4/Table1373[[#This Row],[SVL]])^$M$3</f>
        <v>429.95626130097867</v>
      </c>
      <c r="N613" s="13">
        <v>44035</v>
      </c>
      <c r="O613" t="s">
        <v>1276</v>
      </c>
      <c r="P613">
        <f>Table1373[[#This Row],[Date Measured GS 46]]-Table1373[[#This Row],[Exp. Start]]</f>
        <v>33</v>
      </c>
      <c r="Q613">
        <v>13.59</v>
      </c>
      <c r="R613">
        <v>46</v>
      </c>
      <c r="S613">
        <v>0.191</v>
      </c>
      <c r="T613">
        <f>Table1373[[#This Row],[Mass GS 46]]*1000</f>
        <v>191</v>
      </c>
      <c r="U613">
        <f>LOG(Table1373[[#This Row],[SVL GS 46]])</f>
        <v>1.1332194567324942</v>
      </c>
      <c r="V613">
        <f>LOG(Table1373[[#This Row],[Mass (mg) GS 46]])</f>
        <v>2.2810333672477277</v>
      </c>
      <c r="W613">
        <f>Table1373[[#This Row],[Mass (mg) GS 46]]*($W$4/Table1373[[#This Row],[SVL GS 46]])^$W$3</f>
        <v>251.01564845129832</v>
      </c>
      <c r="X613" s="12">
        <f>Table1373[[#This Row],[GS 46]]-Table1373[[#This Row],[GS]]</f>
        <v>4</v>
      </c>
      <c r="Y613">
        <f>Table1373[[#This Row],[SVL GS 46]]-Table1373[[#This Row],[SVL]]</f>
        <v>0.30000000000000071</v>
      </c>
      <c r="Z613">
        <f>Table1373[[#This Row],[Mass GS 46]]-Table1373[[#This Row],[Mass]]</f>
        <v>-0.128</v>
      </c>
      <c r="AA613">
        <f>Table1373[[#This Row],[SMI.mg GS 46]]-Table1373[[#This Row],[SMI.mg]]</f>
        <v>-178.94061284968035</v>
      </c>
      <c r="AB613">
        <f>Table1373[[#This Row],[Days post-exp. GS 46]]-Table1373[[#This Row],[Days post-exp.]]</f>
        <v>4</v>
      </c>
    </row>
    <row r="614" spans="1:28">
      <c r="A614" t="s">
        <v>1258</v>
      </c>
      <c r="B614" t="s">
        <v>890</v>
      </c>
      <c r="C614" s="3">
        <v>44002</v>
      </c>
      <c r="D614" s="13">
        <v>44033</v>
      </c>
      <c r="E614" t="s">
        <v>1277</v>
      </c>
      <c r="F614">
        <f>Table1373[[#This Row],[Date Measured]]-Table1373[[#This Row],[Exp. Start]]</f>
        <v>31</v>
      </c>
      <c r="G614">
        <v>14.64</v>
      </c>
      <c r="H614">
        <v>42</v>
      </c>
      <c r="I614">
        <v>0.40500000000000003</v>
      </c>
      <c r="J614">
        <f>Table1373[[#This Row],[Mass]]*1000</f>
        <v>405</v>
      </c>
      <c r="K614">
        <f>LOG(Table1373[[#This Row],[SVL]])</f>
        <v>1.1655410767223731</v>
      </c>
      <c r="L614">
        <f>LOG(Table1373[[#This Row],[Mass (mg)]])</f>
        <v>2.6074550232146687</v>
      </c>
      <c r="M614">
        <f>Table1373[[#This Row],[Mass (mg)]]*($M$4/Table1373[[#This Row],[SVL]])^$M$3</f>
        <v>416.91544312268621</v>
      </c>
      <c r="N614" s="13">
        <v>44041</v>
      </c>
      <c r="O614" t="s">
        <v>1278</v>
      </c>
      <c r="P614">
        <f>Table1373[[#This Row],[Date Measured GS 46]]-Table1373[[#This Row],[Exp. Start]]</f>
        <v>39</v>
      </c>
      <c r="Q614">
        <v>12.37</v>
      </c>
      <c r="R614">
        <v>46</v>
      </c>
      <c r="S614">
        <v>0.21299999999999999</v>
      </c>
      <c r="T614">
        <f>Table1373[[#This Row],[Mass GS 46]]*1000</f>
        <v>213</v>
      </c>
      <c r="U614">
        <f>LOG(Table1373[[#This Row],[SVL GS 46]])</f>
        <v>1.0923696996291206</v>
      </c>
      <c r="V614">
        <f>LOG(Table1373[[#This Row],[Mass (mg) GS 46]])</f>
        <v>2.3283796034387376</v>
      </c>
      <c r="W614">
        <f>Table1373[[#This Row],[Mass (mg) GS 46]]*($W$4/Table1373[[#This Row],[SVL GS 46]])^$W$3</f>
        <v>370.15657712514474</v>
      </c>
      <c r="X614" s="12">
        <f>Table1373[[#This Row],[GS 46]]-Table1373[[#This Row],[GS]]</f>
        <v>4</v>
      </c>
      <c r="Y614">
        <f>Table1373[[#This Row],[SVL GS 46]]-Table1373[[#This Row],[SVL]]</f>
        <v>-2.2700000000000014</v>
      </c>
      <c r="Z614">
        <f>Table1373[[#This Row],[Mass GS 46]]-Table1373[[#This Row],[Mass]]</f>
        <v>-0.19200000000000003</v>
      </c>
      <c r="AA614">
        <f>Table1373[[#This Row],[SMI.mg GS 46]]-Table1373[[#This Row],[SMI.mg]]</f>
        <v>-46.758865997541477</v>
      </c>
      <c r="AB614">
        <f>Table1373[[#This Row],[Days post-exp. GS 46]]-Table1373[[#This Row],[Days post-exp.]]</f>
        <v>8</v>
      </c>
    </row>
    <row r="615" spans="1:28">
      <c r="A615" t="s">
        <v>1258</v>
      </c>
      <c r="B615" t="s">
        <v>890</v>
      </c>
      <c r="C615" s="3">
        <v>44002</v>
      </c>
      <c r="D615" s="13">
        <v>44035</v>
      </c>
      <c r="E615" t="s">
        <v>1279</v>
      </c>
      <c r="F615">
        <f>Table1373[[#This Row],[Date Measured]]-Table1373[[#This Row],[Exp. Start]]</f>
        <v>33</v>
      </c>
      <c r="G615">
        <v>14.75</v>
      </c>
      <c r="H615">
        <v>42</v>
      </c>
      <c r="I615">
        <v>0.38300000000000001</v>
      </c>
      <c r="J615">
        <f>Table1373[[#This Row],[Mass]]*1000</f>
        <v>383</v>
      </c>
      <c r="K615">
        <f>LOG(Table1373[[#This Row],[SVL]])</f>
        <v>1.1687920203141817</v>
      </c>
      <c r="L615">
        <f>LOG(Table1373[[#This Row],[Mass (mg)]])</f>
        <v>2.5831987739686229</v>
      </c>
      <c r="M615">
        <f>Table1373[[#This Row],[Mass (mg)]]*($M$4/Table1373[[#This Row],[SVL]])^$M$3</f>
        <v>386.13205664649615</v>
      </c>
      <c r="N615" s="13">
        <v>44040</v>
      </c>
      <c r="O615" t="s">
        <v>1280</v>
      </c>
      <c r="P615">
        <f>Table1373[[#This Row],[Date Measured GS 46]]-Table1373[[#This Row],[Exp. Start]]</f>
        <v>38</v>
      </c>
      <c r="Q615">
        <v>13.93</v>
      </c>
      <c r="R615">
        <v>46</v>
      </c>
      <c r="S615">
        <v>0.28799999999999998</v>
      </c>
      <c r="T615">
        <f>Table1373[[#This Row],[Mass GS 46]]*1000</f>
        <v>288</v>
      </c>
      <c r="U615">
        <f>LOG(Table1373[[#This Row],[SVL GS 46]])</f>
        <v>1.1439511164239635</v>
      </c>
      <c r="V615">
        <f>LOG(Table1373[[#This Row],[Mass (mg) GS 46]])</f>
        <v>2.459392487759231</v>
      </c>
      <c r="W615">
        <f>Table1373[[#This Row],[Mass (mg) GS 46]]*($W$4/Table1373[[#This Row],[SVL GS 46]])^$W$3</f>
        <v>351.708639453199</v>
      </c>
      <c r="X615" s="12">
        <f>Table1373[[#This Row],[GS 46]]-Table1373[[#This Row],[GS]]</f>
        <v>4</v>
      </c>
      <c r="Y615">
        <f>Table1373[[#This Row],[SVL GS 46]]-Table1373[[#This Row],[SVL]]</f>
        <v>-0.82000000000000028</v>
      </c>
      <c r="Z615">
        <f>Table1373[[#This Row],[Mass GS 46]]-Table1373[[#This Row],[Mass]]</f>
        <v>-9.5000000000000029E-2</v>
      </c>
      <c r="AA615">
        <f>Table1373[[#This Row],[SMI.mg GS 46]]-Table1373[[#This Row],[SMI.mg]]</f>
        <v>-34.423417193297155</v>
      </c>
      <c r="AB615">
        <f>Table1373[[#This Row],[Days post-exp. GS 46]]-Table1373[[#This Row],[Days post-exp.]]</f>
        <v>5</v>
      </c>
    </row>
    <row r="616" spans="1:28">
      <c r="A616" t="s">
        <v>1258</v>
      </c>
      <c r="B616" t="s">
        <v>890</v>
      </c>
      <c r="C616" s="3">
        <v>44002</v>
      </c>
      <c r="D616" s="13">
        <v>44037</v>
      </c>
      <c r="E616" t="s">
        <v>1281</v>
      </c>
      <c r="F616">
        <f>Table1373[[#This Row],[Date Measured]]-Table1373[[#This Row],[Exp. Start]]</f>
        <v>35</v>
      </c>
      <c r="G616">
        <v>15.08</v>
      </c>
      <c r="H616">
        <v>42</v>
      </c>
      <c r="I616">
        <v>0.45400000000000001</v>
      </c>
      <c r="J616">
        <f>Table1373[[#This Row],[Mass]]*1000</f>
        <v>454</v>
      </c>
      <c r="K616">
        <f>LOG(Table1373[[#This Row],[SVL]])</f>
        <v>1.1784013415337553</v>
      </c>
      <c r="L616">
        <f>LOG(Table1373[[#This Row],[Mass (mg)]])</f>
        <v>2.6570558528571038</v>
      </c>
      <c r="M616">
        <f>Table1373[[#This Row],[Mass (mg)]]*($M$4/Table1373[[#This Row],[SVL]])^$M$3</f>
        <v>430.35323788268363</v>
      </c>
      <c r="N616" s="13">
        <v>44042</v>
      </c>
      <c r="O616" t="s">
        <v>1282</v>
      </c>
      <c r="P616">
        <f>Table1373[[#This Row],[Date Measured GS 46]]-Table1373[[#This Row],[Exp. Start]]</f>
        <v>40</v>
      </c>
      <c r="Q616">
        <v>15.14</v>
      </c>
      <c r="R616">
        <v>46</v>
      </c>
      <c r="S616">
        <v>0.35299999999999998</v>
      </c>
      <c r="T616">
        <f>Table1373[[#This Row],[Mass GS 46]]*1000</f>
        <v>353</v>
      </c>
      <c r="U616">
        <f>LOG(Table1373[[#This Row],[SVL GS 46]])</f>
        <v>1.180125875164054</v>
      </c>
      <c r="V616">
        <f>LOG(Table1373[[#This Row],[Mass (mg) GS 46]])</f>
        <v>2.5477747053878224</v>
      </c>
      <c r="W616">
        <f>Table1373[[#This Row],[Mass (mg) GS 46]]*($W$4/Table1373[[#This Row],[SVL GS 46]])^$W$3</f>
        <v>336.59932374804828</v>
      </c>
      <c r="X616" s="12">
        <f>Table1373[[#This Row],[GS 46]]-Table1373[[#This Row],[GS]]</f>
        <v>4</v>
      </c>
      <c r="Y616">
        <f>Table1373[[#This Row],[SVL GS 46]]-Table1373[[#This Row],[SVL]]</f>
        <v>6.0000000000000497E-2</v>
      </c>
      <c r="Z616">
        <f>Table1373[[#This Row],[Mass GS 46]]-Table1373[[#This Row],[Mass]]</f>
        <v>-0.10100000000000003</v>
      </c>
      <c r="AA616">
        <f>Table1373[[#This Row],[SMI.mg GS 46]]-Table1373[[#This Row],[SMI.mg]]</f>
        <v>-93.753914134635352</v>
      </c>
      <c r="AB616">
        <f>Table1373[[#This Row],[Days post-exp. GS 46]]-Table1373[[#This Row],[Days post-exp.]]</f>
        <v>5</v>
      </c>
    </row>
    <row r="617" spans="1:28">
      <c r="A617" t="s">
        <v>1258</v>
      </c>
      <c r="B617" t="s">
        <v>890</v>
      </c>
      <c r="C617" s="3">
        <v>44002</v>
      </c>
      <c r="D617" s="13">
        <v>44037</v>
      </c>
      <c r="E617" t="s">
        <v>1283</v>
      </c>
      <c r="F617">
        <f>Table1373[[#This Row],[Date Measured]]-Table1373[[#This Row],[Exp. Start]]</f>
        <v>35</v>
      </c>
      <c r="G617">
        <v>14.57</v>
      </c>
      <c r="H617">
        <v>42</v>
      </c>
      <c r="I617">
        <v>0.34200000000000003</v>
      </c>
      <c r="J617">
        <f>Table1373[[#This Row],[Mass]]*1000</f>
        <v>342</v>
      </c>
      <c r="K617">
        <f>LOG(Table1373[[#This Row],[SVL]])</f>
        <v>1.1634595517699902</v>
      </c>
      <c r="L617">
        <f>LOG(Table1373[[#This Row],[Mass (mg)]])</f>
        <v>2.5340261060561349</v>
      </c>
      <c r="M617">
        <f>Table1373[[#This Row],[Mass (mg)]]*($M$4/Table1373[[#This Row],[SVL]])^$M$3</f>
        <v>356.7938753247148</v>
      </c>
      <c r="N617" s="27">
        <v>44039</v>
      </c>
      <c r="O617" s="31" t="s">
        <v>1284</v>
      </c>
      <c r="P617">
        <f>Table1373[[#This Row],[Date Measured GS 46]]-Table1373[[#This Row],[Exp. Start]]</f>
        <v>37</v>
      </c>
      <c r="Q617" s="31">
        <v>15.21</v>
      </c>
      <c r="R617" s="31">
        <v>46</v>
      </c>
      <c r="S617" s="31">
        <v>0.30099999999999999</v>
      </c>
      <c r="T617">
        <f>Table1373[[#This Row],[Mass GS 46]]*1000</f>
        <v>301</v>
      </c>
      <c r="U617">
        <f>LOG(Table1373[[#This Row],[SVL GS 46]])</f>
        <v>1.1821292140529984</v>
      </c>
      <c r="V617">
        <f>LOG(Table1373[[#This Row],[Mass (mg) GS 46]])</f>
        <v>2.4785664955938436</v>
      </c>
      <c r="W617">
        <f>Table1373[[#This Row],[Mass (mg) GS 46]]*($W$4/Table1373[[#This Row],[SVL GS 46]])^$W$3</f>
        <v>283.10946815032753</v>
      </c>
      <c r="X617" s="12">
        <f>Table1373[[#This Row],[GS 46]]-Table1373[[#This Row],[GS]]</f>
        <v>4</v>
      </c>
      <c r="Y617">
        <f>Table1373[[#This Row],[SVL GS 46]]-Table1373[[#This Row],[SVL]]</f>
        <v>0.64000000000000057</v>
      </c>
      <c r="Z617">
        <f>Table1373[[#This Row],[Mass GS 46]]-Table1373[[#This Row],[Mass]]</f>
        <v>-4.1000000000000036E-2</v>
      </c>
      <c r="AA617">
        <f>Table1373[[#This Row],[SMI.mg GS 46]]-Table1373[[#This Row],[SMI.mg]]</f>
        <v>-73.684407174387275</v>
      </c>
      <c r="AB617">
        <f>Table1373[[#This Row],[Days post-exp. GS 46]]-Table1373[[#This Row],[Days post-exp.]]</f>
        <v>2</v>
      </c>
    </row>
    <row r="618" spans="1:28">
      <c r="A618" t="s">
        <v>1258</v>
      </c>
      <c r="B618" t="s">
        <v>890</v>
      </c>
      <c r="C618" s="3">
        <v>44002</v>
      </c>
      <c r="D618" s="13">
        <v>44038</v>
      </c>
      <c r="E618" t="s">
        <v>1285</v>
      </c>
      <c r="F618">
        <f>Table1373[[#This Row],[Date Measured]]-Table1373[[#This Row],[Exp. Start]]</f>
        <v>36</v>
      </c>
      <c r="G618">
        <v>15.81</v>
      </c>
      <c r="H618">
        <v>42</v>
      </c>
      <c r="I618">
        <v>0.496</v>
      </c>
      <c r="J618">
        <f>Table1373[[#This Row],[Mass]]*1000</f>
        <v>496</v>
      </c>
      <c r="K618">
        <f>LOG(Table1373[[#This Row],[SVL]])</f>
        <v>1.1989318699322091</v>
      </c>
      <c r="L618">
        <f>LOG(Table1373[[#This Row],[Mass (mg)]])</f>
        <v>2.6954816764901977</v>
      </c>
      <c r="M618">
        <f>Table1373[[#This Row],[Mass (mg)]]*($M$4/Table1373[[#This Row],[SVL]])^$M$3</f>
        <v>412.15518312103512</v>
      </c>
      <c r="N618" s="13">
        <v>44043</v>
      </c>
      <c r="O618" t="s">
        <v>1286</v>
      </c>
      <c r="P618">
        <f>Table1373[[#This Row],[Date Measured GS 46]]-Table1373[[#This Row],[Exp. Start]]</f>
        <v>41</v>
      </c>
      <c r="Q618">
        <v>14.53</v>
      </c>
      <c r="R618">
        <v>46</v>
      </c>
      <c r="S618">
        <v>0.34</v>
      </c>
      <c r="T618">
        <f>Table1373[[#This Row],[Mass GS 46]]*1000</f>
        <v>340</v>
      </c>
      <c r="U618">
        <f>LOG(Table1373[[#This Row],[SVL GS 46]])</f>
        <v>1.1622656142980214</v>
      </c>
      <c r="V618">
        <f>LOG(Table1373[[#This Row],[Mass (mg) GS 46]])</f>
        <v>2.5314789170422549</v>
      </c>
      <c r="W618">
        <f>Table1373[[#This Row],[Mass (mg) GS 46]]*($W$4/Table1373[[#This Row],[SVL GS 46]])^$W$3</f>
        <v>366.32692027331939</v>
      </c>
      <c r="X618" s="12">
        <f>Table1373[[#This Row],[GS 46]]-Table1373[[#This Row],[GS]]</f>
        <v>4</v>
      </c>
      <c r="Y618">
        <f>Table1373[[#This Row],[SVL GS 46]]-Table1373[[#This Row],[SVL]]</f>
        <v>-1.2800000000000011</v>
      </c>
      <c r="Z618">
        <f>Table1373[[#This Row],[Mass GS 46]]-Table1373[[#This Row],[Mass]]</f>
        <v>-0.15599999999999997</v>
      </c>
      <c r="AA618">
        <f>Table1373[[#This Row],[SMI.mg GS 46]]-Table1373[[#This Row],[SMI.mg]]</f>
        <v>-45.828262847715735</v>
      </c>
      <c r="AB618">
        <f>Table1373[[#This Row],[Days post-exp. GS 46]]-Table1373[[#This Row],[Days post-exp.]]</f>
        <v>5</v>
      </c>
    </row>
    <row r="619" spans="1:28">
      <c r="A619" t="s">
        <v>1258</v>
      </c>
      <c r="B619" t="s">
        <v>890</v>
      </c>
      <c r="C619" s="3">
        <v>44002</v>
      </c>
      <c r="D619" s="13">
        <v>44038</v>
      </c>
      <c r="E619" t="s">
        <v>1287</v>
      </c>
      <c r="F619">
        <f>Table1373[[#This Row],[Date Measured]]-Table1373[[#This Row],[Exp. Start]]</f>
        <v>36</v>
      </c>
      <c r="G619">
        <v>15.35</v>
      </c>
      <c r="H619">
        <v>42</v>
      </c>
      <c r="I619">
        <v>0.56299999999999994</v>
      </c>
      <c r="J619">
        <f>Table1373[[#This Row],[Mass]]*1000</f>
        <v>563</v>
      </c>
      <c r="K619">
        <f>LOG(Table1373[[#This Row],[SVL]])</f>
        <v>1.1861083798132053</v>
      </c>
      <c r="L619">
        <f>LOG(Table1373[[#This Row],[Mass (mg)]])</f>
        <v>2.7505083948513462</v>
      </c>
      <c r="M619">
        <f>Table1373[[#This Row],[Mass (mg)]]*($M$4/Table1373[[#This Row],[SVL]])^$M$3</f>
        <v>507.93575031692626</v>
      </c>
      <c r="N619" s="13">
        <v>44043</v>
      </c>
      <c r="O619" t="s">
        <v>1288</v>
      </c>
      <c r="P619">
        <f>Table1373[[#This Row],[Date Measured GS 46]]-Table1373[[#This Row],[Exp. Start]]</f>
        <v>41</v>
      </c>
      <c r="Q619">
        <v>16.350000000000001</v>
      </c>
      <c r="R619">
        <v>46</v>
      </c>
      <c r="S619">
        <v>0.35799999999999998</v>
      </c>
      <c r="T619">
        <f>Table1373[[#This Row],[Mass GS 46]]*1000</f>
        <v>358</v>
      </c>
      <c r="U619">
        <f>LOG(Table1373[[#This Row],[SVL GS 46]])</f>
        <v>1.2135177569963049</v>
      </c>
      <c r="V619">
        <f>LOG(Table1373[[#This Row],[Mass (mg) GS 46]])</f>
        <v>2.5538830266438746</v>
      </c>
      <c r="W619">
        <f>Table1373[[#This Row],[Mass (mg) GS 46]]*($W$4/Table1373[[#This Row],[SVL GS 46]])^$W$3</f>
        <v>271.66625027771499</v>
      </c>
      <c r="X619" s="12">
        <f>Table1373[[#This Row],[GS 46]]-Table1373[[#This Row],[GS]]</f>
        <v>4</v>
      </c>
      <c r="Y619">
        <f>Table1373[[#This Row],[SVL GS 46]]-Table1373[[#This Row],[SVL]]</f>
        <v>1.0000000000000018</v>
      </c>
      <c r="Z619">
        <f>Table1373[[#This Row],[Mass GS 46]]-Table1373[[#This Row],[Mass]]</f>
        <v>-0.20499999999999996</v>
      </c>
      <c r="AA619">
        <f>Table1373[[#This Row],[SMI.mg GS 46]]-Table1373[[#This Row],[SMI.mg]]</f>
        <v>-236.26950003921127</v>
      </c>
      <c r="AB619">
        <f>Table1373[[#This Row],[Days post-exp. GS 46]]-Table1373[[#This Row],[Days post-exp.]]</f>
        <v>5</v>
      </c>
    </row>
    <row r="620" spans="1:28">
      <c r="A620" t="s">
        <v>1258</v>
      </c>
      <c r="B620" t="s">
        <v>890</v>
      </c>
      <c r="C620" s="3">
        <v>44002</v>
      </c>
      <c r="D620" s="13">
        <v>44038</v>
      </c>
      <c r="E620" t="s">
        <v>1289</v>
      </c>
      <c r="F620">
        <f>Table1373[[#This Row],[Date Measured]]-Table1373[[#This Row],[Exp. Start]]</f>
        <v>36</v>
      </c>
      <c r="G620">
        <v>14.99</v>
      </c>
      <c r="H620">
        <v>42</v>
      </c>
      <c r="I620">
        <v>0.495</v>
      </c>
      <c r="J620">
        <f>Table1373[[#This Row],[Mass]]*1000</f>
        <v>495</v>
      </c>
      <c r="K620">
        <f>LOG(Table1373[[#This Row],[SVL]])</f>
        <v>1.1758016328482794</v>
      </c>
      <c r="L620">
        <f>LOG(Table1373[[#This Row],[Mass (mg)]])</f>
        <v>2.6946051989335689</v>
      </c>
      <c r="M620">
        <f>Table1373[[#This Row],[Mass (mg)]]*($M$4/Table1373[[#This Row],[SVL]])^$M$3</f>
        <v>477.10745926046775</v>
      </c>
      <c r="N620" s="13">
        <v>44042</v>
      </c>
      <c r="O620" t="s">
        <v>1290</v>
      </c>
      <c r="P620">
        <f>Table1373[[#This Row],[Date Measured GS 46]]-Table1373[[#This Row],[Exp. Start]]</f>
        <v>40</v>
      </c>
      <c r="Q620">
        <v>13.79</v>
      </c>
      <c r="R620">
        <v>46</v>
      </c>
      <c r="S620">
        <v>0.36099999999999999</v>
      </c>
      <c r="T620">
        <f>Table1373[[#This Row],[Mass GS 46]]*1000</f>
        <v>361</v>
      </c>
      <c r="U620">
        <f>LOG(Table1373[[#This Row],[SVL GS 46]])</f>
        <v>1.1395642661758498</v>
      </c>
      <c r="V620">
        <f>LOG(Table1373[[#This Row],[Mass (mg) GS 46]])</f>
        <v>2.5575072019056577</v>
      </c>
      <c r="W620">
        <f>Table1373[[#This Row],[Mass (mg) GS 46]]*($W$4/Table1373[[#This Row],[SVL GS 46]])^$W$3</f>
        <v>454.28486724206442</v>
      </c>
      <c r="X620" s="12">
        <f>Table1373[[#This Row],[GS 46]]-Table1373[[#This Row],[GS]]</f>
        <v>4</v>
      </c>
      <c r="Y620">
        <f>Table1373[[#This Row],[SVL GS 46]]-Table1373[[#This Row],[SVL]]</f>
        <v>-1.2000000000000011</v>
      </c>
      <c r="Z620">
        <f>Table1373[[#This Row],[Mass GS 46]]-Table1373[[#This Row],[Mass]]</f>
        <v>-0.13400000000000001</v>
      </c>
      <c r="AA620">
        <f>Table1373[[#This Row],[SMI.mg GS 46]]-Table1373[[#This Row],[SMI.mg]]</f>
        <v>-22.822592018403327</v>
      </c>
      <c r="AB620">
        <f>Table1373[[#This Row],[Days post-exp. GS 46]]-Table1373[[#This Row],[Days post-exp.]]</f>
        <v>4</v>
      </c>
    </row>
    <row r="621" spans="1:28">
      <c r="A621" t="s">
        <v>1258</v>
      </c>
      <c r="B621" t="s">
        <v>890</v>
      </c>
      <c r="C621" s="3">
        <v>44002</v>
      </c>
      <c r="D621" s="13">
        <v>44038</v>
      </c>
      <c r="E621" t="s">
        <v>1291</v>
      </c>
      <c r="F621">
        <f>Table1373[[#This Row],[Date Measured]]-Table1373[[#This Row],[Exp. Start]]</f>
        <v>36</v>
      </c>
      <c r="G621">
        <v>15.71</v>
      </c>
      <c r="H621">
        <v>42</v>
      </c>
      <c r="I621">
        <v>0.35899999999999999</v>
      </c>
      <c r="J621">
        <f>Table1373[[#This Row],[Mass]]*1000</f>
        <v>359</v>
      </c>
      <c r="K621">
        <f>LOG(Table1373[[#This Row],[SVL]])</f>
        <v>1.1961761850399732</v>
      </c>
      <c r="L621">
        <f>LOG(Table1373[[#This Row],[Mass (mg)]])</f>
        <v>2.5550944485783194</v>
      </c>
      <c r="M621">
        <f>Table1373[[#This Row],[Mass (mg)]]*($M$4/Table1373[[#This Row],[SVL]])^$M$3</f>
        <v>303.63358895624469</v>
      </c>
      <c r="N621" s="13">
        <v>44040</v>
      </c>
      <c r="O621" t="s">
        <v>1292</v>
      </c>
      <c r="P621">
        <f>Table1373[[#This Row],[Date Measured GS 46]]-Table1373[[#This Row],[Exp. Start]]</f>
        <v>38</v>
      </c>
      <c r="Q621">
        <v>14.53</v>
      </c>
      <c r="R621">
        <v>46</v>
      </c>
      <c r="S621">
        <v>0.35599999999999998</v>
      </c>
      <c r="T621">
        <f>Table1373[[#This Row],[Mass GS 46]]*1000</f>
        <v>356</v>
      </c>
      <c r="U621">
        <f>LOG(Table1373[[#This Row],[SVL GS 46]])</f>
        <v>1.1622656142980214</v>
      </c>
      <c r="V621">
        <f>LOG(Table1373[[#This Row],[Mass (mg) GS 46]])</f>
        <v>2.5514499979728753</v>
      </c>
      <c r="W621">
        <f>Table1373[[#This Row],[Mass (mg) GS 46]]*($W$4/Table1373[[#This Row],[SVL GS 46]])^$W$3</f>
        <v>383.56583416853442</v>
      </c>
      <c r="X621" s="12">
        <f>Table1373[[#This Row],[GS 46]]-Table1373[[#This Row],[GS]]</f>
        <v>4</v>
      </c>
      <c r="Y621">
        <f>Table1373[[#This Row],[SVL GS 46]]-Table1373[[#This Row],[SVL]]</f>
        <v>-1.1800000000000015</v>
      </c>
      <c r="Z621">
        <f>Table1373[[#This Row],[Mass GS 46]]-Table1373[[#This Row],[Mass]]</f>
        <v>-3.0000000000000027E-3</v>
      </c>
      <c r="AA621">
        <f>Table1373[[#This Row],[SMI.mg GS 46]]-Table1373[[#This Row],[SMI.mg]]</f>
        <v>79.932245212289729</v>
      </c>
      <c r="AB621">
        <f>Table1373[[#This Row],[Days post-exp. GS 46]]-Table1373[[#This Row],[Days post-exp.]]</f>
        <v>2</v>
      </c>
    </row>
    <row r="622" spans="1:28">
      <c r="A622" t="s">
        <v>1258</v>
      </c>
      <c r="B622" t="s">
        <v>890</v>
      </c>
      <c r="C622" s="3">
        <v>44002</v>
      </c>
      <c r="D622" s="13">
        <v>44038</v>
      </c>
      <c r="E622" t="s">
        <v>1293</v>
      </c>
      <c r="F622">
        <f>Table1373[[#This Row],[Date Measured]]-Table1373[[#This Row],[Exp. Start]]</f>
        <v>36</v>
      </c>
      <c r="G622">
        <v>16.54</v>
      </c>
      <c r="H622">
        <v>42</v>
      </c>
      <c r="I622">
        <v>0.56000000000000005</v>
      </c>
      <c r="J622">
        <f>Table1373[[#This Row],[Mass]]*1000</f>
        <v>560</v>
      </c>
      <c r="K622">
        <f>LOG(Table1373[[#This Row],[SVL]])</f>
        <v>1.2185355052165279</v>
      </c>
      <c r="L622">
        <f>LOG(Table1373[[#This Row],[Mass (mg)]])</f>
        <v>2.7481880270062002</v>
      </c>
      <c r="M622">
        <f>Table1373[[#This Row],[Mass (mg)]]*($M$4/Table1373[[#This Row],[SVL]])^$M$3</f>
        <v>410.35426368688081</v>
      </c>
      <c r="N622" s="13">
        <v>44042</v>
      </c>
      <c r="O622" t="s">
        <v>1294</v>
      </c>
      <c r="P622">
        <f>Table1373[[#This Row],[Date Measured GS 46]]-Table1373[[#This Row],[Exp. Start]]</f>
        <v>40</v>
      </c>
      <c r="Q622">
        <v>14.28</v>
      </c>
      <c r="R622">
        <v>46</v>
      </c>
      <c r="S622">
        <v>0.41099999999999998</v>
      </c>
      <c r="T622">
        <f>Table1373[[#This Row],[Mass GS 46]]*1000</f>
        <v>411</v>
      </c>
      <c r="U622">
        <f>LOG(Table1373[[#This Row],[SVL GS 46]])</f>
        <v>1.1547282074401555</v>
      </c>
      <c r="V622">
        <f>LOG(Table1373[[#This Row],[Mass (mg) GS 46]])</f>
        <v>2.6138418218760693</v>
      </c>
      <c r="W622">
        <f>Table1373[[#This Row],[Mass (mg) GS 46]]*($W$4/Table1373[[#This Row],[SVL GS 46]])^$W$3</f>
        <v>466.251823040673</v>
      </c>
      <c r="X622" s="12">
        <f>Table1373[[#This Row],[GS 46]]-Table1373[[#This Row],[GS]]</f>
        <v>4</v>
      </c>
      <c r="Y622">
        <f>Table1373[[#This Row],[SVL GS 46]]-Table1373[[#This Row],[SVL]]</f>
        <v>-2.2599999999999998</v>
      </c>
      <c r="Z622">
        <f>Table1373[[#This Row],[Mass GS 46]]-Table1373[[#This Row],[Mass]]</f>
        <v>-0.14900000000000008</v>
      </c>
      <c r="AA622">
        <f>Table1373[[#This Row],[SMI.mg GS 46]]-Table1373[[#This Row],[SMI.mg]]</f>
        <v>55.89755935379219</v>
      </c>
      <c r="AB622">
        <f>Table1373[[#This Row],[Days post-exp. GS 46]]-Table1373[[#This Row],[Days post-exp.]]</f>
        <v>4</v>
      </c>
    </row>
    <row r="623" spans="1:28">
      <c r="A623" t="s">
        <v>1258</v>
      </c>
      <c r="B623" t="s">
        <v>890</v>
      </c>
      <c r="C623" s="3">
        <v>44002</v>
      </c>
      <c r="D623" s="13">
        <v>44039</v>
      </c>
      <c r="E623" t="s">
        <v>1295</v>
      </c>
      <c r="F623">
        <f>Table1373[[#This Row],[Date Measured]]-Table1373[[#This Row],[Exp. Start]]</f>
        <v>37</v>
      </c>
      <c r="G623">
        <v>15.84</v>
      </c>
      <c r="H623">
        <v>42</v>
      </c>
      <c r="I623">
        <v>0.53900000000000003</v>
      </c>
      <c r="J623">
        <f>Table1373[[#This Row],[Mass]]*1000</f>
        <v>539</v>
      </c>
      <c r="K623">
        <f>LOG(Table1373[[#This Row],[SVL]])</f>
        <v>1.1997551772534747</v>
      </c>
      <c r="L623">
        <f>LOG(Table1373[[#This Row],[Mass (mg)]])</f>
        <v>2.7315887651867388</v>
      </c>
      <c r="M623">
        <f>Table1373[[#This Row],[Mass (mg)]]*($M$4/Table1373[[#This Row],[SVL]])^$M$3</f>
        <v>445.52741996620296</v>
      </c>
      <c r="N623" s="13">
        <v>44042</v>
      </c>
      <c r="O623" t="s">
        <v>1296</v>
      </c>
      <c r="P623">
        <f>Table1373[[#This Row],[Date Measured GS 46]]-Table1373[[#This Row],[Exp. Start]]</f>
        <v>40</v>
      </c>
      <c r="Q623">
        <v>16.059999999999999</v>
      </c>
      <c r="R623">
        <v>46</v>
      </c>
      <c r="S623">
        <v>0.378</v>
      </c>
      <c r="T623">
        <f>Table1373[[#This Row],[Mass GS 46]]*1000</f>
        <v>378</v>
      </c>
      <c r="U623">
        <f>LOG(Table1373[[#This Row],[SVL GS 46]])</f>
        <v>1.2057455409426621</v>
      </c>
      <c r="V623">
        <f>LOG(Table1373[[#This Row],[Mass (mg) GS 46]])</f>
        <v>2.5774917998372255</v>
      </c>
      <c r="W623">
        <f>Table1373[[#This Row],[Mass (mg) GS 46]]*($W$4/Table1373[[#This Row],[SVL GS 46]])^$W$3</f>
        <v>302.50372882161946</v>
      </c>
      <c r="X623" s="12">
        <f>Table1373[[#This Row],[GS 46]]-Table1373[[#This Row],[GS]]</f>
        <v>4</v>
      </c>
      <c r="Y623">
        <f>Table1373[[#This Row],[SVL GS 46]]-Table1373[[#This Row],[SVL]]</f>
        <v>0.21999999999999886</v>
      </c>
      <c r="Z623">
        <f>Table1373[[#This Row],[Mass GS 46]]-Table1373[[#This Row],[Mass]]</f>
        <v>-0.16100000000000003</v>
      </c>
      <c r="AA623">
        <f>Table1373[[#This Row],[SMI.mg GS 46]]-Table1373[[#This Row],[SMI.mg]]</f>
        <v>-143.02369114458349</v>
      </c>
      <c r="AB623">
        <f>Table1373[[#This Row],[Days post-exp. GS 46]]-Table1373[[#This Row],[Days post-exp.]]</f>
        <v>3</v>
      </c>
    </row>
    <row r="624" spans="1:28">
      <c r="A624" t="s">
        <v>1258</v>
      </c>
      <c r="B624" t="s">
        <v>890</v>
      </c>
      <c r="C624" s="3">
        <v>44002</v>
      </c>
      <c r="D624" s="13">
        <v>44039</v>
      </c>
      <c r="E624" s="3" t="s">
        <v>1297</v>
      </c>
      <c r="F624">
        <f>Table1373[[#This Row],[Date Measured]]-Table1373[[#This Row],[Exp. Start]]</f>
        <v>37</v>
      </c>
      <c r="G624">
        <v>16.399999999999999</v>
      </c>
      <c r="H624">
        <v>42</v>
      </c>
      <c r="I624">
        <v>0.53200000000000003</v>
      </c>
      <c r="J624">
        <f>Table1373[[#This Row],[Mass]]*1000</f>
        <v>532</v>
      </c>
      <c r="K624">
        <f>LOG(Table1373[[#This Row],[SVL]])</f>
        <v>1.2148438480476977</v>
      </c>
      <c r="L624">
        <f>LOG(Table1373[[#This Row],[Mass (mg)]])</f>
        <v>2.7259116322950483</v>
      </c>
      <c r="M624">
        <f>Table1373[[#This Row],[Mass (mg)]]*($M$4/Table1373[[#This Row],[SVL]])^$M$3</f>
        <v>399.17753167529418</v>
      </c>
      <c r="N624" s="13">
        <v>44044</v>
      </c>
      <c r="O624" s="9" t="s">
        <v>1298</v>
      </c>
      <c r="P624">
        <f>Table1373[[#This Row],[Date Measured GS 46]]-Table1373[[#This Row],[Exp. Start]]</f>
        <v>42</v>
      </c>
      <c r="Q624">
        <v>18.2</v>
      </c>
      <c r="R624">
        <v>46</v>
      </c>
      <c r="S624">
        <v>0.42120000000000002</v>
      </c>
      <c r="T624">
        <f>Table1373[[#This Row],[Mass GS 46]]*1000</f>
        <v>421.20000000000005</v>
      </c>
      <c r="U624">
        <f>LOG(Table1373[[#This Row],[SVL GS 46]])</f>
        <v>1.2600713879850747</v>
      </c>
      <c r="V624">
        <f>LOG(Table1373[[#This Row],[Mass (mg) GS 46]])</f>
        <v>2.624488362513449</v>
      </c>
      <c r="W624">
        <f>Table1373[[#This Row],[Mass (mg) GS 46]]*($W$4/Table1373[[#This Row],[SVL GS 46]])^$W$3</f>
        <v>232.46631644621851</v>
      </c>
      <c r="X624" s="12">
        <f>Table1373[[#This Row],[GS 46]]-Table1373[[#This Row],[GS]]</f>
        <v>4</v>
      </c>
      <c r="Y624">
        <f>Table1373[[#This Row],[SVL GS 46]]-Table1373[[#This Row],[SVL]]</f>
        <v>1.8000000000000007</v>
      </c>
      <c r="Z624">
        <f>Table1373[[#This Row],[Mass GS 46]]-Table1373[[#This Row],[Mass]]</f>
        <v>-0.11080000000000001</v>
      </c>
      <c r="AA624">
        <f>Table1373[[#This Row],[SMI.mg GS 46]]-Table1373[[#This Row],[SMI.mg]]</f>
        <v>-166.71121522907566</v>
      </c>
      <c r="AB624">
        <f>Table1373[[#This Row],[Days post-exp. GS 46]]-Table1373[[#This Row],[Days post-exp.]]</f>
        <v>5</v>
      </c>
    </row>
    <row r="625" spans="1:29">
      <c r="A625" t="s">
        <v>1258</v>
      </c>
      <c r="B625" t="s">
        <v>890</v>
      </c>
      <c r="C625" s="3">
        <v>44002</v>
      </c>
      <c r="D625" s="13">
        <v>44039</v>
      </c>
      <c r="E625" s="3" t="s">
        <v>1299</v>
      </c>
      <c r="F625">
        <f>Table1373[[#This Row],[Date Measured]]-Table1373[[#This Row],[Exp. Start]]</f>
        <v>37</v>
      </c>
      <c r="G625">
        <v>15.16</v>
      </c>
      <c r="H625">
        <v>42</v>
      </c>
      <c r="I625">
        <v>0.47399999999999998</v>
      </c>
      <c r="J625">
        <f>Table1373[[#This Row],[Mass]]*1000</f>
        <v>474</v>
      </c>
      <c r="K625">
        <f>LOG(Table1373[[#This Row],[SVL]])</f>
        <v>1.1806992012960347</v>
      </c>
      <c r="L625">
        <f>LOG(Table1373[[#This Row],[Mass (mg)]])</f>
        <v>2.6757783416740852</v>
      </c>
      <c r="M625">
        <f>Table1373[[#This Row],[Mass (mg)]]*($M$4/Table1373[[#This Row],[SVL]])^$M$3</f>
        <v>442.73781024462801</v>
      </c>
      <c r="O625" s="6" t="s">
        <v>1300</v>
      </c>
      <c r="AC625" s="12" t="s">
        <v>115</v>
      </c>
    </row>
    <row r="626" spans="1:29">
      <c r="A626" t="s">
        <v>1258</v>
      </c>
      <c r="B626" t="s">
        <v>890</v>
      </c>
      <c r="C626" s="3">
        <v>44002</v>
      </c>
      <c r="D626" s="13">
        <v>44039</v>
      </c>
      <c r="E626" s="3" t="s">
        <v>1301</v>
      </c>
      <c r="F626">
        <f>Table1373[[#This Row],[Date Measured]]-Table1373[[#This Row],[Exp. Start]]</f>
        <v>37</v>
      </c>
      <c r="G626">
        <v>15.51</v>
      </c>
      <c r="H626">
        <v>42</v>
      </c>
      <c r="I626">
        <v>0.60299999999999998</v>
      </c>
      <c r="J626">
        <f>Table1373[[#This Row],[Mass]]*1000</f>
        <v>603</v>
      </c>
      <c r="K626">
        <f>LOG(Table1373[[#This Row],[SVL]])</f>
        <v>1.190611797813605</v>
      </c>
      <c r="L626">
        <f>LOG(Table1373[[#This Row],[Mass (mg)]])</f>
        <v>2.7803173121401512</v>
      </c>
      <c r="M626">
        <f>Table1373[[#This Row],[Mass (mg)]]*($M$4/Table1373[[#This Row],[SVL]])^$M$3</f>
        <v>528.53397899911579</v>
      </c>
      <c r="N626" s="13">
        <v>44045</v>
      </c>
      <c r="O626" t="s">
        <v>1302</v>
      </c>
      <c r="P626">
        <f>Table1373[[#This Row],[Date Measured GS 46]]-Table1373[[#This Row],[Exp. Start]]</f>
        <v>43</v>
      </c>
      <c r="Q626">
        <v>16.48</v>
      </c>
      <c r="R626">
        <v>46</v>
      </c>
      <c r="S626">
        <v>0.51300000000000001</v>
      </c>
      <c r="T626">
        <f>Table1373[[#This Row],[Mass GS 46]]*1000</f>
        <v>513</v>
      </c>
      <c r="U626">
        <f>LOG(Table1373[[#This Row],[SVL GS 46]])</f>
        <v>1.216957207361097</v>
      </c>
      <c r="V626">
        <f>LOG(Table1373[[#This Row],[Mass (mg) GS 46]])</f>
        <v>2.7101173651118162</v>
      </c>
      <c r="W626">
        <f>Table1373[[#This Row],[Mass (mg) GS 46]]*($W$4/Table1373[[#This Row],[SVL GS 46]])^$W$3</f>
        <v>380.23634351215406</v>
      </c>
      <c r="X626" s="12">
        <f>Table1373[[#This Row],[GS 46]]-Table1373[[#This Row],[GS]]</f>
        <v>4</v>
      </c>
      <c r="Y626">
        <f>Table1373[[#This Row],[SVL GS 46]]-Table1373[[#This Row],[SVL]]</f>
        <v>0.97000000000000064</v>
      </c>
      <c r="Z626">
        <f>Table1373[[#This Row],[Mass GS 46]]-Table1373[[#This Row],[Mass]]</f>
        <v>-8.9999999999999969E-2</v>
      </c>
      <c r="AA626">
        <f>Table1373[[#This Row],[SMI.mg GS 46]]-Table1373[[#This Row],[SMI.mg]]</f>
        <v>-148.29763548696172</v>
      </c>
      <c r="AB626">
        <f>Table1373[[#This Row],[Days post-exp. GS 46]]-Table1373[[#This Row],[Days post-exp.]]</f>
        <v>6</v>
      </c>
    </row>
    <row r="627" spans="1:29">
      <c r="A627" t="s">
        <v>1258</v>
      </c>
      <c r="B627" t="s">
        <v>890</v>
      </c>
      <c r="C627" s="3">
        <v>44002</v>
      </c>
      <c r="D627" s="13">
        <v>44039</v>
      </c>
      <c r="E627" s="4" t="s">
        <v>1303</v>
      </c>
      <c r="F627">
        <f>Table1373[[#This Row],[Date Measured]]-Table1373[[#This Row],[Exp. Start]]</f>
        <v>37</v>
      </c>
      <c r="G627">
        <v>15.61</v>
      </c>
      <c r="H627">
        <v>43</v>
      </c>
      <c r="I627">
        <v>0.44500000000000001</v>
      </c>
      <c r="J627">
        <f>Table1373[[#This Row],[Mass]]*1000</f>
        <v>445</v>
      </c>
      <c r="K627">
        <f>LOG(Table1373[[#This Row],[SVL]])</f>
        <v>1.1934029030624176</v>
      </c>
      <c r="L627">
        <f>LOG(Table1373[[#This Row],[Mass (mg)]])</f>
        <v>2.6483600109809315</v>
      </c>
      <c r="M627">
        <f>Table1373[[#This Row],[Mass (mg)]]*($M$4/Table1373[[#This Row],[SVL]])^$M$3</f>
        <v>383.12515645523803</v>
      </c>
      <c r="N627" s="13">
        <v>44045</v>
      </c>
      <c r="O627" t="s">
        <v>1304</v>
      </c>
      <c r="P627">
        <f>Table1373[[#This Row],[Date Measured GS 46]]-Table1373[[#This Row],[Exp. Start]]</f>
        <v>43</v>
      </c>
      <c r="Q627">
        <v>16.62</v>
      </c>
      <c r="R627">
        <v>46</v>
      </c>
      <c r="S627">
        <v>0.26600000000000001</v>
      </c>
      <c r="T627">
        <f>Table1373[[#This Row],[Mass GS 46]]*1000</f>
        <v>266</v>
      </c>
      <c r="U627">
        <f>LOG(Table1373[[#This Row],[SVL GS 46]])</f>
        <v>1.2206310194480923</v>
      </c>
      <c r="V627">
        <f>LOG(Table1373[[#This Row],[Mass (mg) GS 46]])</f>
        <v>2.424881636631067</v>
      </c>
      <c r="W627">
        <f>Table1373[[#This Row],[Mass (mg) GS 46]]*($W$4/Table1373[[#This Row],[SVL GS 46]])^$W$3</f>
        <v>192.26726841164282</v>
      </c>
      <c r="X627" s="12">
        <f>Table1373[[#This Row],[GS 46]]-Table1373[[#This Row],[GS]]</f>
        <v>3</v>
      </c>
      <c r="Y627">
        <f>Table1373[[#This Row],[SVL GS 46]]-Table1373[[#This Row],[SVL]]</f>
        <v>1.0100000000000016</v>
      </c>
      <c r="Z627">
        <f>Table1373[[#This Row],[Mass GS 46]]-Table1373[[#This Row],[Mass]]</f>
        <v>-0.17899999999999999</v>
      </c>
      <c r="AA627">
        <f>Table1373[[#This Row],[SMI.mg GS 46]]-Table1373[[#This Row],[SMI.mg]]</f>
        <v>-190.85788804359521</v>
      </c>
      <c r="AB627">
        <f>Table1373[[#This Row],[Days post-exp. GS 46]]-Table1373[[#This Row],[Days post-exp.]]</f>
        <v>6</v>
      </c>
    </row>
    <row r="628" spans="1:29">
      <c r="A628" t="s">
        <v>1258</v>
      </c>
      <c r="B628" t="s">
        <v>890</v>
      </c>
      <c r="C628" s="3">
        <v>44002</v>
      </c>
      <c r="D628" s="13">
        <v>44041</v>
      </c>
      <c r="E628" s="3" t="s">
        <v>1305</v>
      </c>
      <c r="F628">
        <f>Table1373[[#This Row],[Date Measured]]-Table1373[[#This Row],[Exp. Start]]</f>
        <v>39</v>
      </c>
      <c r="G628">
        <v>16.22</v>
      </c>
      <c r="H628">
        <v>42</v>
      </c>
      <c r="I628">
        <v>0.42799999999999999</v>
      </c>
      <c r="J628">
        <f>Table1373[[#This Row],[Mass]]*1000</f>
        <v>428</v>
      </c>
      <c r="K628">
        <f>LOG(Table1373[[#This Row],[SVL]])</f>
        <v>1.2100508498751372</v>
      </c>
      <c r="L628">
        <f>LOG(Table1373[[#This Row],[Mass (mg)]])</f>
        <v>2.6314437690131722</v>
      </c>
      <c r="M628">
        <f>Table1373[[#This Row],[Mass (mg)]]*($M$4/Table1373[[#This Row],[SVL]])^$M$3</f>
        <v>331.16899427321914</v>
      </c>
      <c r="N628" s="27">
        <v>44045</v>
      </c>
      <c r="O628" s="31" t="s">
        <v>1306</v>
      </c>
      <c r="P628">
        <f>Table1373[[#This Row],[Date Measured GS 46]]-Table1373[[#This Row],[Exp. Start]]</f>
        <v>43</v>
      </c>
      <c r="Q628" s="31">
        <v>16.22</v>
      </c>
      <c r="R628" s="31">
        <v>46</v>
      </c>
      <c r="S628" s="31">
        <v>0.38400000000000001</v>
      </c>
      <c r="T628">
        <f>Table1373[[#This Row],[Mass GS 46]]*1000</f>
        <v>384</v>
      </c>
      <c r="U628">
        <f>LOG(Table1373[[#This Row],[SVL GS 46]])</f>
        <v>1.2100508498751372</v>
      </c>
      <c r="V628">
        <f>LOG(Table1373[[#This Row],[Mass (mg) GS 46]])</f>
        <v>2.5843312243675309</v>
      </c>
      <c r="W628">
        <f>Table1373[[#This Row],[Mass (mg) GS 46]]*($W$4/Table1373[[#This Row],[SVL GS 46]])^$W$3</f>
        <v>298.38833724298445</v>
      </c>
      <c r="X628" s="12">
        <f>Table1373[[#This Row],[GS 46]]-Table1373[[#This Row],[GS]]</f>
        <v>4</v>
      </c>
      <c r="Y628">
        <f>Table1373[[#This Row],[SVL GS 46]]-Table1373[[#This Row],[SVL]]</f>
        <v>0</v>
      </c>
      <c r="Z628">
        <f>Table1373[[#This Row],[Mass GS 46]]-Table1373[[#This Row],[Mass]]</f>
        <v>-4.3999999999999984E-2</v>
      </c>
      <c r="AA628">
        <f>Table1373[[#This Row],[SMI.mg GS 46]]-Table1373[[#This Row],[SMI.mg]]</f>
        <v>-32.780657030234693</v>
      </c>
      <c r="AB628">
        <f>Table1373[[#This Row],[Days post-exp. GS 46]]-Table1373[[#This Row],[Days post-exp.]]</f>
        <v>4</v>
      </c>
    </row>
    <row r="629" spans="1:29">
      <c r="A629" t="s">
        <v>1258</v>
      </c>
      <c r="B629" t="s">
        <v>890</v>
      </c>
      <c r="C629" s="3">
        <v>44002</v>
      </c>
      <c r="D629" s="13">
        <v>44041</v>
      </c>
      <c r="E629" s="3" t="s">
        <v>1307</v>
      </c>
      <c r="F629">
        <f>Table1373[[#This Row],[Date Measured]]-Table1373[[#This Row],[Exp. Start]]</f>
        <v>39</v>
      </c>
      <c r="G629">
        <v>15.43</v>
      </c>
      <c r="H629">
        <v>42</v>
      </c>
      <c r="I629">
        <v>0.33200000000000002</v>
      </c>
      <c r="J629">
        <f>Table1373[[#This Row],[Mass]]*1000</f>
        <v>332</v>
      </c>
      <c r="K629">
        <f>LOG(Table1373[[#This Row],[SVL]])</f>
        <v>1.1883659260631483</v>
      </c>
      <c r="L629">
        <f>LOG(Table1373[[#This Row],[Mass (mg)]])</f>
        <v>2.5211380837040362</v>
      </c>
      <c r="M629">
        <f>Table1373[[#This Row],[Mass (mg)]]*($M$4/Table1373[[#This Row],[SVL]])^$M$3</f>
        <v>295.22274696545605</v>
      </c>
      <c r="N629" s="13">
        <v>44044</v>
      </c>
      <c r="O629" t="s">
        <v>1308</v>
      </c>
      <c r="P629">
        <f>Table1373[[#This Row],[Date Measured GS 46]]-Table1373[[#This Row],[Exp. Start]]</f>
        <v>42</v>
      </c>
      <c r="Q629">
        <v>14.17</v>
      </c>
      <c r="R629">
        <v>46</v>
      </c>
      <c r="S629">
        <v>0.34300000000000003</v>
      </c>
      <c r="T629">
        <f>Table1373[[#This Row],[Mass GS 46]]*1000</f>
        <v>343</v>
      </c>
      <c r="U629">
        <f>LOG(Table1373[[#This Row],[SVL GS 46]])</f>
        <v>1.1513698502474603</v>
      </c>
      <c r="V629">
        <f>LOG(Table1373[[#This Row],[Mass (mg) GS 46]])</f>
        <v>2.5352941200427703</v>
      </c>
      <c r="W629">
        <f>Table1373[[#This Row],[Mass (mg) GS 46]]*($W$4/Table1373[[#This Row],[SVL GS 46]])^$W$3</f>
        <v>398.15150997530515</v>
      </c>
      <c r="X629" s="12">
        <f>Table1373[[#This Row],[GS 46]]-Table1373[[#This Row],[GS]]</f>
        <v>4</v>
      </c>
      <c r="Y629">
        <f>Table1373[[#This Row],[SVL GS 46]]-Table1373[[#This Row],[SVL]]</f>
        <v>-1.2599999999999998</v>
      </c>
      <c r="Z629">
        <f>Table1373[[#This Row],[Mass GS 46]]-Table1373[[#This Row],[Mass]]</f>
        <v>1.100000000000001E-2</v>
      </c>
      <c r="AA629">
        <f>Table1373[[#This Row],[SMI.mg GS 46]]-Table1373[[#This Row],[SMI.mg]]</f>
        <v>102.92876300984909</v>
      </c>
      <c r="AB629">
        <f>Table1373[[#This Row],[Days post-exp. GS 46]]-Table1373[[#This Row],[Days post-exp.]]</f>
        <v>3</v>
      </c>
    </row>
    <row r="630" spans="1:29">
      <c r="A630" t="s">
        <v>1258</v>
      </c>
      <c r="B630" t="s">
        <v>890</v>
      </c>
      <c r="C630" s="3">
        <v>44002</v>
      </c>
      <c r="D630" s="13">
        <v>44041</v>
      </c>
      <c r="E630" s="3" t="s">
        <v>1309</v>
      </c>
      <c r="F630">
        <f>Table1373[[#This Row],[Date Measured]]-Table1373[[#This Row],[Exp. Start]]</f>
        <v>39</v>
      </c>
      <c r="G630">
        <v>14.11</v>
      </c>
      <c r="H630">
        <v>42</v>
      </c>
      <c r="I630">
        <v>0.313</v>
      </c>
      <c r="J630">
        <f>Table1373[[#This Row],[Mass]]*1000</f>
        <v>313</v>
      </c>
      <c r="K630">
        <f>LOG(Table1373[[#This Row],[SVL]])</f>
        <v>1.1495270137543478</v>
      </c>
      <c r="L630">
        <f>LOG(Table1373[[#This Row],[Mass (mg)]])</f>
        <v>2.4955443375464483</v>
      </c>
      <c r="M630">
        <f>Table1373[[#This Row],[Mass (mg)]]*($M$4/Table1373[[#This Row],[SVL]])^$M$3</f>
        <v>357.06419155322141</v>
      </c>
      <c r="N630" s="13">
        <v>44044</v>
      </c>
      <c r="O630" t="s">
        <v>1310</v>
      </c>
      <c r="P630">
        <f>Table1373[[#This Row],[Date Measured GS 46]]-Table1373[[#This Row],[Exp. Start]]</f>
        <v>42</v>
      </c>
      <c r="Q630">
        <v>14.12</v>
      </c>
      <c r="R630">
        <v>46</v>
      </c>
      <c r="S630">
        <v>0.32500000000000001</v>
      </c>
      <c r="T630">
        <f>Table1373[[#This Row],[Mass GS 46]]*1000</f>
        <v>325</v>
      </c>
      <c r="U630">
        <f>LOG(Table1373[[#This Row],[SVL GS 46]])</f>
        <v>1.1498346967157849</v>
      </c>
      <c r="V630">
        <f>LOG(Table1373[[#This Row],[Mass (mg) GS 46]])</f>
        <v>2.5118833609788744</v>
      </c>
      <c r="W630">
        <f>Table1373[[#This Row],[Mass (mg) GS 46]]*($W$4/Table1373[[#This Row],[SVL GS 46]])^$W$3</f>
        <v>381.23921351528588</v>
      </c>
      <c r="X630" s="12">
        <f>Table1373[[#This Row],[GS 46]]-Table1373[[#This Row],[GS]]</f>
        <v>4</v>
      </c>
      <c r="Y630">
        <f>Table1373[[#This Row],[SVL GS 46]]-Table1373[[#This Row],[SVL]]</f>
        <v>9.9999999999997868E-3</v>
      </c>
      <c r="Z630">
        <f>Table1373[[#This Row],[Mass GS 46]]-Table1373[[#This Row],[Mass]]</f>
        <v>1.2000000000000011E-2</v>
      </c>
      <c r="AA630">
        <f>Table1373[[#This Row],[SMI.mg GS 46]]-Table1373[[#This Row],[SMI.mg]]</f>
        <v>24.175021962064477</v>
      </c>
      <c r="AB630">
        <f>Table1373[[#This Row],[Days post-exp. GS 46]]-Table1373[[#This Row],[Days post-exp.]]</f>
        <v>3</v>
      </c>
    </row>
    <row r="631" spans="1:29">
      <c r="A631" t="s">
        <v>1258</v>
      </c>
      <c r="B631" t="s">
        <v>890</v>
      </c>
      <c r="C631" s="3">
        <v>44002</v>
      </c>
      <c r="D631" s="13">
        <v>44041</v>
      </c>
      <c r="E631" s="3" t="s">
        <v>1311</v>
      </c>
      <c r="F631">
        <f>Table1373[[#This Row],[Date Measured]]-Table1373[[#This Row],[Exp. Start]]</f>
        <v>39</v>
      </c>
      <c r="G631">
        <v>15.61</v>
      </c>
      <c r="H631">
        <v>42</v>
      </c>
      <c r="I631">
        <v>0.47399999999999998</v>
      </c>
      <c r="J631">
        <f>Table1373[[#This Row],[Mass]]*1000</f>
        <v>474</v>
      </c>
      <c r="K631">
        <f>LOG(Table1373[[#This Row],[SVL]])</f>
        <v>1.1934029030624176</v>
      </c>
      <c r="L631">
        <f>LOG(Table1373[[#This Row],[Mass (mg)]])</f>
        <v>2.6757783416740852</v>
      </c>
      <c r="M631">
        <f>Table1373[[#This Row],[Mass (mg)]]*($M$4/Table1373[[#This Row],[SVL]])^$M$3</f>
        <v>408.09286328041082</v>
      </c>
      <c r="N631" s="13">
        <v>44046</v>
      </c>
      <c r="O631" t="s">
        <v>1312</v>
      </c>
      <c r="P631">
        <f>Table1373[[#This Row],[Date Measured GS 46]]-Table1373[[#This Row],[Exp. Start]]</f>
        <v>44</v>
      </c>
      <c r="Q631">
        <v>15.88</v>
      </c>
      <c r="R631">
        <v>46</v>
      </c>
      <c r="S631">
        <v>0.33700000000000002</v>
      </c>
      <c r="T631">
        <f>Table1373[[#This Row],[Mass GS 46]]*1000</f>
        <v>337</v>
      </c>
      <c r="U631">
        <f>LOG(Table1373[[#This Row],[SVL GS 46]])</f>
        <v>1.2008504980910775</v>
      </c>
      <c r="V631">
        <f>LOG(Table1373[[#This Row],[Mass (mg) GS 46]])</f>
        <v>2.5276299008713385</v>
      </c>
      <c r="W631">
        <f>Table1373[[#This Row],[Mass (mg) GS 46]]*($W$4/Table1373[[#This Row],[SVL GS 46]])^$W$3</f>
        <v>278.87454023591687</v>
      </c>
      <c r="X631" s="12">
        <f>Table1373[[#This Row],[GS 46]]-Table1373[[#This Row],[GS]]</f>
        <v>4</v>
      </c>
      <c r="Y631">
        <f>Table1373[[#This Row],[SVL GS 46]]-Table1373[[#This Row],[SVL]]</f>
        <v>0.27000000000000135</v>
      </c>
      <c r="Z631">
        <f>Table1373[[#This Row],[Mass GS 46]]-Table1373[[#This Row],[Mass]]</f>
        <v>-0.13699999999999996</v>
      </c>
      <c r="AA631">
        <f>Table1373[[#This Row],[SMI.mg GS 46]]-Table1373[[#This Row],[SMI.mg]]</f>
        <v>-129.21832304449396</v>
      </c>
      <c r="AB631">
        <f>Table1373[[#This Row],[Days post-exp. GS 46]]-Table1373[[#This Row],[Days post-exp.]]</f>
        <v>5</v>
      </c>
    </row>
    <row r="632" spans="1:29">
      <c r="A632" t="s">
        <v>1258</v>
      </c>
      <c r="B632" t="s">
        <v>890</v>
      </c>
      <c r="C632" s="3">
        <v>44002</v>
      </c>
      <c r="D632" s="13">
        <v>44041</v>
      </c>
      <c r="E632" s="3" t="s">
        <v>1313</v>
      </c>
      <c r="F632">
        <f>Table1373[[#This Row],[Date Measured]]-Table1373[[#This Row],[Exp. Start]]</f>
        <v>39</v>
      </c>
      <c r="G632">
        <v>15.65</v>
      </c>
      <c r="H632">
        <v>42</v>
      </c>
      <c r="I632">
        <v>0.436</v>
      </c>
      <c r="J632">
        <f>Table1373[[#This Row],[Mass]]*1000</f>
        <v>436</v>
      </c>
      <c r="K632">
        <f>LOG(Table1373[[#This Row],[SVL]])</f>
        <v>1.1945143418824673</v>
      </c>
      <c r="L632">
        <f>LOG(Table1373[[#This Row],[Mass (mg)]])</f>
        <v>2.6394864892685859</v>
      </c>
      <c r="M632">
        <f>Table1373[[#This Row],[Mass (mg)]]*($M$4/Table1373[[#This Row],[SVL]])^$M$3</f>
        <v>372.71005356728659</v>
      </c>
      <c r="N632" s="13">
        <v>44044</v>
      </c>
      <c r="O632" t="s">
        <v>1314</v>
      </c>
      <c r="P632">
        <f>Table1373[[#This Row],[Date Measured GS 46]]-Table1373[[#This Row],[Exp. Start]]</f>
        <v>42</v>
      </c>
      <c r="Q632">
        <v>15.85</v>
      </c>
      <c r="R632">
        <v>46</v>
      </c>
      <c r="S632">
        <v>0.39800000000000002</v>
      </c>
      <c r="T632">
        <f>Table1373[[#This Row],[Mass GS 46]]*1000</f>
        <v>398</v>
      </c>
      <c r="U632">
        <f>LOG(Table1373[[#This Row],[SVL GS 46]])</f>
        <v>1.2000292665537702</v>
      </c>
      <c r="V632">
        <f>LOG(Table1373[[#This Row],[Mass (mg) GS 46]])</f>
        <v>2.5998830720736876</v>
      </c>
      <c r="W632">
        <f>Table1373[[#This Row],[Mass (mg) GS 46]]*($W$4/Table1373[[#This Row],[SVL GS 46]])^$W$3</f>
        <v>331.20843674561127</v>
      </c>
      <c r="X632" s="12">
        <f>Table1373[[#This Row],[GS 46]]-Table1373[[#This Row],[GS]]</f>
        <v>4</v>
      </c>
      <c r="Y632">
        <f>Table1373[[#This Row],[SVL GS 46]]-Table1373[[#This Row],[SVL]]</f>
        <v>0.19999999999999929</v>
      </c>
      <c r="Z632">
        <f>Table1373[[#This Row],[Mass GS 46]]-Table1373[[#This Row],[Mass]]</f>
        <v>-3.7999999999999978E-2</v>
      </c>
      <c r="AA632">
        <f>Table1373[[#This Row],[SMI.mg GS 46]]-Table1373[[#This Row],[SMI.mg]]</f>
        <v>-41.501616821675327</v>
      </c>
      <c r="AB632">
        <f>Table1373[[#This Row],[Days post-exp. GS 46]]-Table1373[[#This Row],[Days post-exp.]]</f>
        <v>3</v>
      </c>
    </row>
    <row r="633" spans="1:29">
      <c r="A633" t="s">
        <v>1258</v>
      </c>
      <c r="B633" t="s">
        <v>890</v>
      </c>
      <c r="C633" s="3">
        <v>44002</v>
      </c>
      <c r="D633" s="13">
        <v>44041</v>
      </c>
      <c r="E633" s="3" t="s">
        <v>1315</v>
      </c>
      <c r="F633">
        <f>Table1373[[#This Row],[Date Measured]]-Table1373[[#This Row],[Exp. Start]]</f>
        <v>39</v>
      </c>
      <c r="G633">
        <v>14.99</v>
      </c>
      <c r="H633">
        <v>42</v>
      </c>
      <c r="I633">
        <v>0.38100000000000001</v>
      </c>
      <c r="J633">
        <f>Table1373[[#This Row],[Mass]]*1000</f>
        <v>381</v>
      </c>
      <c r="K633">
        <f>LOG(Table1373[[#This Row],[SVL]])</f>
        <v>1.1758016328482794</v>
      </c>
      <c r="L633">
        <f>LOG(Table1373[[#This Row],[Mass (mg)]])</f>
        <v>2.5809249756756194</v>
      </c>
      <c r="M633">
        <f>Table1373[[#This Row],[Mass (mg)]]*($M$4/Table1373[[#This Row],[SVL]])^$M$3</f>
        <v>367.22816561260242</v>
      </c>
      <c r="O633" s="6" t="s">
        <v>1316</v>
      </c>
      <c r="AC633" s="12" t="s">
        <v>115</v>
      </c>
    </row>
    <row r="634" spans="1:29">
      <c r="A634" t="s">
        <v>1258</v>
      </c>
      <c r="B634" t="s">
        <v>890</v>
      </c>
      <c r="C634" s="3">
        <v>44002</v>
      </c>
      <c r="D634" s="13">
        <v>44041</v>
      </c>
      <c r="E634" s="3" t="s">
        <v>1317</v>
      </c>
      <c r="F634">
        <f>Table1373[[#This Row],[Date Measured]]-Table1373[[#This Row],[Exp. Start]]</f>
        <v>39</v>
      </c>
      <c r="G634">
        <v>15.82</v>
      </c>
      <c r="H634">
        <v>42</v>
      </c>
      <c r="I634">
        <v>0.45400000000000001</v>
      </c>
      <c r="J634">
        <f>Table1373[[#This Row],[Mass]]*1000</f>
        <v>454</v>
      </c>
      <c r="K634">
        <f>LOG(Table1373[[#This Row],[SVL]])</f>
        <v>1.1992064791616577</v>
      </c>
      <c r="L634">
        <f>LOG(Table1373[[#This Row],[Mass (mg)]])</f>
        <v>2.6570558528571038</v>
      </c>
      <c r="M634">
        <f>Table1373[[#This Row],[Mass (mg)]]*($M$4/Table1373[[#This Row],[SVL]])^$M$3</f>
        <v>376.59104332197273</v>
      </c>
      <c r="N634" s="37">
        <v>44046</v>
      </c>
      <c r="O634" s="38" t="s">
        <v>1318</v>
      </c>
      <c r="P634">
        <f>Table1373[[#This Row],[Date Measured GS 46]]-Table1373[[#This Row],[Exp. Start]]</f>
        <v>44</v>
      </c>
      <c r="Q634" s="41">
        <v>17.88</v>
      </c>
      <c r="R634" s="41">
        <v>46</v>
      </c>
      <c r="S634" s="41">
        <v>0.3725</v>
      </c>
      <c r="T634" s="41">
        <f>Table1373[[#This Row],[Mass GS 46]]*1000</f>
        <v>372.5</v>
      </c>
      <c r="U634" s="41">
        <f>LOG(Table1373[[#This Row],[SVL GS 46]])</f>
        <v>1.2523675144598989</v>
      </c>
      <c r="V634" s="41">
        <f>LOG(Table1373[[#This Row],[Mass (mg) GS 46]])</f>
        <v>2.5711262770843115</v>
      </c>
      <c r="W634">
        <f>Table1373[[#This Row],[Mass (mg) GS 46]]*($W$4/Table1373[[#This Row],[SVL GS 46]])^$W$3</f>
        <v>216.71113044382895</v>
      </c>
      <c r="X634" s="12">
        <f>Table1373[[#This Row],[GS 46]]-Table1373[[#This Row],[GS]]</f>
        <v>4</v>
      </c>
      <c r="Y634">
        <f>Table1373[[#This Row],[SVL GS 46]]-Table1373[[#This Row],[SVL]]</f>
        <v>2.0599999999999987</v>
      </c>
      <c r="Z634">
        <f>Table1373[[#This Row],[Mass GS 46]]-Table1373[[#This Row],[Mass]]</f>
        <v>-8.1500000000000017E-2</v>
      </c>
      <c r="AA634">
        <f>Table1373[[#This Row],[SMI.mg GS 46]]-Table1373[[#This Row],[SMI.mg]]</f>
        <v>-159.87991287814378</v>
      </c>
      <c r="AB634">
        <f>Table1373[[#This Row],[Days post-exp. GS 46]]-Table1373[[#This Row],[Days post-exp.]]</f>
        <v>5</v>
      </c>
    </row>
    <row r="635" spans="1:29">
      <c r="A635" t="s">
        <v>1258</v>
      </c>
      <c r="B635" t="s">
        <v>890</v>
      </c>
      <c r="C635" s="3">
        <v>44002</v>
      </c>
      <c r="D635" s="13">
        <v>44043</v>
      </c>
      <c r="E635" s="3" t="s">
        <v>1319</v>
      </c>
      <c r="F635">
        <f>Table1373[[#This Row],[Date Measured]]-Table1373[[#This Row],[Exp. Start]]</f>
        <v>41</v>
      </c>
      <c r="G635">
        <v>16.03</v>
      </c>
      <c r="H635">
        <v>42</v>
      </c>
      <c r="I635">
        <v>0.39700000000000002</v>
      </c>
      <c r="J635">
        <f>Table1373[[#This Row],[Mass]]*1000</f>
        <v>397</v>
      </c>
      <c r="K635">
        <f>LOG(Table1373[[#This Row],[SVL]])</f>
        <v>1.2049335223541449</v>
      </c>
      <c r="L635">
        <f>LOG(Table1373[[#This Row],[Mass (mg)]])</f>
        <v>2.5987905067631152</v>
      </c>
      <c r="M635">
        <f>Table1373[[#This Row],[Mass (mg)]]*($M$4/Table1373[[#This Row],[SVL]])^$M$3</f>
        <v>317.43244002668405</v>
      </c>
      <c r="N635" s="13">
        <v>44049</v>
      </c>
      <c r="O635" t="s">
        <v>1320</v>
      </c>
      <c r="P635">
        <f>Table1373[[#This Row],[Date Measured GS 46]]-Table1373[[#This Row],[Exp. Start]]</f>
        <v>47</v>
      </c>
      <c r="Q635">
        <v>16.43</v>
      </c>
      <c r="R635">
        <v>46</v>
      </c>
      <c r="S635">
        <v>0.26700000000000002</v>
      </c>
      <c r="T635">
        <f>Table1373[[#This Row],[Mass GS 46]]*1000</f>
        <v>267</v>
      </c>
      <c r="U635">
        <f>LOG(Table1373[[#This Row],[SVL GS 46]])</f>
        <v>1.2156375634350618</v>
      </c>
      <c r="V635">
        <f>LOG(Table1373[[#This Row],[Mass (mg) GS 46]])</f>
        <v>2.4265112613645754</v>
      </c>
      <c r="W635">
        <f>Table1373[[#This Row],[Mass (mg) GS 46]]*($W$4/Table1373[[#This Row],[SVL GS 46]])^$W$3</f>
        <v>199.69506722174467</v>
      </c>
      <c r="X635" s="12">
        <f>Table1373[[#This Row],[GS 46]]-Table1373[[#This Row],[GS]]</f>
        <v>4</v>
      </c>
      <c r="Y635">
        <f>Table1373[[#This Row],[SVL GS 46]]-Table1373[[#This Row],[SVL]]</f>
        <v>0.39999999999999858</v>
      </c>
      <c r="Z635">
        <f>Table1373[[#This Row],[Mass GS 46]]-Table1373[[#This Row],[Mass]]</f>
        <v>-0.13</v>
      </c>
      <c r="AA635">
        <f>Table1373[[#This Row],[SMI.mg GS 46]]-Table1373[[#This Row],[SMI.mg]]</f>
        <v>-117.73737280493938</v>
      </c>
      <c r="AB635">
        <f>Table1373[[#This Row],[Days post-exp. GS 46]]-Table1373[[#This Row],[Days post-exp.]]</f>
        <v>6</v>
      </c>
    </row>
    <row r="636" spans="1:29">
      <c r="A636" t="s">
        <v>1258</v>
      </c>
      <c r="B636" t="s">
        <v>890</v>
      </c>
      <c r="C636" s="3">
        <v>44002</v>
      </c>
      <c r="D636" s="13">
        <v>44043</v>
      </c>
      <c r="E636" s="3" t="s">
        <v>1321</v>
      </c>
      <c r="F636">
        <f>Table1373[[#This Row],[Date Measured]]-Table1373[[#This Row],[Exp. Start]]</f>
        <v>41</v>
      </c>
      <c r="G636">
        <v>15.04</v>
      </c>
      <c r="H636">
        <v>42</v>
      </c>
      <c r="I636">
        <v>0.41399999999999998</v>
      </c>
      <c r="J636">
        <f>Table1373[[#This Row],[Mass]]*1000</f>
        <v>414</v>
      </c>
      <c r="K636">
        <f>LOG(Table1373[[#This Row],[SVL]])</f>
        <v>1.1772478362556233</v>
      </c>
      <c r="L636">
        <f>LOG(Table1373[[#This Row],[Mass (mg)]])</f>
        <v>2.6170003411208991</v>
      </c>
      <c r="M636">
        <f>Table1373[[#This Row],[Mass (mg)]]*($M$4/Table1373[[#This Row],[SVL]])^$M$3</f>
        <v>395.35094741038625</v>
      </c>
      <c r="N636" s="13">
        <v>44048</v>
      </c>
      <c r="O636" t="s">
        <v>1322</v>
      </c>
      <c r="P636">
        <f>Table1373[[#This Row],[Date Measured GS 46]]-Table1373[[#This Row],[Exp. Start]]</f>
        <v>46</v>
      </c>
      <c r="Q636">
        <v>14.97</v>
      </c>
      <c r="R636">
        <v>46</v>
      </c>
      <c r="S636">
        <v>0.34899999999999998</v>
      </c>
      <c r="T636">
        <f>Table1373[[#This Row],[Mass GS 46]]*1000</f>
        <v>349</v>
      </c>
      <c r="U636">
        <f>LOG(Table1373[[#This Row],[SVL GS 46]])</f>
        <v>1.1752218003430523</v>
      </c>
      <c r="V636">
        <f>LOG(Table1373[[#This Row],[Mass (mg) GS 46]])</f>
        <v>2.5428254269591797</v>
      </c>
      <c r="W636">
        <f>Table1373[[#This Row],[Mass (mg) GS 46]]*($W$4/Table1373[[#This Row],[SVL GS 46]])^$W$3</f>
        <v>344.13656760778929</v>
      </c>
      <c r="X636" s="12">
        <f>Table1373[[#This Row],[GS 46]]-Table1373[[#This Row],[GS]]</f>
        <v>4</v>
      </c>
      <c r="Y636">
        <f>Table1373[[#This Row],[SVL GS 46]]-Table1373[[#This Row],[SVL]]</f>
        <v>-6.9999999999998508E-2</v>
      </c>
      <c r="Z636">
        <f>Table1373[[#This Row],[Mass GS 46]]-Table1373[[#This Row],[Mass]]</f>
        <v>-6.5000000000000002E-2</v>
      </c>
      <c r="AA636">
        <f>Table1373[[#This Row],[SMI.mg GS 46]]-Table1373[[#This Row],[SMI.mg]]</f>
        <v>-51.214379802596966</v>
      </c>
      <c r="AB636">
        <f>Table1373[[#This Row],[Days post-exp. GS 46]]-Table1373[[#This Row],[Days post-exp.]]</f>
        <v>5</v>
      </c>
    </row>
    <row r="637" spans="1:29">
      <c r="A637" t="s">
        <v>1258</v>
      </c>
      <c r="B637" t="s">
        <v>890</v>
      </c>
      <c r="C637" s="3">
        <v>44002</v>
      </c>
      <c r="D637" s="13">
        <v>44043</v>
      </c>
      <c r="E637" s="3" t="s">
        <v>1323</v>
      </c>
      <c r="F637">
        <f>Table1373[[#This Row],[Date Measured]]-Table1373[[#This Row],[Exp. Start]]</f>
        <v>41</v>
      </c>
      <c r="G637">
        <v>14.96</v>
      </c>
      <c r="H637">
        <v>42</v>
      </c>
      <c r="I637">
        <v>0.35899999999999999</v>
      </c>
      <c r="J637">
        <f>Table1373[[#This Row],[Mass]]*1000</f>
        <v>359</v>
      </c>
      <c r="K637">
        <f>LOG(Table1373[[#This Row],[SVL]])</f>
        <v>1.1749315935284426</v>
      </c>
      <c r="L637">
        <f>LOG(Table1373[[#This Row],[Mass (mg)]])</f>
        <v>2.5550944485783194</v>
      </c>
      <c r="M637">
        <f>Table1373[[#This Row],[Mass (mg)]]*($M$4/Table1373[[#This Row],[SVL]])^$M$3</f>
        <v>347.95978201689007</v>
      </c>
      <c r="N637" s="13">
        <v>44049</v>
      </c>
      <c r="O637" t="s">
        <v>1324</v>
      </c>
      <c r="P637">
        <f>Table1373[[#This Row],[Date Measured GS 46]]-Table1373[[#This Row],[Exp. Start]]</f>
        <v>47</v>
      </c>
      <c r="Q637">
        <v>15.1</v>
      </c>
      <c r="R637">
        <v>46</v>
      </c>
      <c r="S637">
        <v>0.245</v>
      </c>
      <c r="T637">
        <f>Table1373[[#This Row],[Mass GS 46]]*1000</f>
        <v>245</v>
      </c>
      <c r="U637">
        <f>LOG(Table1373[[#This Row],[SVL GS 46]])</f>
        <v>1.1789769472931695</v>
      </c>
      <c r="V637">
        <f>LOG(Table1373[[#This Row],[Mass (mg) GS 46]])</f>
        <v>2.3891660843645326</v>
      </c>
      <c r="W637">
        <f>Table1373[[#This Row],[Mass (mg) GS 46]]*($W$4/Table1373[[#This Row],[SVL GS 46]])^$W$3</f>
        <v>235.46011194952794</v>
      </c>
      <c r="X637" s="12">
        <f>Table1373[[#This Row],[GS 46]]-Table1373[[#This Row],[GS]]</f>
        <v>4</v>
      </c>
      <c r="Y637">
        <f>Table1373[[#This Row],[SVL GS 46]]-Table1373[[#This Row],[SVL]]</f>
        <v>0.13999999999999879</v>
      </c>
      <c r="Z637">
        <f>Table1373[[#This Row],[Mass GS 46]]-Table1373[[#This Row],[Mass]]</f>
        <v>-0.11399999999999999</v>
      </c>
      <c r="AA637">
        <f>Table1373[[#This Row],[SMI.mg GS 46]]-Table1373[[#This Row],[SMI.mg]]</f>
        <v>-112.49967006736213</v>
      </c>
      <c r="AB637">
        <f>Table1373[[#This Row],[Days post-exp. GS 46]]-Table1373[[#This Row],[Days post-exp.]]</f>
        <v>6</v>
      </c>
    </row>
    <row r="638" spans="1:29">
      <c r="A638" t="s">
        <v>1258</v>
      </c>
      <c r="B638" t="s">
        <v>890</v>
      </c>
      <c r="C638" s="3">
        <v>44002</v>
      </c>
      <c r="D638" s="13">
        <v>44043</v>
      </c>
      <c r="E638" s="3" t="s">
        <v>1325</v>
      </c>
      <c r="F638">
        <f>Table1373[[#This Row],[Date Measured]]-Table1373[[#This Row],[Exp. Start]]</f>
        <v>41</v>
      </c>
      <c r="G638">
        <v>16.59</v>
      </c>
      <c r="H638">
        <v>42</v>
      </c>
      <c r="I638">
        <v>0.57699999999999996</v>
      </c>
      <c r="J638">
        <f>Table1373[[#This Row],[Mass]]*1000</f>
        <v>577</v>
      </c>
      <c r="K638">
        <f>LOG(Table1373[[#This Row],[SVL]])</f>
        <v>1.2198463860243607</v>
      </c>
      <c r="L638">
        <f>LOG(Table1373[[#This Row],[Mass (mg)]])</f>
        <v>2.7611758131557314</v>
      </c>
      <c r="M638">
        <f>Table1373[[#This Row],[Mass (mg)]]*($M$4/Table1373[[#This Row],[SVL]])^$M$3</f>
        <v>419.27129327712061</v>
      </c>
      <c r="N638" s="13">
        <v>44049</v>
      </c>
      <c r="O638" t="s">
        <v>1326</v>
      </c>
      <c r="P638">
        <f>Table1373[[#This Row],[Date Measured GS 46]]-Table1373[[#This Row],[Exp. Start]]</f>
        <v>47</v>
      </c>
      <c r="Q638">
        <v>17.16</v>
      </c>
      <c r="R638">
        <v>46</v>
      </c>
      <c r="S638">
        <v>0.31900000000000001</v>
      </c>
      <c r="T638">
        <f>Table1373[[#This Row],[Mass GS 46]]*1000</f>
        <v>319</v>
      </c>
      <c r="U638">
        <f>LOG(Table1373[[#This Row],[SVL GS 46]])</f>
        <v>1.2345172835126867</v>
      </c>
      <c r="V638">
        <f>LOG(Table1373[[#This Row],[Mass (mg) GS 46]])</f>
        <v>2.503790683057181</v>
      </c>
      <c r="W638">
        <f>Table1373[[#This Row],[Mass (mg) GS 46]]*($W$4/Table1373[[#This Row],[SVL GS 46]])^$W$3</f>
        <v>209.68492817108515</v>
      </c>
      <c r="X638" s="12">
        <f>Table1373[[#This Row],[GS 46]]-Table1373[[#This Row],[GS]]</f>
        <v>4</v>
      </c>
      <c r="Y638">
        <f>Table1373[[#This Row],[SVL GS 46]]-Table1373[[#This Row],[SVL]]</f>
        <v>0.57000000000000028</v>
      </c>
      <c r="Z638">
        <f>Table1373[[#This Row],[Mass GS 46]]-Table1373[[#This Row],[Mass]]</f>
        <v>-0.25799999999999995</v>
      </c>
      <c r="AA638">
        <f>Table1373[[#This Row],[SMI.mg GS 46]]-Table1373[[#This Row],[SMI.mg]]</f>
        <v>-209.58636510603546</v>
      </c>
      <c r="AB638">
        <f>Table1373[[#This Row],[Days post-exp. GS 46]]-Table1373[[#This Row],[Days post-exp.]]</f>
        <v>6</v>
      </c>
    </row>
    <row r="639" spans="1:29">
      <c r="A639" t="s">
        <v>1258</v>
      </c>
      <c r="B639" t="s">
        <v>890</v>
      </c>
      <c r="C639" s="3">
        <v>44002</v>
      </c>
      <c r="D639" s="13">
        <v>44046</v>
      </c>
      <c r="E639" s="3" t="s">
        <v>1327</v>
      </c>
      <c r="F639">
        <f>Table1373[[#This Row],[Date Measured]]-Table1373[[#This Row],[Exp. Start]]</f>
        <v>44</v>
      </c>
      <c r="G639">
        <v>16.18</v>
      </c>
      <c r="H639">
        <v>42</v>
      </c>
      <c r="I639">
        <v>0.41699999999999998</v>
      </c>
      <c r="J639">
        <f>Table1373[[#This Row],[Mass]]*1000</f>
        <v>417</v>
      </c>
      <c r="K639">
        <f>LOG(Table1373[[#This Row],[SVL]])</f>
        <v>1.2089785172762535</v>
      </c>
      <c r="L639">
        <f>LOG(Table1373[[#This Row],[Mass (mg)]])</f>
        <v>2.6201360549737576</v>
      </c>
      <c r="M639">
        <f>Table1373[[#This Row],[Mass (mg)]]*($M$4/Table1373[[#This Row],[SVL]])^$M$3</f>
        <v>324.88455096578468</v>
      </c>
      <c r="N639" s="13">
        <v>44052</v>
      </c>
      <c r="O639" t="s">
        <v>1328</v>
      </c>
      <c r="P639">
        <f>Table1373[[#This Row],[Date Measured GS 46]]-Table1373[[#This Row],[Exp. Start]]</f>
        <v>50</v>
      </c>
      <c r="Q639">
        <v>15.88</v>
      </c>
      <c r="R639">
        <v>46</v>
      </c>
      <c r="S639">
        <v>0.38500000000000001</v>
      </c>
      <c r="T639">
        <f>Table1373[[#This Row],[Mass GS 46]]*1000</f>
        <v>385</v>
      </c>
      <c r="U639">
        <f>LOG(Table1373[[#This Row],[SVL GS 46]])</f>
        <v>1.2008504980910775</v>
      </c>
      <c r="V639">
        <f>LOG(Table1373[[#This Row],[Mass (mg) GS 46]])</f>
        <v>2.5854607295085006</v>
      </c>
      <c r="W639">
        <f>Table1373[[#This Row],[Mass (mg) GS 46]]*($W$4/Table1373[[#This Row],[SVL GS 46]])^$W$3</f>
        <v>318.59554299948957</v>
      </c>
      <c r="X639" s="12">
        <f>Table1373[[#This Row],[GS 46]]-Table1373[[#This Row],[GS]]</f>
        <v>4</v>
      </c>
      <c r="Y639">
        <f>Table1373[[#This Row],[SVL GS 46]]-Table1373[[#This Row],[SVL]]</f>
        <v>-0.29999999999999893</v>
      </c>
      <c r="Z639">
        <f>Table1373[[#This Row],[Mass GS 46]]-Table1373[[#This Row],[Mass]]</f>
        <v>-3.1999999999999973E-2</v>
      </c>
      <c r="AA639">
        <f>Table1373[[#This Row],[SMI.mg GS 46]]-Table1373[[#This Row],[SMI.mg]]</f>
        <v>-6.2890079662951166</v>
      </c>
      <c r="AB639">
        <f>Table1373[[#This Row],[Days post-exp. GS 46]]-Table1373[[#This Row],[Days post-exp.]]</f>
        <v>6</v>
      </c>
    </row>
    <row r="640" spans="1:29" ht="14.65" thickBot="1">
      <c r="A640" s="1" t="s">
        <v>1258</v>
      </c>
      <c r="B640" s="1" t="s">
        <v>890</v>
      </c>
      <c r="C640" s="2">
        <v>44002</v>
      </c>
      <c r="D640" s="14">
        <v>44046</v>
      </c>
      <c r="E640" s="2" t="s">
        <v>1329</v>
      </c>
      <c r="F640" s="1">
        <f>Table1373[[#This Row],[Date Measured]]-Table1373[[#This Row],[Exp. Start]]</f>
        <v>44</v>
      </c>
      <c r="G640" s="1">
        <v>14.12</v>
      </c>
      <c r="H640" s="1">
        <v>42</v>
      </c>
      <c r="I640" s="1">
        <v>0.46899999999999997</v>
      </c>
      <c r="J640" s="1">
        <f>Table1373[[#This Row],[Mass]]*1000</f>
        <v>469</v>
      </c>
      <c r="K640" s="1">
        <f>LOG(Table1373[[#This Row],[SVL]])</f>
        <v>1.1498346967157849</v>
      </c>
      <c r="L640" s="1">
        <f>LOG(Table1373[[#This Row],[Mass (mg)]])</f>
        <v>2.6711728427150834</v>
      </c>
      <c r="M640" s="36">
        <f>Table1373[[#This Row],[Mass (mg)]]*($M$4/Table1373[[#This Row],[SVL]])^$M$3</f>
        <v>533.97105760083195</v>
      </c>
      <c r="N640" s="14">
        <v>44050</v>
      </c>
      <c r="O640" s="1" t="s">
        <v>1330</v>
      </c>
      <c r="P640" s="1">
        <f>Table1373[[#This Row],[Date Measured GS 46]]-Table1373[[#This Row],[Exp. Start]]</f>
        <v>48</v>
      </c>
      <c r="Q640" s="1">
        <v>16.7</v>
      </c>
      <c r="R640" s="1">
        <v>46</v>
      </c>
      <c r="S640" s="1">
        <v>0.33100000000000002</v>
      </c>
      <c r="T640" s="1">
        <f>Table1373[[#This Row],[Mass GS 46]]*1000</f>
        <v>331</v>
      </c>
      <c r="U640" s="1">
        <f>LOG(Table1373[[#This Row],[SVL GS 46]])</f>
        <v>1.2227164711475833</v>
      </c>
      <c r="V640" s="1">
        <f>LOG(Table1373[[#This Row],[Mass (mg) GS 46]])</f>
        <v>2.5198279937757189</v>
      </c>
      <c r="W640" s="36">
        <f>Table1373[[#This Row],[Mass (mg) GS 46]]*($W$4/Table1373[[#This Row],[SVL GS 46]])^$W$3</f>
        <v>235.86156367994451</v>
      </c>
      <c r="X640" s="15">
        <f>Table1373[[#This Row],[GS 46]]-Table1373[[#This Row],[GS]]</f>
        <v>4</v>
      </c>
      <c r="Y640" s="1">
        <f>Table1373[[#This Row],[SVL GS 46]]-Table1373[[#This Row],[SVL]]</f>
        <v>2.58</v>
      </c>
      <c r="Z640" s="1">
        <f>Table1373[[#This Row],[Mass GS 46]]-Table1373[[#This Row],[Mass]]</f>
        <v>-0.13799999999999996</v>
      </c>
      <c r="AA640" s="1">
        <f>Table1373[[#This Row],[SMI.mg GS 46]]-Table1373[[#This Row],[SMI.mg]]</f>
        <v>-298.10949392088742</v>
      </c>
      <c r="AB640" s="1">
        <f>Table1373[[#This Row],[Days post-exp. GS 46]]-Table1373[[#This Row],[Days post-exp.]]</f>
        <v>4</v>
      </c>
      <c r="AC640" s="15"/>
    </row>
    <row r="641" spans="1:28">
      <c r="A641" t="s">
        <v>1331</v>
      </c>
      <c r="B641" t="s">
        <v>1332</v>
      </c>
      <c r="C641" s="3">
        <v>44002</v>
      </c>
      <c r="D641" s="13">
        <v>44038</v>
      </c>
      <c r="E641" t="s">
        <v>1333</v>
      </c>
      <c r="F641">
        <f>Table1373[[#This Row],[Date Measured]]-Table1373[[#This Row],[Exp. Start]]</f>
        <v>36</v>
      </c>
      <c r="G641">
        <v>14.73</v>
      </c>
      <c r="H641">
        <v>42</v>
      </c>
      <c r="I641">
        <v>0.38300000000000001</v>
      </c>
      <c r="J641">
        <f>Table1373[[#This Row],[Mass]]*1000</f>
        <v>383</v>
      </c>
      <c r="K641">
        <f>LOG(Table1373[[#This Row],[SVL]])</f>
        <v>1.1682027468426308</v>
      </c>
      <c r="L641">
        <f>LOG(Table1373[[#This Row],[Mass (mg)]])</f>
        <v>2.5831987739686229</v>
      </c>
      <c r="M641">
        <f>Table1373[[#This Row],[Mass (mg)]]*($M$4/Table1373[[#This Row],[SVL]])^$M$3</f>
        <v>387.59426889399145</v>
      </c>
      <c r="N641" s="13">
        <v>44041</v>
      </c>
      <c r="O641" t="s">
        <v>1334</v>
      </c>
      <c r="P641">
        <f>Table1373[[#This Row],[Date Measured GS 46]]-Table1373[[#This Row],[Exp. Start]]</f>
        <v>39</v>
      </c>
      <c r="Q641">
        <v>16.34</v>
      </c>
      <c r="R641">
        <v>46</v>
      </c>
      <c r="S641">
        <v>0.29699999999999999</v>
      </c>
      <c r="T641">
        <f>Table1373[[#This Row],[Mass GS 46]]*1000</f>
        <v>297</v>
      </c>
      <c r="U641">
        <f>LOG(Table1373[[#This Row],[SVL GS 46]])</f>
        <v>1.2132520521963968</v>
      </c>
      <c r="V641">
        <f>LOG(Table1373[[#This Row],[Mass (mg) GS 46]])</f>
        <v>2.4727564493172123</v>
      </c>
      <c r="W641">
        <f>Table1373[[#This Row],[Mass (mg) GS 46]]*($W$4/Table1373[[#This Row],[SVL GS 46]])^$W$3</f>
        <v>225.78669661431312</v>
      </c>
      <c r="X641" s="12">
        <f>Table1373[[#This Row],[GS 46]]-Table1373[[#This Row],[GS]]</f>
        <v>4</v>
      </c>
      <c r="Y641">
        <f>Table1373[[#This Row],[SVL GS 46]]-Table1373[[#This Row],[SVL]]</f>
        <v>1.6099999999999994</v>
      </c>
      <c r="Z641">
        <f>Table1373[[#This Row],[Mass GS 46]]-Table1373[[#This Row],[Mass]]</f>
        <v>-8.6000000000000021E-2</v>
      </c>
      <c r="AA641">
        <f>Table1373[[#This Row],[SMI.mg GS 46]]-Table1373[[#This Row],[SMI.mg]]</f>
        <v>-161.80757227967834</v>
      </c>
      <c r="AB641">
        <f>Table1373[[#This Row],[Days post-exp. GS 46]]-Table1373[[#This Row],[Days post-exp.]]</f>
        <v>3</v>
      </c>
    </row>
    <row r="642" spans="1:28">
      <c r="A642" t="s">
        <v>1331</v>
      </c>
      <c r="B642" t="s">
        <v>1332</v>
      </c>
      <c r="C642" s="3">
        <v>44002</v>
      </c>
      <c r="D642" s="13">
        <v>44039</v>
      </c>
      <c r="E642" s="3" t="s">
        <v>1335</v>
      </c>
      <c r="F642">
        <f>Table1373[[#This Row],[Date Measured]]-Table1373[[#This Row],[Exp. Start]]</f>
        <v>37</v>
      </c>
      <c r="G642">
        <v>14.17</v>
      </c>
      <c r="H642">
        <v>42</v>
      </c>
      <c r="I642">
        <v>0.36299999999999999</v>
      </c>
      <c r="J642">
        <f>Table1373[[#This Row],[Mass]]*1000</f>
        <v>363</v>
      </c>
      <c r="K642">
        <f>LOG(Table1373[[#This Row],[SVL]])</f>
        <v>1.1513698502474603</v>
      </c>
      <c r="L642">
        <f>LOG(Table1373[[#This Row],[Mass (mg)]])</f>
        <v>2.5599066250361124</v>
      </c>
      <c r="M642">
        <f>Table1373[[#This Row],[Mass (mg)]]*($M$4/Table1373[[#This Row],[SVL]])^$M$3</f>
        <v>409.23724724805788</v>
      </c>
      <c r="N642" s="13">
        <v>44046</v>
      </c>
      <c r="O642" t="s">
        <v>1336</v>
      </c>
      <c r="P642">
        <f>Table1373[[#This Row],[Date Measured GS 46]]-Table1373[[#This Row],[Exp. Start]]</f>
        <v>44</v>
      </c>
      <c r="Q642">
        <v>15.67</v>
      </c>
      <c r="R642">
        <v>46</v>
      </c>
      <c r="S642">
        <v>0.314</v>
      </c>
      <c r="T642">
        <f>Table1373[[#This Row],[Mass GS 46]]*1000</f>
        <v>314</v>
      </c>
      <c r="U642">
        <f>LOG(Table1373[[#This Row],[SVL GS 46]])</f>
        <v>1.1950689964685901</v>
      </c>
      <c r="V642">
        <f>LOG(Table1373[[#This Row],[Mass (mg) GS 46]])</f>
        <v>2.4969296480732148</v>
      </c>
      <c r="W642">
        <f>Table1373[[#This Row],[Mass (mg) GS 46]]*($W$4/Table1373[[#This Row],[SVL GS 46]])^$W$3</f>
        <v>270.32222228258905</v>
      </c>
      <c r="X642" s="12">
        <f>Table1373[[#This Row],[GS 46]]-Table1373[[#This Row],[GS]]</f>
        <v>4</v>
      </c>
      <c r="Y642">
        <f>Table1373[[#This Row],[SVL GS 46]]-Table1373[[#This Row],[SVL]]</f>
        <v>1.5</v>
      </c>
      <c r="Z642">
        <f>Table1373[[#This Row],[Mass GS 46]]-Table1373[[#This Row],[Mass]]</f>
        <v>-4.8999999999999988E-2</v>
      </c>
      <c r="AA642">
        <f>Table1373[[#This Row],[SMI.mg GS 46]]-Table1373[[#This Row],[SMI.mg]]</f>
        <v>-138.91502496546883</v>
      </c>
      <c r="AB642">
        <f>Table1373[[#This Row],[Days post-exp. GS 46]]-Table1373[[#This Row],[Days post-exp.]]</f>
        <v>7</v>
      </c>
    </row>
    <row r="643" spans="1:28">
      <c r="A643" t="s">
        <v>1331</v>
      </c>
      <c r="B643" t="s">
        <v>1332</v>
      </c>
      <c r="C643" s="3">
        <v>44002</v>
      </c>
      <c r="D643" s="13">
        <v>44040</v>
      </c>
      <c r="E643" s="3" t="s">
        <v>1337</v>
      </c>
      <c r="F643">
        <f>Table1373[[#This Row],[Date Measured]]-Table1373[[#This Row],[Exp. Start]]</f>
        <v>38</v>
      </c>
      <c r="G643">
        <v>13.49</v>
      </c>
      <c r="H643">
        <v>42</v>
      </c>
      <c r="I643">
        <v>0.35599999999999998</v>
      </c>
      <c r="J643">
        <f>Table1373[[#This Row],[Mass]]*1000</f>
        <v>356</v>
      </c>
      <c r="K643">
        <f>LOG(Table1373[[#This Row],[SVL]])</f>
        <v>1.1300119496719043</v>
      </c>
      <c r="L643">
        <f>LOG(Table1373[[#This Row],[Mass (mg)]])</f>
        <v>2.5514499979728753</v>
      </c>
      <c r="M643">
        <f>Table1373[[#This Row],[Mass (mg)]]*($M$4/Table1373[[#This Row],[SVL]])^$M$3</f>
        <v>460.27077496668392</v>
      </c>
      <c r="N643" s="13">
        <v>44046</v>
      </c>
      <c r="O643" t="s">
        <v>1338</v>
      </c>
      <c r="P643">
        <f>Table1373[[#This Row],[Date Measured GS 46]]-Table1373[[#This Row],[Exp. Start]]</f>
        <v>44</v>
      </c>
      <c r="Q643">
        <v>15.54</v>
      </c>
      <c r="R643">
        <v>46</v>
      </c>
      <c r="S643">
        <v>0.30099999999999999</v>
      </c>
      <c r="T643">
        <f>Table1373[[#This Row],[Mass GS 46]]*1000</f>
        <v>301</v>
      </c>
      <c r="U643">
        <f>LOG(Table1373[[#This Row],[SVL GS 46]])</f>
        <v>1.1914510144648955</v>
      </c>
      <c r="V643">
        <f>LOG(Table1373[[#This Row],[Mass (mg) GS 46]])</f>
        <v>2.4785664955938436</v>
      </c>
      <c r="W643">
        <f>Table1373[[#This Row],[Mass (mg) GS 46]]*($W$4/Table1373[[#This Row],[SVL GS 46]])^$W$3</f>
        <v>265.62277007569986</v>
      </c>
      <c r="X643" s="12">
        <f>Table1373[[#This Row],[GS 46]]-Table1373[[#This Row],[GS]]</f>
        <v>4</v>
      </c>
      <c r="Y643">
        <f>Table1373[[#This Row],[SVL GS 46]]-Table1373[[#This Row],[SVL]]</f>
        <v>2.0499999999999989</v>
      </c>
      <c r="Z643">
        <f>Table1373[[#This Row],[Mass GS 46]]-Table1373[[#This Row],[Mass]]</f>
        <v>-5.4999999999999993E-2</v>
      </c>
      <c r="AA643">
        <f>Table1373[[#This Row],[SMI.mg GS 46]]-Table1373[[#This Row],[SMI.mg]]</f>
        <v>-194.64800489098405</v>
      </c>
      <c r="AB643">
        <f>Table1373[[#This Row],[Days post-exp. GS 46]]-Table1373[[#This Row],[Days post-exp.]]</f>
        <v>6</v>
      </c>
    </row>
    <row r="644" spans="1:28">
      <c r="A644" t="s">
        <v>1331</v>
      </c>
      <c r="B644" t="s">
        <v>1332</v>
      </c>
      <c r="C644" s="3">
        <v>44002</v>
      </c>
      <c r="D644" s="13">
        <v>44040</v>
      </c>
      <c r="E644" s="3" t="s">
        <v>1339</v>
      </c>
      <c r="F644">
        <f>Table1373[[#This Row],[Date Measured]]-Table1373[[#This Row],[Exp. Start]]</f>
        <v>38</v>
      </c>
      <c r="G644">
        <v>14.06</v>
      </c>
      <c r="H644">
        <v>42</v>
      </c>
      <c r="I644">
        <v>0.35399999999999998</v>
      </c>
      <c r="J644">
        <f>Table1373[[#This Row],[Mass]]*1000</f>
        <v>354</v>
      </c>
      <c r="K644">
        <f>LOG(Table1373[[#This Row],[SVL]])</f>
        <v>1.1479853206838051</v>
      </c>
      <c r="L644">
        <f>LOG(Table1373[[#This Row],[Mass (mg)]])</f>
        <v>2.5490032620257876</v>
      </c>
      <c r="M644">
        <f>Table1373[[#This Row],[Mass (mg)]]*($M$4/Table1373[[#This Row],[SVL]])^$M$3</f>
        <v>407.84936035002295</v>
      </c>
      <c r="N644" s="13">
        <v>44046</v>
      </c>
      <c r="O644" t="s">
        <v>1340</v>
      </c>
      <c r="P644">
        <f>Table1373[[#This Row],[Date Measured GS 46]]-Table1373[[#This Row],[Exp. Start]]</f>
        <v>44</v>
      </c>
      <c r="Q644">
        <v>14.55</v>
      </c>
      <c r="R644">
        <v>46</v>
      </c>
      <c r="S644">
        <v>0.28599999999999998</v>
      </c>
      <c r="T644">
        <f>Table1373[[#This Row],[Mass GS 46]]*1000</f>
        <v>286</v>
      </c>
      <c r="U644">
        <f>LOG(Table1373[[#This Row],[SVL GS 46]])</f>
        <v>1.1628629933219261</v>
      </c>
      <c r="V644">
        <f>LOG(Table1373[[#This Row],[Mass (mg) GS 46]])</f>
        <v>2.4563660331290431</v>
      </c>
      <c r="W644">
        <f>Table1373[[#This Row],[Mass (mg) GS 46]]*($W$4/Table1373[[#This Row],[SVL GS 46]])^$W$3</f>
        <v>306.88914048884283</v>
      </c>
      <c r="X644" s="12">
        <f>Table1373[[#This Row],[GS 46]]-Table1373[[#This Row],[GS]]</f>
        <v>4</v>
      </c>
      <c r="Y644">
        <f>Table1373[[#This Row],[SVL GS 46]]-Table1373[[#This Row],[SVL]]</f>
        <v>0.49000000000000021</v>
      </c>
      <c r="Z644">
        <f>Table1373[[#This Row],[Mass GS 46]]-Table1373[[#This Row],[Mass]]</f>
        <v>-6.8000000000000005E-2</v>
      </c>
      <c r="AA644">
        <f>Table1373[[#This Row],[SMI.mg GS 46]]-Table1373[[#This Row],[SMI.mg]]</f>
        <v>-100.96021986118012</v>
      </c>
      <c r="AB644">
        <f>Table1373[[#This Row],[Days post-exp. GS 46]]-Table1373[[#This Row],[Days post-exp.]]</f>
        <v>6</v>
      </c>
    </row>
    <row r="645" spans="1:28">
      <c r="A645" t="s">
        <v>1331</v>
      </c>
      <c r="B645" t="s">
        <v>1332</v>
      </c>
      <c r="C645" s="3">
        <v>44002</v>
      </c>
      <c r="D645" s="13">
        <v>44041</v>
      </c>
      <c r="E645" s="3" t="s">
        <v>1341</v>
      </c>
      <c r="F645">
        <f>Table1373[[#This Row],[Date Measured]]-Table1373[[#This Row],[Exp. Start]]</f>
        <v>39</v>
      </c>
      <c r="G645">
        <v>14.5</v>
      </c>
      <c r="H645">
        <v>42</v>
      </c>
      <c r="I645">
        <v>0.32800000000000001</v>
      </c>
      <c r="J645">
        <f>Table1373[[#This Row],[Mass]]*1000</f>
        <v>328</v>
      </c>
      <c r="K645">
        <f>LOG(Table1373[[#This Row],[SVL]])</f>
        <v>1.1613680022349748</v>
      </c>
      <c r="L645">
        <f>LOG(Table1373[[#This Row],[Mass (mg)]])</f>
        <v>2.5158738437116792</v>
      </c>
      <c r="M645">
        <f>Table1373[[#This Row],[Mass (mg)]]*($M$4/Table1373[[#This Row],[SVL]])^$M$3</f>
        <v>346.80981398930612</v>
      </c>
      <c r="N645" s="13">
        <v>44049</v>
      </c>
      <c r="O645" t="s">
        <v>1342</v>
      </c>
      <c r="P645">
        <f>Table1373[[#This Row],[Date Measured GS 46]]-Table1373[[#This Row],[Exp. Start]]</f>
        <v>47</v>
      </c>
      <c r="Q645">
        <v>15.03</v>
      </c>
      <c r="R645">
        <v>46</v>
      </c>
      <c r="S645">
        <v>0.245</v>
      </c>
      <c r="T645">
        <f>Table1373[[#This Row],[Mass GS 46]]*1000</f>
        <v>245</v>
      </c>
      <c r="U645">
        <f>LOG(Table1373[[#This Row],[SVL GS 46]])</f>
        <v>1.1769589805869081</v>
      </c>
      <c r="V645">
        <f>LOG(Table1373[[#This Row],[Mass (mg) GS 46]])</f>
        <v>2.3891660843645326</v>
      </c>
      <c r="W645">
        <f>Table1373[[#This Row],[Mass (mg) GS 46]]*($W$4/Table1373[[#This Row],[SVL GS 46]])^$W$3</f>
        <v>238.73243703946616</v>
      </c>
      <c r="X645" s="12">
        <f>Table1373[[#This Row],[GS 46]]-Table1373[[#This Row],[GS]]</f>
        <v>4</v>
      </c>
      <c r="Y645">
        <f>Table1373[[#This Row],[SVL GS 46]]-Table1373[[#This Row],[SVL]]</f>
        <v>0.52999999999999936</v>
      </c>
      <c r="Z645">
        <f>Table1373[[#This Row],[Mass GS 46]]-Table1373[[#This Row],[Mass]]</f>
        <v>-8.3000000000000018E-2</v>
      </c>
      <c r="AA645">
        <f>Table1373[[#This Row],[SMI.mg GS 46]]-Table1373[[#This Row],[SMI.mg]]</f>
        <v>-108.07737694983996</v>
      </c>
      <c r="AB645">
        <f>Table1373[[#This Row],[Days post-exp. GS 46]]-Table1373[[#This Row],[Days post-exp.]]</f>
        <v>8</v>
      </c>
    </row>
    <row r="646" spans="1:28">
      <c r="A646" t="s">
        <v>1331</v>
      </c>
      <c r="B646" t="s">
        <v>1332</v>
      </c>
      <c r="C646" s="3">
        <v>44002</v>
      </c>
      <c r="D646" s="13">
        <v>44041</v>
      </c>
      <c r="E646" s="3" t="s">
        <v>1343</v>
      </c>
      <c r="F646">
        <f>Table1373[[#This Row],[Date Measured]]-Table1373[[#This Row],[Exp. Start]]</f>
        <v>39</v>
      </c>
      <c r="G646">
        <v>13.84</v>
      </c>
      <c r="H646">
        <v>42</v>
      </c>
      <c r="I646">
        <v>0.34</v>
      </c>
      <c r="J646">
        <f>Table1373[[#This Row],[Mass]]*1000</f>
        <v>340</v>
      </c>
      <c r="K646">
        <f>LOG(Table1373[[#This Row],[SVL]])</f>
        <v>1.141136090120739</v>
      </c>
      <c r="L646">
        <f>LOG(Table1373[[#This Row],[Mass (mg)]])</f>
        <v>2.5314789170422549</v>
      </c>
      <c r="M646">
        <f>Table1373[[#This Row],[Mass (mg)]]*($M$4/Table1373[[#This Row],[SVL]])^$M$3</f>
        <v>409.31226165568546</v>
      </c>
      <c r="N646" s="13">
        <v>44049</v>
      </c>
      <c r="O646" t="s">
        <v>1344</v>
      </c>
      <c r="P646">
        <f>Table1373[[#This Row],[Date Measured GS 46]]-Table1373[[#This Row],[Exp. Start]]</f>
        <v>47</v>
      </c>
      <c r="Q646">
        <v>14.73</v>
      </c>
      <c r="R646">
        <v>46</v>
      </c>
      <c r="S646">
        <v>0.24399999999999999</v>
      </c>
      <c r="T646">
        <f>Table1373[[#This Row],[Mass GS 46]]*1000</f>
        <v>244</v>
      </c>
      <c r="U646">
        <f>LOG(Table1373[[#This Row],[SVL GS 46]])</f>
        <v>1.1682027468426308</v>
      </c>
      <c r="V646">
        <f>LOG(Table1373[[#This Row],[Mass (mg) GS 46]])</f>
        <v>2.3873898263387292</v>
      </c>
      <c r="W646">
        <f>Table1373[[#This Row],[Mass (mg) GS 46]]*($W$4/Table1373[[#This Row],[SVL GS 46]])^$W$3</f>
        <v>252.43195449070154</v>
      </c>
      <c r="X646" s="12">
        <f>Table1373[[#This Row],[GS 46]]-Table1373[[#This Row],[GS]]</f>
        <v>4</v>
      </c>
      <c r="Y646">
        <f>Table1373[[#This Row],[SVL GS 46]]-Table1373[[#This Row],[SVL]]</f>
        <v>0.89000000000000057</v>
      </c>
      <c r="Z646">
        <f>Table1373[[#This Row],[Mass GS 46]]-Table1373[[#This Row],[Mass]]</f>
        <v>-9.600000000000003E-2</v>
      </c>
      <c r="AA646">
        <f>Table1373[[#This Row],[SMI.mg GS 46]]-Table1373[[#This Row],[SMI.mg]]</f>
        <v>-156.88030716498392</v>
      </c>
      <c r="AB646">
        <f>Table1373[[#This Row],[Days post-exp. GS 46]]-Table1373[[#This Row],[Days post-exp.]]</f>
        <v>8</v>
      </c>
    </row>
    <row r="647" spans="1:28">
      <c r="A647" t="s">
        <v>1331</v>
      </c>
      <c r="B647" t="s">
        <v>1332</v>
      </c>
      <c r="C647" s="3">
        <v>44002</v>
      </c>
      <c r="D647" s="13">
        <v>44041</v>
      </c>
      <c r="E647" s="3" t="s">
        <v>1345</v>
      </c>
      <c r="F647">
        <f>Table1373[[#This Row],[Date Measured]]-Table1373[[#This Row],[Exp. Start]]</f>
        <v>39</v>
      </c>
      <c r="G647">
        <v>12.7</v>
      </c>
      <c r="H647">
        <v>42</v>
      </c>
      <c r="I647">
        <v>0.35</v>
      </c>
      <c r="J647">
        <f>Table1373[[#This Row],[Mass]]*1000</f>
        <v>350</v>
      </c>
      <c r="K647">
        <f>LOG(Table1373[[#This Row],[SVL]])</f>
        <v>1.1038037209559568</v>
      </c>
      <c r="L647">
        <f>LOG(Table1373[[#This Row],[Mass (mg)]])</f>
        <v>2.5440680443502757</v>
      </c>
      <c r="M647">
        <f>Table1373[[#This Row],[Mass (mg)]]*($M$4/Table1373[[#This Row],[SVL]])^$M$3</f>
        <v>535.34957495817309</v>
      </c>
      <c r="N647" s="13">
        <v>44047</v>
      </c>
      <c r="O647" s="9" t="s">
        <v>1346</v>
      </c>
      <c r="P647">
        <f>Table1373[[#This Row],[Date Measured GS 46]]-Table1373[[#This Row],[Exp. Start]]</f>
        <v>45</v>
      </c>
      <c r="Q647">
        <v>15.86</v>
      </c>
      <c r="R647">
        <v>46</v>
      </c>
      <c r="S647">
        <v>0.26800000000000002</v>
      </c>
      <c r="T647">
        <f>Table1373[[#This Row],[Mass GS 46]]*1000</f>
        <v>268</v>
      </c>
      <c r="U647">
        <f>LOG(Table1373[[#This Row],[SVL GS 46]])</f>
        <v>1.2003031829815849</v>
      </c>
      <c r="V647">
        <f>LOG(Table1373[[#This Row],[Mass (mg) GS 46]])</f>
        <v>2.428134794028789</v>
      </c>
      <c r="W647">
        <f>Table1373[[#This Row],[Mass (mg) GS 46]]*($W$4/Table1373[[#This Row],[SVL GS 46]])^$W$3</f>
        <v>222.60734131900597</v>
      </c>
      <c r="X647" s="12">
        <f>Table1373[[#This Row],[GS 46]]-Table1373[[#This Row],[GS]]</f>
        <v>4</v>
      </c>
      <c r="Y647">
        <f>Table1373[[#This Row],[SVL GS 46]]-Table1373[[#This Row],[SVL]]</f>
        <v>3.16</v>
      </c>
      <c r="Z647">
        <f>Table1373[[#This Row],[Mass GS 46]]-Table1373[[#This Row],[Mass]]</f>
        <v>-8.1999999999999962E-2</v>
      </c>
      <c r="AA647">
        <f>Table1373[[#This Row],[SMI.mg GS 46]]-Table1373[[#This Row],[SMI.mg]]</f>
        <v>-312.74223363916713</v>
      </c>
      <c r="AB647">
        <f>Table1373[[#This Row],[Days post-exp. GS 46]]-Table1373[[#This Row],[Days post-exp.]]</f>
        <v>6</v>
      </c>
    </row>
    <row r="648" spans="1:28">
      <c r="A648" t="s">
        <v>1331</v>
      </c>
      <c r="B648" t="s">
        <v>1332</v>
      </c>
      <c r="C648" s="3">
        <v>44002</v>
      </c>
      <c r="D648" s="13">
        <v>44042</v>
      </c>
      <c r="E648" t="s">
        <v>1347</v>
      </c>
      <c r="F648">
        <f>Table1373[[#This Row],[Date Measured]]-Table1373[[#This Row],[Exp. Start]]</f>
        <v>40</v>
      </c>
      <c r="G648">
        <v>14.44</v>
      </c>
      <c r="H648">
        <v>42</v>
      </c>
      <c r="I648">
        <v>0.438</v>
      </c>
      <c r="J648">
        <f>Table1373[[#This Row],[Mass]]*1000</f>
        <v>438</v>
      </c>
      <c r="K648">
        <f>LOG(Table1373[[#This Row],[SVL]])</f>
        <v>1.1595671932336202</v>
      </c>
      <c r="L648">
        <f>LOG(Table1373[[#This Row],[Mass (mg)]])</f>
        <v>2.6414741105040997</v>
      </c>
      <c r="M648">
        <f>Table1373[[#This Row],[Mass (mg)]]*($M$4/Table1373[[#This Row],[SVL]])^$M$3</f>
        <v>468.49828413355152</v>
      </c>
      <c r="N648" s="13">
        <v>44046</v>
      </c>
      <c r="O648" t="s">
        <v>1348</v>
      </c>
      <c r="P648">
        <f>Table1373[[#This Row],[Date Measured GS 46]]-Table1373[[#This Row],[Exp. Start]]</f>
        <v>44</v>
      </c>
      <c r="Q648">
        <v>12.86</v>
      </c>
      <c r="R648">
        <v>46</v>
      </c>
      <c r="S648">
        <v>0.28000000000000003</v>
      </c>
      <c r="T648">
        <f>Table1373[[#This Row],[Mass GS 46]]*1000</f>
        <v>280</v>
      </c>
      <c r="U648">
        <f>LOG(Table1373[[#This Row],[SVL GS 46]])</f>
        <v>1.1092409685882032</v>
      </c>
      <c r="V648">
        <f>LOG(Table1373[[#This Row],[Mass (mg) GS 46]])</f>
        <v>2.4471580313422194</v>
      </c>
      <c r="W648">
        <f>Table1373[[#This Row],[Mass (mg) GS 46]]*($W$4/Table1373[[#This Row],[SVL GS 46]])^$W$3</f>
        <v>433.56096599269341</v>
      </c>
      <c r="X648" s="12">
        <f>Table1373[[#This Row],[GS 46]]-Table1373[[#This Row],[GS]]</f>
        <v>4</v>
      </c>
      <c r="Y648">
        <f>Table1373[[#This Row],[SVL GS 46]]-Table1373[[#This Row],[SVL]]</f>
        <v>-1.58</v>
      </c>
      <c r="Z648">
        <f>Table1373[[#This Row],[Mass GS 46]]-Table1373[[#This Row],[Mass]]</f>
        <v>-0.15799999999999997</v>
      </c>
      <c r="AA648">
        <f>Table1373[[#This Row],[SMI.mg GS 46]]-Table1373[[#This Row],[SMI.mg]]</f>
        <v>-34.93731814085811</v>
      </c>
      <c r="AB648">
        <f>Table1373[[#This Row],[Days post-exp. GS 46]]-Table1373[[#This Row],[Days post-exp.]]</f>
        <v>4</v>
      </c>
    </row>
    <row r="649" spans="1:28">
      <c r="A649" t="s">
        <v>1331</v>
      </c>
      <c r="B649" t="s">
        <v>1332</v>
      </c>
      <c r="C649" s="3">
        <v>44002</v>
      </c>
      <c r="D649" s="13">
        <v>44042</v>
      </c>
      <c r="E649" t="s">
        <v>1349</v>
      </c>
      <c r="F649">
        <f>Table1373[[#This Row],[Date Measured]]-Table1373[[#This Row],[Exp. Start]]</f>
        <v>40</v>
      </c>
      <c r="G649">
        <v>14.78</v>
      </c>
      <c r="H649">
        <v>42</v>
      </c>
      <c r="I649">
        <v>0.38200000000000001</v>
      </c>
      <c r="J649">
        <f>Table1373[[#This Row],[Mass]]*1000</f>
        <v>382</v>
      </c>
      <c r="K649">
        <f>LOG(Table1373[[#This Row],[SVL]])</f>
        <v>1.169674434058807</v>
      </c>
      <c r="L649">
        <f>LOG(Table1373[[#This Row],[Mass (mg)]])</f>
        <v>2.5820633629117089</v>
      </c>
      <c r="M649">
        <f>Table1373[[#This Row],[Mass (mg)]]*($M$4/Table1373[[#This Row],[SVL]])^$M$3</f>
        <v>382.95027244878406</v>
      </c>
      <c r="N649" s="13">
        <v>44047</v>
      </c>
      <c r="O649" t="s">
        <v>1350</v>
      </c>
      <c r="P649">
        <f>Table1373[[#This Row],[Date Measured GS 46]]-Table1373[[#This Row],[Exp. Start]]</f>
        <v>45</v>
      </c>
      <c r="Q649">
        <v>12.57</v>
      </c>
      <c r="R649">
        <v>46</v>
      </c>
      <c r="S649">
        <v>0.25700000000000001</v>
      </c>
      <c r="T649">
        <f>Table1373[[#This Row],[Mass GS 46]]*1000</f>
        <v>257</v>
      </c>
      <c r="U649">
        <f>LOG(Table1373[[#This Row],[SVL GS 46]])</f>
        <v>1.0993352776859577</v>
      </c>
      <c r="V649">
        <f>LOG(Table1373[[#This Row],[Mass (mg) GS 46]])</f>
        <v>2.4099331233312946</v>
      </c>
      <c r="W649">
        <f>Table1373[[#This Row],[Mass (mg) GS 46]]*($W$4/Table1373[[#This Row],[SVL GS 46]])^$W$3</f>
        <v>425.84222658853986</v>
      </c>
      <c r="X649" s="12">
        <f>Table1373[[#This Row],[GS 46]]-Table1373[[#This Row],[GS]]</f>
        <v>4</v>
      </c>
      <c r="Y649">
        <f>Table1373[[#This Row],[SVL GS 46]]-Table1373[[#This Row],[SVL]]</f>
        <v>-2.2099999999999991</v>
      </c>
      <c r="Z649">
        <f>Table1373[[#This Row],[Mass GS 46]]-Table1373[[#This Row],[Mass]]</f>
        <v>-0.125</v>
      </c>
      <c r="AA649">
        <f>Table1373[[#This Row],[SMI.mg GS 46]]-Table1373[[#This Row],[SMI.mg]]</f>
        <v>42.891954139755796</v>
      </c>
      <c r="AB649">
        <f>Table1373[[#This Row],[Days post-exp. GS 46]]-Table1373[[#This Row],[Days post-exp.]]</f>
        <v>5</v>
      </c>
    </row>
    <row r="650" spans="1:28">
      <c r="A650" t="s">
        <v>1331</v>
      </c>
      <c r="B650" t="s">
        <v>1332</v>
      </c>
      <c r="C650" s="3">
        <v>44002</v>
      </c>
      <c r="D650" s="13">
        <v>44042</v>
      </c>
      <c r="E650" s="3" t="s">
        <v>1351</v>
      </c>
      <c r="F650">
        <f>Table1373[[#This Row],[Date Measured]]-Table1373[[#This Row],[Exp. Start]]</f>
        <v>40</v>
      </c>
      <c r="G650">
        <v>14.66</v>
      </c>
      <c r="H650">
        <v>42</v>
      </c>
      <c r="I650">
        <v>0.38900000000000001</v>
      </c>
      <c r="J650">
        <f>Table1373[[#This Row],[Mass]]*1000</f>
        <v>389</v>
      </c>
      <c r="K650">
        <f>LOG(Table1373[[#This Row],[SVL]])</f>
        <v>1.1661339703051092</v>
      </c>
      <c r="L650">
        <f>LOG(Table1373[[#This Row],[Mass (mg)]])</f>
        <v>2.5899496013257077</v>
      </c>
      <c r="M650">
        <f>Table1373[[#This Row],[Mass (mg)]]*($M$4/Table1373[[#This Row],[SVL]])^$M$3</f>
        <v>398.9247555429227</v>
      </c>
      <c r="N650" s="37">
        <v>44050</v>
      </c>
      <c r="O650" s="38" t="s">
        <v>1352</v>
      </c>
      <c r="P650">
        <f>Table1373[[#This Row],[Date Measured GS 46]]-Table1373[[#This Row],[Exp. Start]]</f>
        <v>48</v>
      </c>
      <c r="Q650" s="41">
        <v>15.05</v>
      </c>
      <c r="R650" s="41">
        <v>46</v>
      </c>
      <c r="S650" s="41">
        <v>0.22650000000000001</v>
      </c>
      <c r="T650" s="41">
        <f>Table1373[[#This Row],[Mass GS 46]]*1000</f>
        <v>226.5</v>
      </c>
      <c r="U650" s="41">
        <f>LOG(Table1373[[#This Row],[SVL GS 46]])</f>
        <v>1.1775364999298621</v>
      </c>
      <c r="V650" s="41">
        <f>LOG(Table1373[[#This Row],[Mass (mg) GS 46]])</f>
        <v>2.3550682063488506</v>
      </c>
      <c r="W650">
        <f>Table1373[[#This Row],[Mass (mg) GS 46]]*($W$4/Table1373[[#This Row],[SVL GS 46]])^$W$3</f>
        <v>219.83564588954715</v>
      </c>
      <c r="X650" s="12">
        <f>Table1373[[#This Row],[GS 46]]-Table1373[[#This Row],[GS]]</f>
        <v>4</v>
      </c>
      <c r="Y650">
        <f>Table1373[[#This Row],[SVL GS 46]]-Table1373[[#This Row],[SVL]]</f>
        <v>0.39000000000000057</v>
      </c>
      <c r="Z650">
        <f>Table1373[[#This Row],[Mass GS 46]]-Table1373[[#This Row],[Mass]]</f>
        <v>-0.16250000000000001</v>
      </c>
      <c r="AA650">
        <f>Table1373[[#This Row],[SMI.mg GS 46]]-Table1373[[#This Row],[SMI.mg]]</f>
        <v>-179.08910965337554</v>
      </c>
      <c r="AB650">
        <f>Table1373[[#This Row],[Days post-exp. GS 46]]-Table1373[[#This Row],[Days post-exp.]]</f>
        <v>8</v>
      </c>
    </row>
    <row r="651" spans="1:28">
      <c r="A651" t="s">
        <v>1331</v>
      </c>
      <c r="B651" t="s">
        <v>1332</v>
      </c>
      <c r="C651" s="3">
        <v>44002</v>
      </c>
      <c r="D651" s="13">
        <v>44042</v>
      </c>
      <c r="E651" t="s">
        <v>1353</v>
      </c>
      <c r="F651">
        <f>Table1373[[#This Row],[Date Measured]]-Table1373[[#This Row],[Exp. Start]]</f>
        <v>40</v>
      </c>
      <c r="G651">
        <v>15.47</v>
      </c>
      <c r="H651">
        <v>42</v>
      </c>
      <c r="I651">
        <v>0.45500000000000002</v>
      </c>
      <c r="J651">
        <f>Table1373[[#This Row],[Mass]]*1000</f>
        <v>455</v>
      </c>
      <c r="K651">
        <f>LOG(Table1373[[#This Row],[SVL]])</f>
        <v>1.1894903136993675</v>
      </c>
      <c r="L651">
        <f>LOG(Table1373[[#This Row],[Mass (mg)]])</f>
        <v>2.6580113966571126</v>
      </c>
      <c r="M651">
        <f>Table1373[[#This Row],[Mass (mg)]]*($M$4/Table1373[[#This Row],[SVL]])^$M$3</f>
        <v>401.68999948274677</v>
      </c>
      <c r="N651" s="13">
        <v>44048</v>
      </c>
      <c r="O651" s="9" t="s">
        <v>1354</v>
      </c>
      <c r="P651">
        <f>Table1373[[#This Row],[Date Measured GS 46]]-Table1373[[#This Row],[Exp. Start]]</f>
        <v>46</v>
      </c>
      <c r="Q651">
        <v>15.57</v>
      </c>
      <c r="R651">
        <v>46</v>
      </c>
      <c r="S651">
        <v>0.25209999999999999</v>
      </c>
      <c r="T651">
        <f>Table1373[[#This Row],[Mass GS 46]]*1000</f>
        <v>252.1</v>
      </c>
      <c r="U651">
        <f>LOG(Table1373[[#This Row],[SVL GS 46]])</f>
        <v>1.1922886125681202</v>
      </c>
      <c r="V651">
        <f>LOG(Table1373[[#This Row],[Mass (mg) GS 46]])</f>
        <v>2.401572845676446</v>
      </c>
      <c r="W651">
        <f>Table1373[[#This Row],[Mass (mg) GS 46]]*($W$4/Table1373[[#This Row],[SVL GS 46]])^$W$3</f>
        <v>221.19926757041839</v>
      </c>
      <c r="X651" s="12">
        <f>Table1373[[#This Row],[GS 46]]-Table1373[[#This Row],[GS]]</f>
        <v>4</v>
      </c>
      <c r="Y651">
        <f>Table1373[[#This Row],[SVL GS 46]]-Table1373[[#This Row],[SVL]]</f>
        <v>9.9999999999999645E-2</v>
      </c>
      <c r="Z651">
        <f>Table1373[[#This Row],[Mass GS 46]]-Table1373[[#This Row],[Mass]]</f>
        <v>-0.20290000000000002</v>
      </c>
      <c r="AA651">
        <f>Table1373[[#This Row],[SMI.mg GS 46]]-Table1373[[#This Row],[SMI.mg]]</f>
        <v>-180.49073191232839</v>
      </c>
      <c r="AB651">
        <f>Table1373[[#This Row],[Days post-exp. GS 46]]-Table1373[[#This Row],[Days post-exp.]]</f>
        <v>6</v>
      </c>
    </row>
    <row r="652" spans="1:28">
      <c r="A652" t="s">
        <v>1331</v>
      </c>
      <c r="B652" t="s">
        <v>1332</v>
      </c>
      <c r="C652" s="3">
        <v>44002</v>
      </c>
      <c r="D652" s="18">
        <v>44046</v>
      </c>
      <c r="E652" s="4" t="s">
        <v>1355</v>
      </c>
      <c r="F652">
        <f>Table1373[[#This Row],[Date Measured]]-Table1373[[#This Row],[Exp. Start]]</f>
        <v>44</v>
      </c>
      <c r="G652" s="4">
        <v>12.16</v>
      </c>
      <c r="H652" s="4">
        <v>45</v>
      </c>
      <c r="I652" s="4">
        <v>0.22800000000000001</v>
      </c>
      <c r="J652" s="4">
        <f>Table1373[[#This Row],[Mass]]*1000</f>
        <v>228</v>
      </c>
      <c r="K652" s="4">
        <f>LOG(Table1373[[#This Row],[SVL]])</f>
        <v>1.0849335749367162</v>
      </c>
      <c r="L652" s="4">
        <f>LOG(Table1373[[#This Row],[Mass (mg)]])</f>
        <v>2.357934847000454</v>
      </c>
      <c r="M652">
        <f>Table1373[[#This Row],[Mass (mg)]]*($M$4/Table1373[[#This Row],[SVL]])^$M$3</f>
        <v>393.6127998363242</v>
      </c>
      <c r="N652" s="13">
        <v>44047</v>
      </c>
      <c r="O652" t="s">
        <v>1356</v>
      </c>
      <c r="P652">
        <f>Table1373[[#This Row],[Date Measured GS 46]]-Table1373[[#This Row],[Exp. Start]]</f>
        <v>45</v>
      </c>
      <c r="Q652">
        <v>10.95</v>
      </c>
      <c r="R652">
        <v>46</v>
      </c>
      <c r="S652">
        <v>0.23799999999999999</v>
      </c>
      <c r="T652">
        <f>Table1373[[#This Row],[Mass GS 46]]*1000</f>
        <v>238</v>
      </c>
      <c r="U652">
        <f>LOG(Table1373[[#This Row],[SVL GS 46]])</f>
        <v>1.039414119176137</v>
      </c>
      <c r="V652">
        <f>LOG(Table1373[[#This Row],[Mass (mg) GS 46]])</f>
        <v>2.3765769570565118</v>
      </c>
      <c r="W652">
        <f>Table1373[[#This Row],[Mass (mg) GS 46]]*($W$4/Table1373[[#This Row],[SVL GS 46]])^$W$3</f>
        <v>594.1278377840141</v>
      </c>
      <c r="X652" s="12">
        <f>Table1373[[#This Row],[GS 46]]-Table1373[[#This Row],[GS]]</f>
        <v>1</v>
      </c>
      <c r="Y652">
        <f>Table1373[[#This Row],[SVL GS 46]]-Table1373[[#This Row],[SVL]]</f>
        <v>-1.2100000000000009</v>
      </c>
      <c r="Z652">
        <f>Table1373[[#This Row],[Mass GS 46]]-Table1373[[#This Row],[Mass]]</f>
        <v>9.9999999999999811E-3</v>
      </c>
      <c r="AA652">
        <f>Table1373[[#This Row],[SMI.mg GS 46]]-Table1373[[#This Row],[SMI.mg]]</f>
        <v>200.5150379476899</v>
      </c>
      <c r="AB652">
        <f>Table1373[[#This Row],[Days post-exp. GS 46]]-Table1373[[#This Row],[Days post-exp.]]</f>
        <v>1</v>
      </c>
    </row>
    <row r="653" spans="1:28">
      <c r="A653" t="s">
        <v>1331</v>
      </c>
      <c r="B653" t="s">
        <v>1332</v>
      </c>
      <c r="C653" s="3">
        <v>44002</v>
      </c>
      <c r="D653" s="18">
        <v>44046</v>
      </c>
      <c r="E653" s="4" t="s">
        <v>1357</v>
      </c>
      <c r="F653">
        <f>Table1373[[#This Row],[Date Measured]]-Table1373[[#This Row],[Exp. Start]]</f>
        <v>44</v>
      </c>
      <c r="G653" s="4">
        <v>12.21</v>
      </c>
      <c r="H653" s="4">
        <v>45</v>
      </c>
      <c r="I653" s="4">
        <v>0.26</v>
      </c>
      <c r="J653" s="4">
        <f>Table1373[[#This Row],[Mass]]*1000</f>
        <v>260</v>
      </c>
      <c r="K653" s="4">
        <f>LOG(Table1373[[#This Row],[SVL]])</f>
        <v>1.0867156639448825</v>
      </c>
      <c r="L653" s="4">
        <f>LOG(Table1373[[#This Row],[Mass (mg)]])</f>
        <v>2.4149733479708178</v>
      </c>
      <c r="M653">
        <f>Table1373[[#This Row],[Mass (mg)]]*($M$4/Table1373[[#This Row],[SVL]])^$M$3</f>
        <v>443.75524692817254</v>
      </c>
      <c r="N653" s="13">
        <v>44047</v>
      </c>
      <c r="O653" t="s">
        <v>1358</v>
      </c>
      <c r="P653">
        <f>Table1373[[#This Row],[Date Measured GS 46]]-Table1373[[#This Row],[Exp. Start]]</f>
        <v>45</v>
      </c>
      <c r="Q653">
        <v>13.47</v>
      </c>
      <c r="R653">
        <v>46</v>
      </c>
      <c r="S653">
        <v>0.25700000000000001</v>
      </c>
      <c r="T653">
        <f>Table1373[[#This Row],[Mass GS 46]]*1000</f>
        <v>257</v>
      </c>
      <c r="U653">
        <f>LOG(Table1373[[#This Row],[SVL GS 46]])</f>
        <v>1.1293675957229856</v>
      </c>
      <c r="V653">
        <f>LOG(Table1373[[#This Row],[Mass (mg) GS 46]])</f>
        <v>2.4099331233312946</v>
      </c>
      <c r="W653">
        <f>Table1373[[#This Row],[Mass (mg) GS 46]]*($W$4/Table1373[[#This Row],[SVL GS 46]])^$W$3</f>
        <v>346.77035418452351</v>
      </c>
      <c r="X653" s="12">
        <f>Table1373[[#This Row],[GS 46]]-Table1373[[#This Row],[GS]]</f>
        <v>1</v>
      </c>
      <c r="Y653">
        <f>Table1373[[#This Row],[SVL GS 46]]-Table1373[[#This Row],[SVL]]</f>
        <v>1.2599999999999998</v>
      </c>
      <c r="Z653">
        <f>Table1373[[#This Row],[Mass GS 46]]-Table1373[[#This Row],[Mass]]</f>
        <v>-3.0000000000000027E-3</v>
      </c>
      <c r="AA653">
        <f>Table1373[[#This Row],[SMI.mg GS 46]]-Table1373[[#This Row],[SMI.mg]]</f>
        <v>-96.984892743649027</v>
      </c>
      <c r="AB653">
        <f>Table1373[[#This Row],[Days post-exp. GS 46]]-Table1373[[#This Row],[Days post-exp.]]</f>
        <v>1</v>
      </c>
    </row>
    <row r="654" spans="1:28">
      <c r="A654" t="s">
        <v>1331</v>
      </c>
      <c r="B654" t="s">
        <v>1332</v>
      </c>
      <c r="C654" s="3">
        <v>44002</v>
      </c>
      <c r="D654" s="18">
        <v>44046</v>
      </c>
      <c r="E654" s="4" t="s">
        <v>1359</v>
      </c>
      <c r="F654">
        <f>Table1373[[#This Row],[Date Measured]]-Table1373[[#This Row],[Exp. Start]]</f>
        <v>44</v>
      </c>
      <c r="G654" s="4">
        <v>13.38</v>
      </c>
      <c r="H654" s="4">
        <v>45</v>
      </c>
      <c r="I654" s="4">
        <v>0.29599999999999999</v>
      </c>
      <c r="J654" s="4">
        <f>Table1373[[#This Row],[Mass]]*1000</f>
        <v>296</v>
      </c>
      <c r="K654" s="4">
        <f>LOG(Table1373[[#This Row],[SVL]])</f>
        <v>1.1264561134318043</v>
      </c>
      <c r="L654" s="4">
        <f>LOG(Table1373[[#This Row],[Mass (mg)]])</f>
        <v>2.4712917110589387</v>
      </c>
      <c r="M654">
        <f>Table1373[[#This Row],[Mass (mg)]]*($M$4/Table1373[[#This Row],[SVL]])^$M$3</f>
        <v>391.52572401800347</v>
      </c>
      <c r="N654" s="13">
        <v>44047</v>
      </c>
      <c r="O654" t="s">
        <v>1360</v>
      </c>
      <c r="P654">
        <f>Table1373[[#This Row],[Date Measured GS 46]]-Table1373[[#This Row],[Exp. Start]]</f>
        <v>45</v>
      </c>
      <c r="Q654">
        <v>14.3</v>
      </c>
      <c r="R654">
        <v>46</v>
      </c>
      <c r="S654">
        <v>0.28399999999999997</v>
      </c>
      <c r="T654">
        <f>Table1373[[#This Row],[Mass GS 46]]*1000</f>
        <v>284</v>
      </c>
      <c r="U654">
        <f>LOG(Table1373[[#This Row],[SVL GS 46]])</f>
        <v>1.1553360374650619</v>
      </c>
      <c r="V654">
        <f>LOG(Table1373[[#This Row],[Mass (mg) GS 46]])</f>
        <v>2.4533183400470375</v>
      </c>
      <c r="W654">
        <f>Table1373[[#This Row],[Mass (mg) GS 46]]*($W$4/Table1373[[#This Row],[SVL GS 46]])^$W$3</f>
        <v>320.8422754757982</v>
      </c>
      <c r="X654" s="12">
        <f>Table1373[[#This Row],[GS 46]]-Table1373[[#This Row],[GS]]</f>
        <v>1</v>
      </c>
      <c r="Y654">
        <f>Table1373[[#This Row],[SVL GS 46]]-Table1373[[#This Row],[SVL]]</f>
        <v>0.91999999999999993</v>
      </c>
      <c r="Z654">
        <f>Table1373[[#This Row],[Mass GS 46]]-Table1373[[#This Row],[Mass]]</f>
        <v>-1.2000000000000011E-2</v>
      </c>
      <c r="AA654">
        <f>Table1373[[#This Row],[SMI.mg GS 46]]-Table1373[[#This Row],[SMI.mg]]</f>
        <v>-70.683448542205269</v>
      </c>
      <c r="AB654">
        <f>Table1373[[#This Row],[Days post-exp. GS 46]]-Table1373[[#This Row],[Days post-exp.]]</f>
        <v>1</v>
      </c>
    </row>
    <row r="655" spans="1:28">
      <c r="A655" t="s">
        <v>1331</v>
      </c>
      <c r="B655" t="s">
        <v>1332</v>
      </c>
      <c r="C655" s="3">
        <v>44002</v>
      </c>
      <c r="D655" s="18">
        <v>44046</v>
      </c>
      <c r="E655" s="4" t="s">
        <v>1361</v>
      </c>
      <c r="F655">
        <f>Table1373[[#This Row],[Date Measured]]-Table1373[[#This Row],[Exp. Start]]</f>
        <v>44</v>
      </c>
      <c r="G655" s="4">
        <v>12.33</v>
      </c>
      <c r="H655" s="4">
        <v>45</v>
      </c>
      <c r="I655" s="4">
        <v>0.23699999999999999</v>
      </c>
      <c r="J655" s="4">
        <f>Table1373[[#This Row],[Mass]]*1000</f>
        <v>237</v>
      </c>
      <c r="K655" s="4">
        <f>LOG(Table1373[[#This Row],[SVL]])</f>
        <v>1.0909630765957317</v>
      </c>
      <c r="L655" s="4">
        <f>LOG(Table1373[[#This Row],[Mass (mg)]])</f>
        <v>2.374748346010104</v>
      </c>
      <c r="M655">
        <f>Table1373[[#This Row],[Mass (mg)]]*($M$4/Table1373[[#This Row],[SVL]])^$M$3</f>
        <v>393.62878159647369</v>
      </c>
      <c r="N655" s="13">
        <v>44052</v>
      </c>
      <c r="O655" t="s">
        <v>1362</v>
      </c>
      <c r="P655">
        <f>Table1373[[#This Row],[Date Measured GS 46]]-Table1373[[#This Row],[Exp. Start]]</f>
        <v>50</v>
      </c>
      <c r="Q655">
        <v>12.57</v>
      </c>
      <c r="R655">
        <v>46</v>
      </c>
      <c r="S655">
        <v>0.217</v>
      </c>
      <c r="T655">
        <f>Table1373[[#This Row],[Mass GS 46]]*1000</f>
        <v>217</v>
      </c>
      <c r="U655">
        <f>LOG(Table1373[[#This Row],[SVL GS 46]])</f>
        <v>1.0993352776859577</v>
      </c>
      <c r="V655">
        <f>LOG(Table1373[[#This Row],[Mass (mg) GS 46]])</f>
        <v>2.3364597338485296</v>
      </c>
      <c r="W655">
        <f>Table1373[[#This Row],[Mass (mg) GS 46]]*($W$4/Table1373[[#This Row],[SVL GS 46]])^$W$3</f>
        <v>359.56328081600446</v>
      </c>
      <c r="X655" s="12">
        <f>Table1373[[#This Row],[GS 46]]-Table1373[[#This Row],[GS]]</f>
        <v>1</v>
      </c>
      <c r="Y655">
        <f>Table1373[[#This Row],[SVL GS 46]]-Table1373[[#This Row],[SVL]]</f>
        <v>0.24000000000000021</v>
      </c>
      <c r="Z655">
        <f>Table1373[[#This Row],[Mass GS 46]]-Table1373[[#This Row],[Mass]]</f>
        <v>-1.999999999999999E-2</v>
      </c>
      <c r="AA655">
        <f>Table1373[[#This Row],[SMI.mg GS 46]]-Table1373[[#This Row],[SMI.mg]]</f>
        <v>-34.065500780469222</v>
      </c>
      <c r="AB655">
        <f>Table1373[[#This Row],[Days post-exp. GS 46]]-Table1373[[#This Row],[Days post-exp.]]</f>
        <v>6</v>
      </c>
    </row>
    <row r="656" spans="1:28">
      <c r="A656" t="s">
        <v>1331</v>
      </c>
      <c r="B656" t="s">
        <v>1332</v>
      </c>
      <c r="C656" s="3">
        <v>44002</v>
      </c>
      <c r="D656" s="18">
        <v>44046</v>
      </c>
      <c r="E656" s="4" t="s">
        <v>1363</v>
      </c>
      <c r="F656">
        <f>Table1373[[#This Row],[Date Measured]]-Table1373[[#This Row],[Exp. Start]]</f>
        <v>44</v>
      </c>
      <c r="G656" s="4">
        <v>12.69</v>
      </c>
      <c r="H656" s="4">
        <v>45</v>
      </c>
      <c r="I656" s="4">
        <v>0.28699999999999998</v>
      </c>
      <c r="J656" s="4">
        <f>Table1373[[#This Row],[Mass]]*1000</f>
        <v>287</v>
      </c>
      <c r="K656" s="4">
        <f>LOG(Table1373[[#This Row],[SVL]])</f>
        <v>1.1034616220947047</v>
      </c>
      <c r="L656" s="4">
        <f>LOG(Table1373[[#This Row],[Mass (mg)]])</f>
        <v>2.4578818967339924</v>
      </c>
      <c r="M656">
        <f>Table1373[[#This Row],[Mass (mg)]]*($M$4/Table1373[[#This Row],[SVL]])^$M$3</f>
        <v>439.95096036366937</v>
      </c>
      <c r="N656" s="13">
        <v>44047</v>
      </c>
      <c r="O656" t="s">
        <v>1364</v>
      </c>
      <c r="P656">
        <f>Table1373[[#This Row],[Date Measured GS 46]]-Table1373[[#This Row],[Exp. Start]]</f>
        <v>45</v>
      </c>
      <c r="Q656">
        <v>13.03</v>
      </c>
      <c r="R656">
        <v>46</v>
      </c>
      <c r="S656">
        <v>0.28699999999999998</v>
      </c>
      <c r="T656">
        <f>Table1373[[#This Row],[Mass GS 46]]*1000</f>
        <v>287</v>
      </c>
      <c r="U656">
        <f>LOG(Table1373[[#This Row],[SVL GS 46]])</f>
        <v>1.1149444157125847</v>
      </c>
      <c r="V656">
        <f>LOG(Table1373[[#This Row],[Mass (mg) GS 46]])</f>
        <v>2.4578818967339924</v>
      </c>
      <c r="W656">
        <f>Table1373[[#This Row],[Mass (mg) GS 46]]*($W$4/Table1373[[#This Row],[SVL GS 46]])^$W$3</f>
        <v>427.39826609153528</v>
      </c>
      <c r="X656" s="12">
        <f>Table1373[[#This Row],[GS 46]]-Table1373[[#This Row],[GS]]</f>
        <v>1</v>
      </c>
      <c r="Y656">
        <f>Table1373[[#This Row],[SVL GS 46]]-Table1373[[#This Row],[SVL]]</f>
        <v>0.33999999999999986</v>
      </c>
      <c r="Z656">
        <f>Table1373[[#This Row],[Mass GS 46]]-Table1373[[#This Row],[Mass]]</f>
        <v>0</v>
      </c>
      <c r="AA656">
        <f>Table1373[[#This Row],[SMI.mg GS 46]]-Table1373[[#This Row],[SMI.mg]]</f>
        <v>-12.55269427213409</v>
      </c>
      <c r="AB656">
        <f>Table1373[[#This Row],[Days post-exp. GS 46]]-Table1373[[#This Row],[Days post-exp.]]</f>
        <v>1</v>
      </c>
    </row>
    <row r="657" spans="1:29">
      <c r="A657" t="s">
        <v>1331</v>
      </c>
      <c r="B657" t="s">
        <v>1332</v>
      </c>
      <c r="C657" s="3">
        <v>44002</v>
      </c>
      <c r="D657" s="18">
        <v>44046</v>
      </c>
      <c r="E657" s="4" t="s">
        <v>1365</v>
      </c>
      <c r="F657">
        <f>Table1373[[#This Row],[Date Measured]]-Table1373[[#This Row],[Exp. Start]]</f>
        <v>44</v>
      </c>
      <c r="G657" s="4">
        <v>13.57</v>
      </c>
      <c r="H657" s="4">
        <v>45</v>
      </c>
      <c r="I657" s="4">
        <v>0.22900000000000001</v>
      </c>
      <c r="J657" s="4">
        <f>Table1373[[#This Row],[Mass]]*1000</f>
        <v>229</v>
      </c>
      <c r="K657" s="4">
        <f>LOG(Table1373[[#This Row],[SVL]])</f>
        <v>1.1325798476597371</v>
      </c>
      <c r="L657" s="4">
        <f>LOG(Table1373[[#This Row],[Mass (mg)]])</f>
        <v>2.3598354823398879</v>
      </c>
      <c r="M657">
        <f>Table1373[[#This Row],[Mass (mg)]]*($M$4/Table1373[[#This Row],[SVL]])^$M$3</f>
        <v>291.23643832901473</v>
      </c>
      <c r="N657" s="13">
        <v>44047</v>
      </c>
      <c r="O657" t="s">
        <v>1366</v>
      </c>
      <c r="P657">
        <f>Table1373[[#This Row],[Date Measured GS 46]]-Table1373[[#This Row],[Exp. Start]]</f>
        <v>45</v>
      </c>
      <c r="Q657">
        <v>11.99</v>
      </c>
      <c r="R657">
        <v>46</v>
      </c>
      <c r="S657">
        <v>0.222</v>
      </c>
      <c r="T657">
        <f>Table1373[[#This Row],[Mass GS 46]]*1000</f>
        <v>222</v>
      </c>
      <c r="U657">
        <f>LOG(Table1373[[#This Row],[SVL GS 46]])</f>
        <v>1.0788191830988487</v>
      </c>
      <c r="V657">
        <f>LOG(Table1373[[#This Row],[Mass (mg) GS 46]])</f>
        <v>2.3463529744506388</v>
      </c>
      <c r="W657">
        <f>Table1373[[#This Row],[Mass (mg) GS 46]]*($W$4/Table1373[[#This Row],[SVL GS 46]])^$W$3</f>
        <v>423.26147238282277</v>
      </c>
      <c r="X657" s="12">
        <f>Table1373[[#This Row],[GS 46]]-Table1373[[#This Row],[GS]]</f>
        <v>1</v>
      </c>
      <c r="Y657">
        <f>Table1373[[#This Row],[SVL GS 46]]-Table1373[[#This Row],[SVL]]</f>
        <v>-1.58</v>
      </c>
      <c r="Z657">
        <f>Table1373[[#This Row],[Mass GS 46]]-Table1373[[#This Row],[Mass]]</f>
        <v>-7.0000000000000062E-3</v>
      </c>
      <c r="AA657">
        <f>Table1373[[#This Row],[SMI.mg GS 46]]-Table1373[[#This Row],[SMI.mg]]</f>
        <v>132.02503405380804</v>
      </c>
      <c r="AB657">
        <f>Table1373[[#This Row],[Days post-exp. GS 46]]-Table1373[[#This Row],[Days post-exp.]]</f>
        <v>1</v>
      </c>
    </row>
    <row r="658" spans="1:29">
      <c r="A658" t="s">
        <v>1331</v>
      </c>
      <c r="B658" t="s">
        <v>1332</v>
      </c>
      <c r="C658" s="3">
        <v>44002</v>
      </c>
      <c r="D658" s="13">
        <v>44047</v>
      </c>
      <c r="E658" s="3" t="s">
        <v>1367</v>
      </c>
      <c r="F658">
        <f>Table1373[[#This Row],[Date Measured]]-Table1373[[#This Row],[Exp. Start]]</f>
        <v>45</v>
      </c>
      <c r="G658">
        <v>13.86</v>
      </c>
      <c r="H658">
        <v>42</v>
      </c>
      <c r="I658">
        <v>0.58099999999999996</v>
      </c>
      <c r="J658">
        <f>Table1373[[#This Row],[Mass]]*1000</f>
        <v>581</v>
      </c>
      <c r="K658">
        <f>LOG(Table1373[[#This Row],[SVL]])</f>
        <v>1.1417632302757879</v>
      </c>
      <c r="L658">
        <f>LOG(Table1373[[#This Row],[Mass (mg)]])</f>
        <v>2.7641761323903307</v>
      </c>
      <c r="M658">
        <f>Table1373[[#This Row],[Mass (mg)]]*($M$4/Table1373[[#This Row],[SVL]])^$M$3</f>
        <v>696.63453383467174</v>
      </c>
      <c r="N658" s="13">
        <v>44052</v>
      </c>
      <c r="O658" t="s">
        <v>1368</v>
      </c>
      <c r="P658">
        <f>Table1373[[#This Row],[Date Measured GS 46]]-Table1373[[#This Row],[Exp. Start]]</f>
        <v>50</v>
      </c>
      <c r="Q658">
        <v>12.76</v>
      </c>
      <c r="R658">
        <v>46</v>
      </c>
      <c r="S658">
        <v>0.23499999999999999</v>
      </c>
      <c r="T658">
        <f>Table1373[[#This Row],[Mass GS 46]]*1000</f>
        <v>235</v>
      </c>
      <c r="U658">
        <f>LOG(Table1373[[#This Row],[SVL GS 46]])</f>
        <v>1.1058506743851435</v>
      </c>
      <c r="V658">
        <f>LOG(Table1373[[#This Row],[Mass (mg) GS 46]])</f>
        <v>2.3710678622717363</v>
      </c>
      <c r="W658">
        <f>Table1373[[#This Row],[Mass (mg) GS 46]]*($W$4/Table1373[[#This Row],[SVL GS 46]])^$W$3</f>
        <v>372.41777113766426</v>
      </c>
      <c r="X658" s="12">
        <f>Table1373[[#This Row],[GS 46]]-Table1373[[#This Row],[GS]]</f>
        <v>4</v>
      </c>
      <c r="Y658">
        <f>Table1373[[#This Row],[SVL GS 46]]-Table1373[[#This Row],[SVL]]</f>
        <v>-1.0999999999999996</v>
      </c>
      <c r="Z658">
        <f>Table1373[[#This Row],[Mass GS 46]]-Table1373[[#This Row],[Mass]]</f>
        <v>-0.34599999999999997</v>
      </c>
      <c r="AA658">
        <f>Table1373[[#This Row],[SMI.mg GS 46]]-Table1373[[#This Row],[SMI.mg]]</f>
        <v>-324.21676269700748</v>
      </c>
      <c r="AB658">
        <f>Table1373[[#This Row],[Days post-exp. GS 46]]-Table1373[[#This Row],[Days post-exp.]]</f>
        <v>5</v>
      </c>
    </row>
    <row r="659" spans="1:29">
      <c r="A659" t="s">
        <v>1331</v>
      </c>
      <c r="B659" t="s">
        <v>1332</v>
      </c>
      <c r="C659" s="3">
        <v>44002</v>
      </c>
      <c r="D659" s="13">
        <v>44047</v>
      </c>
      <c r="E659" s="3" t="s">
        <v>1369</v>
      </c>
      <c r="F659">
        <f>Table1373[[#This Row],[Date Measured]]-Table1373[[#This Row],[Exp. Start]]</f>
        <v>45</v>
      </c>
      <c r="G659">
        <v>13.57</v>
      </c>
      <c r="H659">
        <v>42</v>
      </c>
      <c r="I659">
        <v>0.57699999999999996</v>
      </c>
      <c r="J659">
        <f>Table1373[[#This Row],[Mass]]*1000</f>
        <v>577</v>
      </c>
      <c r="K659">
        <f>LOG(Table1373[[#This Row],[SVL]])</f>
        <v>1.1325798476597371</v>
      </c>
      <c r="L659">
        <f>LOG(Table1373[[#This Row],[Mass (mg)]])</f>
        <v>2.7611758131557314</v>
      </c>
      <c r="M659">
        <f>Table1373[[#This Row],[Mass (mg)]]*($M$4/Table1373[[#This Row],[SVL]])^$M$3</f>
        <v>733.81408260192791</v>
      </c>
      <c r="N659" s="13">
        <v>44053</v>
      </c>
      <c r="O659" t="s">
        <v>1370</v>
      </c>
      <c r="P659">
        <f>Table1373[[#This Row],[Date Measured GS 46]]-Table1373[[#This Row],[Exp. Start]]</f>
        <v>51</v>
      </c>
      <c r="Q659">
        <v>13.92</v>
      </c>
      <c r="R659">
        <v>46</v>
      </c>
      <c r="S659">
        <v>0.23300000000000001</v>
      </c>
      <c r="T659">
        <f>Table1373[[#This Row],[Mass GS 46]]*1000</f>
        <v>233</v>
      </c>
      <c r="U659">
        <f>LOG(Table1373[[#This Row],[SVL GS 46]])</f>
        <v>1.1436392352745433</v>
      </c>
      <c r="V659">
        <f>LOG(Table1373[[#This Row],[Mass (mg) GS 46]])</f>
        <v>2.3673559210260189</v>
      </c>
      <c r="W659">
        <f>Table1373[[#This Row],[Mass (mg) GS 46]]*($W$4/Table1373[[#This Row],[SVL GS 46]])^$W$3</f>
        <v>285.14966700781616</v>
      </c>
      <c r="X659" s="12">
        <f>Table1373[[#This Row],[GS 46]]-Table1373[[#This Row],[GS]]</f>
        <v>4</v>
      </c>
      <c r="Y659">
        <f>Table1373[[#This Row],[SVL GS 46]]-Table1373[[#This Row],[SVL]]</f>
        <v>0.34999999999999964</v>
      </c>
      <c r="Z659">
        <f>Table1373[[#This Row],[Mass GS 46]]-Table1373[[#This Row],[Mass]]</f>
        <v>-0.34399999999999997</v>
      </c>
      <c r="AA659">
        <f>Table1373[[#This Row],[SMI.mg GS 46]]-Table1373[[#This Row],[SMI.mg]]</f>
        <v>-448.66441559411174</v>
      </c>
      <c r="AB659">
        <f>Table1373[[#This Row],[Days post-exp. GS 46]]-Table1373[[#This Row],[Days post-exp.]]</f>
        <v>6</v>
      </c>
    </row>
    <row r="660" spans="1:29">
      <c r="A660" t="s">
        <v>1331</v>
      </c>
      <c r="B660" t="s">
        <v>1332</v>
      </c>
      <c r="C660" s="3">
        <v>44002</v>
      </c>
      <c r="D660" s="18">
        <v>44047</v>
      </c>
      <c r="E660" s="4" t="s">
        <v>1371</v>
      </c>
      <c r="F660">
        <f>Table1373[[#This Row],[Date Measured]]-Table1373[[#This Row],[Exp. Start]]</f>
        <v>45</v>
      </c>
      <c r="G660" s="4">
        <v>12.85</v>
      </c>
      <c r="H660" s="4">
        <v>43</v>
      </c>
      <c r="I660" s="4">
        <v>0.47899999999999998</v>
      </c>
      <c r="J660" s="4">
        <f>Table1373[[#This Row],[Mass]]*1000</f>
        <v>479</v>
      </c>
      <c r="K660" s="4">
        <f>LOG(Table1373[[#This Row],[SVL]])</f>
        <v>1.1089031276673134</v>
      </c>
      <c r="L660" s="4">
        <f>LOG(Table1373[[#This Row],[Mass (mg)]])</f>
        <v>2.6803355134145632</v>
      </c>
      <c r="M660">
        <f>Table1373[[#This Row],[Mass (mg)]]*($M$4/Table1373[[#This Row],[SVL]])^$M$3</f>
        <v>709.08769858356447</v>
      </c>
      <c r="N660" s="13">
        <v>44052</v>
      </c>
      <c r="O660" t="s">
        <v>1372</v>
      </c>
      <c r="P660">
        <f>Table1373[[#This Row],[Date Measured GS 46]]-Table1373[[#This Row],[Exp. Start]]</f>
        <v>50</v>
      </c>
      <c r="Q660">
        <v>11.73</v>
      </c>
      <c r="R660">
        <v>46</v>
      </c>
      <c r="S660">
        <v>0.254</v>
      </c>
      <c r="T660">
        <f>Table1373[[#This Row],[Mass GS 46]]*1000</f>
        <v>254</v>
      </c>
      <c r="U660">
        <f>LOG(Table1373[[#This Row],[SVL GS 46]])</f>
        <v>1.0692980121155293</v>
      </c>
      <c r="V660">
        <f>LOG(Table1373[[#This Row],[Mass (mg) GS 46]])</f>
        <v>2.4048337166199381</v>
      </c>
      <c r="W660">
        <f>Table1373[[#This Row],[Mass (mg) GS 46]]*($W$4/Table1373[[#This Row],[SVL GS 46]])^$W$3</f>
        <v>516.85744348161688</v>
      </c>
      <c r="X660" s="12">
        <f>Table1373[[#This Row],[GS 46]]-Table1373[[#This Row],[GS]]</f>
        <v>3</v>
      </c>
      <c r="Y660">
        <f>Table1373[[#This Row],[SVL GS 46]]-Table1373[[#This Row],[SVL]]</f>
        <v>-1.1199999999999992</v>
      </c>
      <c r="Z660">
        <f>Table1373[[#This Row],[Mass GS 46]]-Table1373[[#This Row],[Mass]]</f>
        <v>-0.22499999999999998</v>
      </c>
      <c r="AA660">
        <f>Table1373[[#This Row],[SMI.mg GS 46]]-Table1373[[#This Row],[SMI.mg]]</f>
        <v>-192.23025510194759</v>
      </c>
      <c r="AB660">
        <f>Table1373[[#This Row],[Days post-exp. GS 46]]-Table1373[[#This Row],[Days post-exp.]]</f>
        <v>5</v>
      </c>
    </row>
    <row r="661" spans="1:29">
      <c r="A661" t="s">
        <v>1331</v>
      </c>
      <c r="B661" t="s">
        <v>1332</v>
      </c>
      <c r="C661" s="3">
        <v>44002</v>
      </c>
      <c r="D661" s="18">
        <v>44047</v>
      </c>
      <c r="E661" s="4" t="s">
        <v>1373</v>
      </c>
      <c r="F661">
        <f>Table1373[[#This Row],[Date Measured]]-Table1373[[#This Row],[Exp. Start]]</f>
        <v>45</v>
      </c>
      <c r="G661" s="4">
        <v>12.88</v>
      </c>
      <c r="H661" s="4">
        <v>43</v>
      </c>
      <c r="I661" s="4">
        <v>0.51700000000000002</v>
      </c>
      <c r="J661" s="4">
        <f>Table1373[[#This Row],[Mass]]*1000</f>
        <v>517</v>
      </c>
      <c r="K661" s="4">
        <f>LOG(Table1373[[#This Row],[SVL]])</f>
        <v>1.1099158630237933</v>
      </c>
      <c r="L661" s="4">
        <f>LOG(Table1373[[#This Row],[Mass (mg)]])</f>
        <v>2.7134905430939424</v>
      </c>
      <c r="M661">
        <f>Table1373[[#This Row],[Mass (mg)]]*($M$4/Table1373[[#This Row],[SVL]])^$M$3</f>
        <v>760.38561246357438</v>
      </c>
      <c r="N661" s="13">
        <v>44052</v>
      </c>
      <c r="O661" t="s">
        <v>1374</v>
      </c>
      <c r="P661">
        <f>Table1373[[#This Row],[Date Measured GS 46]]-Table1373[[#This Row],[Exp. Start]]</f>
        <v>50</v>
      </c>
      <c r="Q661">
        <v>12.62</v>
      </c>
      <c r="R661">
        <v>46</v>
      </c>
      <c r="S661">
        <v>0.26</v>
      </c>
      <c r="T661">
        <f>Table1373[[#This Row],[Mass GS 46]]*1000</f>
        <v>260</v>
      </c>
      <c r="U661">
        <f>LOG(Table1373[[#This Row],[SVL GS 46]])</f>
        <v>1.1010593549081156</v>
      </c>
      <c r="V661">
        <f>LOG(Table1373[[#This Row],[Mass (mg) GS 46]])</f>
        <v>2.4149733479708178</v>
      </c>
      <c r="W661">
        <f>Table1373[[#This Row],[Mass (mg) GS 46]]*($W$4/Table1373[[#This Row],[SVL GS 46]])^$W$3</f>
        <v>425.76290511227029</v>
      </c>
      <c r="X661" s="12">
        <f>Table1373[[#This Row],[GS 46]]-Table1373[[#This Row],[GS]]</f>
        <v>3</v>
      </c>
      <c r="Y661">
        <f>Table1373[[#This Row],[SVL GS 46]]-Table1373[[#This Row],[SVL]]</f>
        <v>-0.26000000000000156</v>
      </c>
      <c r="Z661">
        <f>Table1373[[#This Row],[Mass GS 46]]-Table1373[[#This Row],[Mass]]</f>
        <v>-0.25700000000000001</v>
      </c>
      <c r="AA661">
        <f>Table1373[[#This Row],[SMI.mg GS 46]]-Table1373[[#This Row],[SMI.mg]]</f>
        <v>-334.62270735130409</v>
      </c>
      <c r="AB661">
        <f>Table1373[[#This Row],[Days post-exp. GS 46]]-Table1373[[#This Row],[Days post-exp.]]</f>
        <v>5</v>
      </c>
    </row>
    <row r="662" spans="1:29">
      <c r="A662" t="s">
        <v>1331</v>
      </c>
      <c r="B662" t="s">
        <v>1332</v>
      </c>
      <c r="C662" s="3">
        <v>44002</v>
      </c>
      <c r="D662" s="18">
        <v>44047</v>
      </c>
      <c r="E662" s="4" t="s">
        <v>1375</v>
      </c>
      <c r="F662">
        <f>Table1373[[#This Row],[Date Measured]]-Table1373[[#This Row],[Exp. Start]]</f>
        <v>45</v>
      </c>
      <c r="G662" s="4">
        <v>13.11</v>
      </c>
      <c r="H662" s="4">
        <v>44</v>
      </c>
      <c r="I662" s="4">
        <v>0.496</v>
      </c>
      <c r="J662" s="4">
        <f>Table1373[[#This Row],[Mass]]*1000</f>
        <v>496</v>
      </c>
      <c r="K662" s="4">
        <f>LOG(Table1373[[#This Row],[SVL]])</f>
        <v>1.1176026916900843</v>
      </c>
      <c r="L662" s="4">
        <f>LOG(Table1373[[#This Row],[Mass (mg)]])</f>
        <v>2.6954816764901977</v>
      </c>
      <c r="M662">
        <f>Table1373[[#This Row],[Mass (mg)]]*($M$4/Table1373[[#This Row],[SVL]])^$M$3</f>
        <v>694.40443298024468</v>
      </c>
      <c r="N662" s="13">
        <v>44052</v>
      </c>
      <c r="O662" t="s">
        <v>1376</v>
      </c>
      <c r="P662">
        <f>Table1373[[#This Row],[Date Measured GS 46]]-Table1373[[#This Row],[Exp. Start]]</f>
        <v>50</v>
      </c>
      <c r="Q662">
        <v>12</v>
      </c>
      <c r="R662">
        <v>46</v>
      </c>
      <c r="S662">
        <v>0.17</v>
      </c>
      <c r="T662">
        <f>Table1373[[#This Row],[Mass GS 46]]*1000</f>
        <v>170</v>
      </c>
      <c r="U662">
        <f>LOG(Table1373[[#This Row],[SVL GS 46]])</f>
        <v>1.0791812460476249</v>
      </c>
      <c r="V662">
        <f>LOG(Table1373[[#This Row],[Mass (mg) GS 46]])</f>
        <v>2.2304489213782741</v>
      </c>
      <c r="W662">
        <f>Table1373[[#This Row],[Mass (mg) GS 46]]*($W$4/Table1373[[#This Row],[SVL GS 46]])^$W$3</f>
        <v>323.31751219609509</v>
      </c>
      <c r="X662" s="12">
        <f>Table1373[[#This Row],[GS 46]]-Table1373[[#This Row],[GS]]</f>
        <v>2</v>
      </c>
      <c r="Y662">
        <f>Table1373[[#This Row],[SVL GS 46]]-Table1373[[#This Row],[SVL]]</f>
        <v>-1.1099999999999994</v>
      </c>
      <c r="Z662">
        <f>Table1373[[#This Row],[Mass GS 46]]-Table1373[[#This Row],[Mass]]</f>
        <v>-0.32599999999999996</v>
      </c>
      <c r="AA662">
        <f>Table1373[[#This Row],[SMI.mg GS 46]]-Table1373[[#This Row],[SMI.mg]]</f>
        <v>-371.08692078414958</v>
      </c>
      <c r="AB662">
        <f>Table1373[[#This Row],[Days post-exp. GS 46]]-Table1373[[#This Row],[Days post-exp.]]</f>
        <v>5</v>
      </c>
    </row>
    <row r="663" spans="1:29">
      <c r="A663" t="s">
        <v>1331</v>
      </c>
      <c r="B663" t="s">
        <v>1332</v>
      </c>
      <c r="C663" s="3">
        <v>44002</v>
      </c>
      <c r="D663" s="13">
        <v>44048</v>
      </c>
      <c r="E663" s="3" t="s">
        <v>1377</v>
      </c>
      <c r="F663">
        <f>Table1373[[#This Row],[Date Measured]]-Table1373[[#This Row],[Exp. Start]]</f>
        <v>46</v>
      </c>
      <c r="G663">
        <v>13.02</v>
      </c>
      <c r="H663">
        <v>42</v>
      </c>
      <c r="I663">
        <v>0.28699999999999998</v>
      </c>
      <c r="J663">
        <f>Table1373[[#This Row],[Mass]]*1000</f>
        <v>287</v>
      </c>
      <c r="K663">
        <f>LOG(Table1373[[#This Row],[SVL]])</f>
        <v>1.1146109842321732</v>
      </c>
      <c r="L663">
        <f>LOG(Table1373[[#This Row],[Mass (mg)]])</f>
        <v>2.4578818967339924</v>
      </c>
      <c r="M663">
        <f>Table1373[[#This Row],[Mass (mg)]]*($M$4/Table1373[[#This Row],[SVL]])^$M$3</f>
        <v>409.5872677227996</v>
      </c>
      <c r="N663" s="13">
        <v>44053</v>
      </c>
      <c r="O663" t="s">
        <v>1378</v>
      </c>
      <c r="P663">
        <f>Table1373[[#This Row],[Date Measured GS 46]]-Table1373[[#This Row],[Exp. Start]]</f>
        <v>51</v>
      </c>
      <c r="Q663">
        <v>12.29</v>
      </c>
      <c r="R663">
        <v>46</v>
      </c>
      <c r="S663">
        <v>0.188</v>
      </c>
      <c r="T663">
        <f>Table1373[[#This Row],[Mass GS 46]]*1000</f>
        <v>188</v>
      </c>
      <c r="U663">
        <f>LOG(Table1373[[#This Row],[SVL GS 46]])</f>
        <v>1.0895518828864541</v>
      </c>
      <c r="V663">
        <f>LOG(Table1373[[#This Row],[Mass (mg) GS 46]])</f>
        <v>2.27415784926368</v>
      </c>
      <c r="W663">
        <f>Table1373[[#This Row],[Mass (mg) GS 46]]*($W$4/Table1373[[#This Row],[SVL GS 46]])^$W$3</f>
        <v>333.06856298089326</v>
      </c>
      <c r="X663" s="12">
        <f>Table1373[[#This Row],[GS 46]]-Table1373[[#This Row],[GS]]</f>
        <v>4</v>
      </c>
      <c r="Y663">
        <f>Table1373[[#This Row],[SVL GS 46]]-Table1373[[#This Row],[SVL]]</f>
        <v>-0.73000000000000043</v>
      </c>
      <c r="Z663">
        <f>Table1373[[#This Row],[Mass GS 46]]-Table1373[[#This Row],[Mass]]</f>
        <v>-9.8999999999999977E-2</v>
      </c>
      <c r="AA663">
        <f>Table1373[[#This Row],[SMI.mg GS 46]]-Table1373[[#This Row],[SMI.mg]]</f>
        <v>-76.518704741906333</v>
      </c>
      <c r="AB663">
        <f>Table1373[[#This Row],[Days post-exp. GS 46]]-Table1373[[#This Row],[Days post-exp.]]</f>
        <v>5</v>
      </c>
    </row>
    <row r="664" spans="1:29">
      <c r="A664" t="s">
        <v>1331</v>
      </c>
      <c r="B664" t="s">
        <v>1332</v>
      </c>
      <c r="C664" s="3">
        <v>44002</v>
      </c>
      <c r="D664" s="13">
        <v>44053</v>
      </c>
      <c r="E664" s="3" t="s">
        <v>1379</v>
      </c>
      <c r="F664">
        <f>Table1373[[#This Row],[Date Measured]]-Table1373[[#This Row],[Exp. Start]]</f>
        <v>51</v>
      </c>
      <c r="G664">
        <v>13.13</v>
      </c>
      <c r="H664">
        <v>42</v>
      </c>
      <c r="I664">
        <v>0.26800000000000002</v>
      </c>
      <c r="J664">
        <f>Table1373[[#This Row],[Mass]]*1000</f>
        <v>268</v>
      </c>
      <c r="K664">
        <f>LOG(Table1373[[#This Row],[SVL]])</f>
        <v>1.1182647260894794</v>
      </c>
      <c r="L664">
        <f>LOG(Table1373[[#This Row],[Mass (mg)]])</f>
        <v>2.428134794028789</v>
      </c>
      <c r="M664">
        <f>Table1373[[#This Row],[Mass (mg)]]*($M$4/Table1373[[#This Row],[SVL]])^$M$3</f>
        <v>373.61252725308952</v>
      </c>
      <c r="N664" s="27">
        <v>44060</v>
      </c>
      <c r="O664" s="31" t="s">
        <v>1380</v>
      </c>
      <c r="P664">
        <f>Table1373[[#This Row],[Date Measured GS 46]]-Table1373[[#This Row],[Exp. Start]]</f>
        <v>58</v>
      </c>
      <c r="Q664" s="31">
        <v>12.95</v>
      </c>
      <c r="R664" s="31">
        <v>46</v>
      </c>
      <c r="S664" s="31">
        <v>0.186</v>
      </c>
      <c r="T664">
        <f>Table1373[[#This Row],[Mass GS 46]]*1000</f>
        <v>186</v>
      </c>
      <c r="U664">
        <f>LOG(Table1373[[#This Row],[SVL GS 46]])</f>
        <v>1.1122697684172707</v>
      </c>
      <c r="V664">
        <f>LOG(Table1373[[#This Row],[Mass (mg) GS 46]])</f>
        <v>2.2695129442179165</v>
      </c>
      <c r="W664">
        <f>Table1373[[#This Row],[Mass (mg) GS 46]]*($W$4/Table1373[[#This Row],[SVL GS 46]])^$W$3</f>
        <v>282.10349436550314</v>
      </c>
      <c r="X664" s="12">
        <f>Table1373[[#This Row],[GS 46]]-Table1373[[#This Row],[GS]]</f>
        <v>4</v>
      </c>
      <c r="Y664">
        <f>Table1373[[#This Row],[SVL GS 46]]-Table1373[[#This Row],[SVL]]</f>
        <v>-0.18000000000000149</v>
      </c>
      <c r="Z664">
        <f>Table1373[[#This Row],[Mass GS 46]]-Table1373[[#This Row],[Mass]]</f>
        <v>-8.2000000000000017E-2</v>
      </c>
      <c r="AA664">
        <f>Table1373[[#This Row],[SMI.mg GS 46]]-Table1373[[#This Row],[SMI.mg]]</f>
        <v>-91.509032887586386</v>
      </c>
      <c r="AB664">
        <f>Table1373[[#This Row],[Days post-exp. GS 46]]-Table1373[[#This Row],[Days post-exp.]]</f>
        <v>7</v>
      </c>
    </row>
    <row r="665" spans="1:29">
      <c r="A665" t="s">
        <v>1331</v>
      </c>
      <c r="B665" t="s">
        <v>1332</v>
      </c>
      <c r="C665" s="3">
        <v>44002</v>
      </c>
      <c r="D665" s="13">
        <v>44055</v>
      </c>
      <c r="E665" s="3" t="s">
        <v>1381</v>
      </c>
      <c r="F665">
        <f>Table1373[[#This Row],[Date Measured]]-Table1373[[#This Row],[Exp. Start]]</f>
        <v>53</v>
      </c>
      <c r="G665">
        <v>13.34</v>
      </c>
      <c r="H665">
        <v>42</v>
      </c>
      <c r="I665">
        <v>0.25900000000000001</v>
      </c>
      <c r="J665">
        <f>Table1373[[#This Row],[Mass]]*1000</f>
        <v>259</v>
      </c>
      <c r="K665">
        <f>LOG(Table1373[[#This Row],[SVL]])</f>
        <v>1.1251558295805302</v>
      </c>
      <c r="L665">
        <f>LOG(Table1373[[#This Row],[Mass (mg)]])</f>
        <v>2.4132997640812519</v>
      </c>
      <c r="M665">
        <f>Table1373[[#This Row],[Mass (mg)]]*($M$4/Table1373[[#This Row],[SVL]])^$M$3</f>
        <v>345.45417330678214</v>
      </c>
      <c r="N665" s="27">
        <v>44060</v>
      </c>
      <c r="O665" s="31" t="s">
        <v>1382</v>
      </c>
      <c r="P665">
        <f>Table1373[[#This Row],[Date Measured GS 46]]-Table1373[[#This Row],[Exp. Start]]</f>
        <v>58</v>
      </c>
      <c r="Q665" s="31">
        <v>12.16</v>
      </c>
      <c r="R665" s="31">
        <v>46</v>
      </c>
      <c r="S665" s="31">
        <v>0.17199999999999999</v>
      </c>
      <c r="T665">
        <f>Table1373[[#This Row],[Mass GS 46]]*1000</f>
        <v>172</v>
      </c>
      <c r="U665">
        <f>LOG(Table1373[[#This Row],[SVL GS 46]])</f>
        <v>1.0849335749367162</v>
      </c>
      <c r="V665">
        <f>LOG(Table1373[[#This Row],[Mass (mg) GS 46]])</f>
        <v>2.2355284469075487</v>
      </c>
      <c r="W665">
        <f>Table1373[[#This Row],[Mass (mg) GS 46]]*($W$4/Table1373[[#This Row],[SVL GS 46]])^$W$3</f>
        <v>314.50117538103791</v>
      </c>
      <c r="X665" s="12">
        <f>Table1373[[#This Row],[GS 46]]-Table1373[[#This Row],[GS]]</f>
        <v>4</v>
      </c>
      <c r="Y665">
        <f>Table1373[[#This Row],[SVL GS 46]]-Table1373[[#This Row],[SVL]]</f>
        <v>-1.1799999999999997</v>
      </c>
      <c r="Z665">
        <f>Table1373[[#This Row],[Mass GS 46]]-Table1373[[#This Row],[Mass]]</f>
        <v>-8.7000000000000022E-2</v>
      </c>
      <c r="AA665">
        <f>Table1373[[#This Row],[SMI.mg GS 46]]-Table1373[[#This Row],[SMI.mg]]</f>
        <v>-30.952997925744228</v>
      </c>
      <c r="AB665">
        <f>Table1373[[#This Row],[Days post-exp. GS 46]]-Table1373[[#This Row],[Days post-exp.]]</f>
        <v>5</v>
      </c>
    </row>
    <row r="666" spans="1:29" ht="14.65" thickBot="1">
      <c r="A666" s="1" t="s">
        <v>1331</v>
      </c>
      <c r="B666" s="1" t="s">
        <v>1332</v>
      </c>
      <c r="C666" s="2">
        <v>44002</v>
      </c>
      <c r="D666" s="14">
        <v>44055</v>
      </c>
      <c r="E666" s="2" t="s">
        <v>1383</v>
      </c>
      <c r="F666" s="1">
        <f>Table1373[[#This Row],[Date Measured]]-Table1373[[#This Row],[Exp. Start]]</f>
        <v>53</v>
      </c>
      <c r="G666" s="1">
        <v>14.17</v>
      </c>
      <c r="H666" s="1">
        <v>42</v>
      </c>
      <c r="I666" s="1">
        <v>0.28000000000000003</v>
      </c>
      <c r="J666" s="1">
        <f>Table1373[[#This Row],[Mass]]*1000</f>
        <v>280</v>
      </c>
      <c r="K666" s="1">
        <f>LOG(Table1373[[#This Row],[SVL]])</f>
        <v>1.1513698502474603</v>
      </c>
      <c r="L666" s="1">
        <f>LOG(Table1373[[#This Row],[Mass (mg)]])</f>
        <v>2.4471580313422194</v>
      </c>
      <c r="M666" s="36">
        <f>Table1373[[#This Row],[Mass (mg)]]*($M$4/Table1373[[#This Row],[SVL]])^$M$3</f>
        <v>315.66509429602263</v>
      </c>
      <c r="N666" s="34">
        <v>44060</v>
      </c>
      <c r="O666" s="35" t="s">
        <v>1384</v>
      </c>
      <c r="P666" s="1">
        <f>Table1373[[#This Row],[Date Measured GS 46]]-Table1373[[#This Row],[Exp. Start]]</f>
        <v>58</v>
      </c>
      <c r="Q666" s="35">
        <v>12.69</v>
      </c>
      <c r="R666" s="35">
        <v>46</v>
      </c>
      <c r="S666" s="35">
        <v>0.192</v>
      </c>
      <c r="T666" s="1">
        <f>Table1373[[#This Row],[Mass GS 46]]*1000</f>
        <v>192</v>
      </c>
      <c r="U666" s="1">
        <f>LOG(Table1373[[#This Row],[SVL GS 46]])</f>
        <v>1.1034616220947047</v>
      </c>
      <c r="V666" s="1">
        <f>LOG(Table1373[[#This Row],[Mass (mg) GS 46]])</f>
        <v>2.2833012287035497</v>
      </c>
      <c r="W666" s="36">
        <f>Table1373[[#This Row],[Mass (mg) GS 46]]*($W$4/Table1373[[#This Row],[SVL GS 46]])^$W$3</f>
        <v>309.28588875195044</v>
      </c>
      <c r="X666" s="15">
        <f>Table1373[[#This Row],[GS 46]]-Table1373[[#This Row],[GS]]</f>
        <v>4</v>
      </c>
      <c r="Y666" s="1">
        <f>Table1373[[#This Row],[SVL GS 46]]-Table1373[[#This Row],[SVL]]</f>
        <v>-1.4800000000000004</v>
      </c>
      <c r="Z666" s="1">
        <f>Table1373[[#This Row],[Mass GS 46]]-Table1373[[#This Row],[Mass]]</f>
        <v>-8.8000000000000023E-2</v>
      </c>
      <c r="AA666" s="1">
        <f>Table1373[[#This Row],[SMI.mg GS 46]]-Table1373[[#This Row],[SMI.mg]]</f>
        <v>-6.3792055440721924</v>
      </c>
      <c r="AB666" s="1">
        <f>Table1373[[#This Row],[Days post-exp. GS 46]]-Table1373[[#This Row],[Days post-exp.]]</f>
        <v>5</v>
      </c>
      <c r="AC666" s="15"/>
    </row>
    <row r="667" spans="1:29">
      <c r="A667" t="s">
        <v>1385</v>
      </c>
      <c r="B667" t="s">
        <v>1332</v>
      </c>
      <c r="C667" s="3">
        <v>44002</v>
      </c>
      <c r="D667" s="18">
        <v>44021</v>
      </c>
      <c r="E667" s="4" t="s">
        <v>1386</v>
      </c>
      <c r="F667">
        <f>Table1373[[#This Row],[Date Measured]]-Table1373[[#This Row],[Exp. Start]]</f>
        <v>19</v>
      </c>
      <c r="G667" s="4">
        <v>12.01</v>
      </c>
      <c r="H667" s="4">
        <v>43</v>
      </c>
      <c r="I667" s="4">
        <v>0.28699999999999998</v>
      </c>
      <c r="J667" s="4">
        <f>Table1373[[#This Row],[Mass]]*1000</f>
        <v>287</v>
      </c>
      <c r="K667" s="4">
        <f>LOG(Table1373[[#This Row],[SVL]])</f>
        <v>1.079543007402906</v>
      </c>
      <c r="L667" s="4">
        <f>LOG(Table1373[[#This Row],[Mass (mg)]])</f>
        <v>2.4578818967339924</v>
      </c>
      <c r="M667">
        <f>Table1373[[#This Row],[Mass (mg)]]*($M$4/Table1373[[#This Row],[SVL]])^$M$3</f>
        <v>512.89953376892834</v>
      </c>
      <c r="O667" s="6" t="s">
        <v>1387</v>
      </c>
      <c r="AC667" s="12" t="s">
        <v>115</v>
      </c>
    </row>
    <row r="668" spans="1:29">
      <c r="A668" t="s">
        <v>1385</v>
      </c>
      <c r="B668" t="s">
        <v>1332</v>
      </c>
      <c r="C668" s="3">
        <v>44002</v>
      </c>
      <c r="D668" s="13">
        <v>44023</v>
      </c>
      <c r="E668" s="3" t="s">
        <v>1388</v>
      </c>
      <c r="F668">
        <f>Table1373[[#This Row],[Date Measured]]-Table1373[[#This Row],[Exp. Start]]</f>
        <v>21</v>
      </c>
      <c r="G668">
        <v>14.09</v>
      </c>
      <c r="H668">
        <v>42</v>
      </c>
      <c r="I668">
        <v>0.317</v>
      </c>
      <c r="J668">
        <f>Table1373[[#This Row],[Mass]]*1000</f>
        <v>317</v>
      </c>
      <c r="K668">
        <f>LOG(Table1373[[#This Row],[SVL]])</f>
        <v>1.1489109931093564</v>
      </c>
      <c r="L668">
        <f>LOG(Table1373[[#This Row],[Mass (mg)]])</f>
        <v>2.5010592622177517</v>
      </c>
      <c r="M668">
        <f>Table1373[[#This Row],[Mass (mg)]]*($M$4/Table1373[[#This Row],[SVL]])^$M$3</f>
        <v>363.05901027457003</v>
      </c>
      <c r="N668" s="13">
        <v>44029</v>
      </c>
      <c r="O668" t="s">
        <v>1389</v>
      </c>
      <c r="P668">
        <f>Table1373[[#This Row],[Date Measured GS 46]]-Table1373[[#This Row],[Exp. Start]]</f>
        <v>27</v>
      </c>
      <c r="Q668">
        <v>14.32</v>
      </c>
      <c r="R668">
        <v>46</v>
      </c>
      <c r="S668">
        <v>0.20200000000000001</v>
      </c>
      <c r="T668">
        <f>Table1373[[#This Row],[Mass GS 46]]*1000</f>
        <v>202</v>
      </c>
      <c r="U668">
        <f>LOG(Table1373[[#This Row],[SVL GS 46]])</f>
        <v>1.1559430179718369</v>
      </c>
      <c r="V668">
        <f>LOG(Table1373[[#This Row],[Mass (mg) GS 46]])</f>
        <v>2.3053513694466239</v>
      </c>
      <c r="W668">
        <f>Table1373[[#This Row],[Mass (mg) GS 46]]*($W$4/Table1373[[#This Row],[SVL GS 46]])^$W$3</f>
        <v>227.25930136912237</v>
      </c>
      <c r="X668" s="12">
        <f>Table1373[[#This Row],[GS 46]]-Table1373[[#This Row],[GS]]</f>
        <v>4</v>
      </c>
      <c r="Y668">
        <f>Table1373[[#This Row],[SVL GS 46]]-Table1373[[#This Row],[SVL]]</f>
        <v>0.23000000000000043</v>
      </c>
      <c r="Z668">
        <f>Table1373[[#This Row],[Mass GS 46]]-Table1373[[#This Row],[Mass]]</f>
        <v>-0.11499999999999999</v>
      </c>
      <c r="AA668">
        <f>Table1373[[#This Row],[SMI.mg GS 46]]-Table1373[[#This Row],[SMI.mg]]</f>
        <v>-135.79970890544766</v>
      </c>
      <c r="AB668">
        <f>Table1373[[#This Row],[Days post-exp. GS 46]]-Table1373[[#This Row],[Days post-exp.]]</f>
        <v>6</v>
      </c>
    </row>
    <row r="669" spans="1:29">
      <c r="A669" t="s">
        <v>1385</v>
      </c>
      <c r="B669" t="s">
        <v>1332</v>
      </c>
      <c r="C669" s="3">
        <v>44002</v>
      </c>
      <c r="D669" s="13">
        <v>44023</v>
      </c>
      <c r="E669" s="3" t="s">
        <v>1390</v>
      </c>
      <c r="F669">
        <f>Table1373[[#This Row],[Date Measured]]-Table1373[[#This Row],[Exp. Start]]</f>
        <v>21</v>
      </c>
      <c r="G669">
        <v>12.66</v>
      </c>
      <c r="H669">
        <v>42</v>
      </c>
      <c r="I669">
        <v>0.30599999999999999</v>
      </c>
      <c r="J669">
        <f>Table1373[[#This Row],[Mass]]*1000</f>
        <v>306</v>
      </c>
      <c r="K669">
        <f>LOG(Table1373[[#This Row],[SVL]])</f>
        <v>1.1024337056813363</v>
      </c>
      <c r="L669">
        <f>LOG(Table1373[[#This Row],[Mass (mg)]])</f>
        <v>2.4857214264815801</v>
      </c>
      <c r="M669">
        <f>Table1373[[#This Row],[Mass (mg)]]*($M$4/Table1373[[#This Row],[SVL]])^$M$3</f>
        <v>472.17955486931845</v>
      </c>
      <c r="N669" s="13">
        <v>44029</v>
      </c>
      <c r="O669" t="s">
        <v>1391</v>
      </c>
      <c r="P669">
        <f>Table1373[[#This Row],[Date Measured GS 46]]-Table1373[[#This Row],[Exp. Start]]</f>
        <v>27</v>
      </c>
      <c r="Q669">
        <v>14.75</v>
      </c>
      <c r="R669">
        <v>46</v>
      </c>
      <c r="S669">
        <v>0.21</v>
      </c>
      <c r="T669">
        <f>Table1373[[#This Row],[Mass GS 46]]*1000</f>
        <v>210</v>
      </c>
      <c r="U669">
        <f>LOG(Table1373[[#This Row],[SVL GS 46]])</f>
        <v>1.1687920203141817</v>
      </c>
      <c r="V669">
        <f>LOG(Table1373[[#This Row],[Mass (mg) GS 46]])</f>
        <v>2.3222192947339191</v>
      </c>
      <c r="W669">
        <f>Table1373[[#This Row],[Mass (mg) GS 46]]*($W$4/Table1373[[#This Row],[SVL GS 46]])^$W$3</f>
        <v>216.38315292063803</v>
      </c>
      <c r="X669" s="12">
        <f>Table1373[[#This Row],[GS 46]]-Table1373[[#This Row],[GS]]</f>
        <v>4</v>
      </c>
      <c r="Y669">
        <f>Table1373[[#This Row],[SVL GS 46]]-Table1373[[#This Row],[SVL]]</f>
        <v>2.09</v>
      </c>
      <c r="Z669">
        <f>Table1373[[#This Row],[Mass GS 46]]-Table1373[[#This Row],[Mass]]</f>
        <v>-9.6000000000000002E-2</v>
      </c>
      <c r="AA669">
        <f>Table1373[[#This Row],[SMI.mg GS 46]]-Table1373[[#This Row],[SMI.mg]]</f>
        <v>-255.79640194868043</v>
      </c>
      <c r="AB669">
        <f>Table1373[[#This Row],[Days post-exp. GS 46]]-Table1373[[#This Row],[Days post-exp.]]</f>
        <v>6</v>
      </c>
    </row>
    <row r="670" spans="1:29">
      <c r="A670" t="s">
        <v>1385</v>
      </c>
      <c r="B670" t="s">
        <v>1332</v>
      </c>
      <c r="C670" s="3">
        <v>44002</v>
      </c>
      <c r="D670" s="13">
        <v>44023</v>
      </c>
      <c r="E670" s="3" t="s">
        <v>1392</v>
      </c>
      <c r="F670">
        <f>Table1373[[#This Row],[Date Measured]]-Table1373[[#This Row],[Exp. Start]]</f>
        <v>21</v>
      </c>
      <c r="G670">
        <v>12.66</v>
      </c>
      <c r="H670">
        <v>42</v>
      </c>
      <c r="I670">
        <v>0.311</v>
      </c>
      <c r="J670">
        <f>Table1373[[#This Row],[Mass]]*1000</f>
        <v>311</v>
      </c>
      <c r="K670">
        <f>LOG(Table1373[[#This Row],[SVL]])</f>
        <v>1.1024337056813363</v>
      </c>
      <c r="L670">
        <f>LOG(Table1373[[#This Row],[Mass (mg)]])</f>
        <v>2.4927603890268375</v>
      </c>
      <c r="M670">
        <f>Table1373[[#This Row],[Mass (mg)]]*($M$4/Table1373[[#This Row],[SVL]])^$M$3</f>
        <v>479.8949070730655</v>
      </c>
      <c r="N670" s="13">
        <v>44029</v>
      </c>
      <c r="O670" t="s">
        <v>1393</v>
      </c>
      <c r="P670">
        <f>Table1373[[#This Row],[Date Measured GS 46]]-Table1373[[#This Row],[Exp. Start]]</f>
        <v>27</v>
      </c>
      <c r="Q670">
        <v>13.41</v>
      </c>
      <c r="R670">
        <v>46</v>
      </c>
      <c r="S670">
        <v>0.184</v>
      </c>
      <c r="T670">
        <f>Table1373[[#This Row],[Mass GS 46]]*1000</f>
        <v>184</v>
      </c>
      <c r="U670">
        <f>LOG(Table1373[[#This Row],[SVL GS 46]])</f>
        <v>1.127428777851599</v>
      </c>
      <c r="V670">
        <f>LOG(Table1373[[#This Row],[Mass (mg) GS 46]])</f>
        <v>2.2648178230095364</v>
      </c>
      <c r="W670">
        <f>Table1373[[#This Row],[Mass (mg) GS 46]]*($W$4/Table1373[[#This Row],[SVL GS 46]])^$W$3</f>
        <v>251.58552282023612</v>
      </c>
      <c r="X670" s="12">
        <f>Table1373[[#This Row],[GS 46]]-Table1373[[#This Row],[GS]]</f>
        <v>4</v>
      </c>
      <c r="Y670">
        <f>Table1373[[#This Row],[SVL GS 46]]-Table1373[[#This Row],[SVL]]</f>
        <v>0.75</v>
      </c>
      <c r="Z670">
        <f>Table1373[[#This Row],[Mass GS 46]]-Table1373[[#This Row],[Mass]]</f>
        <v>-0.127</v>
      </c>
      <c r="AA670">
        <f>Table1373[[#This Row],[SMI.mg GS 46]]-Table1373[[#This Row],[SMI.mg]]</f>
        <v>-228.30938425282937</v>
      </c>
      <c r="AB670">
        <f>Table1373[[#This Row],[Days post-exp. GS 46]]-Table1373[[#This Row],[Days post-exp.]]</f>
        <v>6</v>
      </c>
    </row>
    <row r="671" spans="1:29">
      <c r="A671" t="s">
        <v>1385</v>
      </c>
      <c r="B671" t="s">
        <v>1332</v>
      </c>
      <c r="C671" s="3">
        <v>44002</v>
      </c>
      <c r="D671" s="13">
        <v>44023</v>
      </c>
      <c r="E671" s="3" t="s">
        <v>1394</v>
      </c>
      <c r="F671">
        <f>Table1373[[#This Row],[Date Measured]]-Table1373[[#This Row],[Exp. Start]]</f>
        <v>21</v>
      </c>
      <c r="G671">
        <v>14.89</v>
      </c>
      <c r="H671">
        <v>42</v>
      </c>
      <c r="I671">
        <v>0.377</v>
      </c>
      <c r="J671">
        <f>Table1373[[#This Row],[Mass]]*1000</f>
        <v>377</v>
      </c>
      <c r="K671">
        <f>LOG(Table1373[[#This Row],[SVL]])</f>
        <v>1.1728946977521761</v>
      </c>
      <c r="L671">
        <f>LOG(Table1373[[#This Row],[Mass (mg)]])</f>
        <v>2.576341350205793</v>
      </c>
      <c r="M671">
        <f>Table1373[[#This Row],[Mass (mg)]]*($M$4/Table1373[[#This Row],[SVL]])^$M$3</f>
        <v>370.21154466817785</v>
      </c>
      <c r="N671" s="13">
        <v>44027</v>
      </c>
      <c r="O671" t="s">
        <v>1395</v>
      </c>
      <c r="P671">
        <f>Table1373[[#This Row],[Date Measured GS 46]]-Table1373[[#This Row],[Exp. Start]]</f>
        <v>25</v>
      </c>
      <c r="Q671">
        <v>15.1</v>
      </c>
      <c r="R671">
        <v>46</v>
      </c>
      <c r="S671">
        <v>0.254</v>
      </c>
      <c r="T671">
        <f>Table1373[[#This Row],[Mass GS 46]]*1000</f>
        <v>254</v>
      </c>
      <c r="U671">
        <f>LOG(Table1373[[#This Row],[SVL GS 46]])</f>
        <v>1.1789769472931695</v>
      </c>
      <c r="V671">
        <f>LOG(Table1373[[#This Row],[Mass (mg) GS 46]])</f>
        <v>2.4048337166199381</v>
      </c>
      <c r="W671">
        <f>Table1373[[#This Row],[Mass (mg) GS 46]]*($W$4/Table1373[[#This Row],[SVL GS 46]])^$W$3</f>
        <v>244.10966708236774</v>
      </c>
      <c r="X671" s="12">
        <f>Table1373[[#This Row],[GS 46]]-Table1373[[#This Row],[GS]]</f>
        <v>4</v>
      </c>
      <c r="Y671">
        <f>Table1373[[#This Row],[SVL GS 46]]-Table1373[[#This Row],[SVL]]</f>
        <v>0.20999999999999908</v>
      </c>
      <c r="Z671">
        <f>Table1373[[#This Row],[Mass GS 46]]-Table1373[[#This Row],[Mass]]</f>
        <v>-0.123</v>
      </c>
      <c r="AA671">
        <f>Table1373[[#This Row],[SMI.mg GS 46]]-Table1373[[#This Row],[SMI.mg]]</f>
        <v>-126.10187758581012</v>
      </c>
      <c r="AB671">
        <f>Table1373[[#This Row],[Days post-exp. GS 46]]-Table1373[[#This Row],[Days post-exp.]]</f>
        <v>4</v>
      </c>
    </row>
    <row r="672" spans="1:29">
      <c r="A672" t="s">
        <v>1385</v>
      </c>
      <c r="B672" t="s">
        <v>1332</v>
      </c>
      <c r="C672" s="3">
        <v>44002</v>
      </c>
      <c r="D672" s="13">
        <v>44024</v>
      </c>
      <c r="E672" t="s">
        <v>1396</v>
      </c>
      <c r="F672">
        <f>Table1373[[#This Row],[Date Measured]]-Table1373[[#This Row],[Exp. Start]]</f>
        <v>22</v>
      </c>
      <c r="G672">
        <v>14.01</v>
      </c>
      <c r="H672">
        <v>42</v>
      </c>
      <c r="I672">
        <v>0.30499999999999999</v>
      </c>
      <c r="J672">
        <f>Table1373[[#This Row],[Mass]]*1000</f>
        <v>305</v>
      </c>
      <c r="K672">
        <f>LOG(Table1373[[#This Row],[SVL]])</f>
        <v>1.1464381352857747</v>
      </c>
      <c r="L672">
        <f>LOG(Table1373[[#This Row],[Mass (mg)]])</f>
        <v>2.4842998393467859</v>
      </c>
      <c r="M672">
        <f>Table1373[[#This Row],[Mass (mg)]]*($M$4/Table1373[[#This Row],[SVL]])^$M$3</f>
        <v>354.90018403398994</v>
      </c>
      <c r="N672" s="13">
        <v>44028</v>
      </c>
      <c r="O672" t="s">
        <v>1397</v>
      </c>
      <c r="P672">
        <f>Table1373[[#This Row],[Date Measured GS 46]]-Table1373[[#This Row],[Exp. Start]]</f>
        <v>26</v>
      </c>
      <c r="Q672">
        <v>13.96</v>
      </c>
      <c r="R672">
        <v>46</v>
      </c>
      <c r="S672">
        <v>0.20100000000000001</v>
      </c>
      <c r="T672">
        <f>Table1373[[#This Row],[Mass GS 46]]*1000</f>
        <v>201</v>
      </c>
      <c r="U672">
        <f>LOG(Table1373[[#This Row],[SVL GS 46]])</f>
        <v>1.1448854182871424</v>
      </c>
      <c r="V672">
        <f>LOG(Table1373[[#This Row],[Mass (mg) GS 46]])</f>
        <v>2.3031960574204891</v>
      </c>
      <c r="W672">
        <f>Table1373[[#This Row],[Mass (mg) GS 46]]*($W$4/Table1373[[#This Row],[SVL GS 46]])^$W$3</f>
        <v>243.89977204134058</v>
      </c>
      <c r="X672" s="12">
        <f>Table1373[[#This Row],[GS 46]]-Table1373[[#This Row],[GS]]</f>
        <v>4</v>
      </c>
      <c r="Y672">
        <f>Table1373[[#This Row],[SVL GS 46]]-Table1373[[#This Row],[SVL]]</f>
        <v>-4.9999999999998934E-2</v>
      </c>
      <c r="Z672">
        <f>Table1373[[#This Row],[Mass GS 46]]-Table1373[[#This Row],[Mass]]</f>
        <v>-0.10399999999999998</v>
      </c>
      <c r="AA672">
        <f>Table1373[[#This Row],[SMI.mg GS 46]]-Table1373[[#This Row],[SMI.mg]]</f>
        <v>-111.00041199264936</v>
      </c>
      <c r="AB672">
        <f>Table1373[[#This Row],[Days post-exp. GS 46]]-Table1373[[#This Row],[Days post-exp.]]</f>
        <v>4</v>
      </c>
    </row>
    <row r="673" spans="1:28">
      <c r="A673" t="s">
        <v>1385</v>
      </c>
      <c r="B673" t="s">
        <v>1332</v>
      </c>
      <c r="C673" s="3">
        <v>44002</v>
      </c>
      <c r="D673" s="18">
        <v>44025</v>
      </c>
      <c r="E673" s="4" t="s">
        <v>1398</v>
      </c>
      <c r="F673">
        <f>Table1373[[#This Row],[Date Measured]]-Table1373[[#This Row],[Exp. Start]]</f>
        <v>23</v>
      </c>
      <c r="G673" s="4">
        <v>13.38</v>
      </c>
      <c r="H673" s="4">
        <v>44</v>
      </c>
      <c r="I673" s="4">
        <v>0.23699999999999999</v>
      </c>
      <c r="J673" s="4">
        <f>Table1373[[#This Row],[Mass]]*1000</f>
        <v>237</v>
      </c>
      <c r="K673" s="4">
        <f>LOG(Table1373[[#This Row],[SVL]])</f>
        <v>1.1264561134318043</v>
      </c>
      <c r="L673" s="4">
        <f>LOG(Table1373[[#This Row],[Mass (mg)]])</f>
        <v>2.374748346010104</v>
      </c>
      <c r="M673">
        <f>Table1373[[#This Row],[Mass (mg)]]*($M$4/Table1373[[#This Row],[SVL]])^$M$3</f>
        <v>313.48512362252308</v>
      </c>
      <c r="N673" s="13">
        <v>44028</v>
      </c>
      <c r="O673" t="s">
        <v>1399</v>
      </c>
      <c r="P673">
        <f>Table1373[[#This Row],[Date Measured GS 46]]-Table1373[[#This Row],[Exp. Start]]</f>
        <v>26</v>
      </c>
      <c r="Q673">
        <v>13.72</v>
      </c>
      <c r="R673">
        <v>46</v>
      </c>
      <c r="S673">
        <v>0.20399999999999999</v>
      </c>
      <c r="T673">
        <f>Table1373[[#This Row],[Mass GS 46]]*1000</f>
        <v>204</v>
      </c>
      <c r="U673">
        <f>LOG(Table1373[[#This Row],[SVL GS 46]])</f>
        <v>1.1373541113707328</v>
      </c>
      <c r="V673">
        <f>LOG(Table1373[[#This Row],[Mass (mg) GS 46]])</f>
        <v>2.3096301674258988</v>
      </c>
      <c r="W673">
        <f>Table1373[[#This Row],[Mass (mg) GS 46]]*($W$4/Table1373[[#This Row],[SVL GS 46]])^$W$3</f>
        <v>260.62506979712242</v>
      </c>
      <c r="X673" s="12">
        <f>Table1373[[#This Row],[GS 46]]-Table1373[[#This Row],[GS]]</f>
        <v>2</v>
      </c>
      <c r="Y673">
        <f>Table1373[[#This Row],[SVL GS 46]]-Table1373[[#This Row],[SVL]]</f>
        <v>0.33999999999999986</v>
      </c>
      <c r="Z673">
        <f>Table1373[[#This Row],[Mass GS 46]]-Table1373[[#This Row],[Mass]]</f>
        <v>-3.3000000000000002E-2</v>
      </c>
      <c r="AA673">
        <f>Table1373[[#This Row],[SMI.mg GS 46]]-Table1373[[#This Row],[SMI.mg]]</f>
        <v>-52.860053825400655</v>
      </c>
      <c r="AB673">
        <f>Table1373[[#This Row],[Days post-exp. GS 46]]-Table1373[[#This Row],[Days post-exp.]]</f>
        <v>3</v>
      </c>
    </row>
    <row r="674" spans="1:28">
      <c r="A674" t="s">
        <v>1385</v>
      </c>
      <c r="B674" t="s">
        <v>1332</v>
      </c>
      <c r="C674" s="3">
        <v>44002</v>
      </c>
      <c r="D674" s="18">
        <v>44025</v>
      </c>
      <c r="E674" s="4" t="s">
        <v>1400</v>
      </c>
      <c r="F674">
        <f>Table1373[[#This Row],[Date Measured]]-Table1373[[#This Row],[Exp. Start]]</f>
        <v>23</v>
      </c>
      <c r="G674" s="4">
        <v>14.61</v>
      </c>
      <c r="H674" s="4">
        <v>44</v>
      </c>
      <c r="I674" s="4">
        <v>0.31900000000000001</v>
      </c>
      <c r="J674" s="4">
        <f>Table1373[[#This Row],[Mass]]*1000</f>
        <v>319</v>
      </c>
      <c r="K674" s="4">
        <f>LOG(Table1373[[#This Row],[SVL]])</f>
        <v>1.1646502159342969</v>
      </c>
      <c r="L674" s="4">
        <f>LOG(Table1373[[#This Row],[Mass (mg)]])</f>
        <v>2.503790683057181</v>
      </c>
      <c r="M674">
        <f>Table1373[[#This Row],[Mass (mg)]]*($M$4/Table1373[[#This Row],[SVL]])^$M$3</f>
        <v>330.26704192422272</v>
      </c>
      <c r="N674" s="13">
        <v>44031</v>
      </c>
      <c r="O674" t="s">
        <v>1401</v>
      </c>
      <c r="P674">
        <f>Table1373[[#This Row],[Date Measured GS 46]]-Table1373[[#This Row],[Exp. Start]]</f>
        <v>29</v>
      </c>
      <c r="Q674">
        <v>14.03</v>
      </c>
      <c r="R674">
        <v>46</v>
      </c>
      <c r="S674">
        <v>0.20699999999999999</v>
      </c>
      <c r="T674">
        <f>Table1373[[#This Row],[Mass GS 46]]*1000</f>
        <v>207</v>
      </c>
      <c r="U674">
        <f>LOG(Table1373[[#This Row],[SVL GS 46]])</f>
        <v>1.14705767102836</v>
      </c>
      <c r="V674">
        <f>LOG(Table1373[[#This Row],[Mass (mg) GS 46]])</f>
        <v>2.3159703454569178</v>
      </c>
      <c r="W674">
        <f>Table1373[[#This Row],[Mass (mg) GS 46]]*($W$4/Table1373[[#This Row],[SVL GS 46]])^$W$3</f>
        <v>247.47612789661164</v>
      </c>
      <c r="X674" s="12">
        <f>Table1373[[#This Row],[GS 46]]-Table1373[[#This Row],[GS]]</f>
        <v>2</v>
      </c>
      <c r="Y674">
        <f>Table1373[[#This Row],[SVL GS 46]]-Table1373[[#This Row],[SVL]]</f>
        <v>-0.58000000000000007</v>
      </c>
      <c r="Z674">
        <f>Table1373[[#This Row],[Mass GS 46]]-Table1373[[#This Row],[Mass]]</f>
        <v>-0.11200000000000002</v>
      </c>
      <c r="AA674">
        <f>Table1373[[#This Row],[SMI.mg GS 46]]-Table1373[[#This Row],[SMI.mg]]</f>
        <v>-82.79091402761108</v>
      </c>
      <c r="AB674">
        <f>Table1373[[#This Row],[Days post-exp. GS 46]]-Table1373[[#This Row],[Days post-exp.]]</f>
        <v>6</v>
      </c>
    </row>
    <row r="675" spans="1:28">
      <c r="A675" t="s">
        <v>1385</v>
      </c>
      <c r="B675" t="s">
        <v>1332</v>
      </c>
      <c r="C675" s="3">
        <v>44002</v>
      </c>
      <c r="D675" s="18">
        <v>44026</v>
      </c>
      <c r="E675" s="4" t="s">
        <v>1402</v>
      </c>
      <c r="F675">
        <f>Table1373[[#This Row],[Date Measured]]-Table1373[[#This Row],[Exp. Start]]</f>
        <v>24</v>
      </c>
      <c r="G675" s="4">
        <v>14.54</v>
      </c>
      <c r="H675" s="4">
        <v>43</v>
      </c>
      <c r="I675" s="4">
        <v>0.313</v>
      </c>
      <c r="J675" s="4">
        <f>Table1373[[#This Row],[Mass]]*1000</f>
        <v>313</v>
      </c>
      <c r="K675" s="4">
        <f>LOG(Table1373[[#This Row],[SVL]])</f>
        <v>1.162564406523019</v>
      </c>
      <c r="L675" s="4">
        <f>LOG(Table1373[[#This Row],[Mass (mg)]])</f>
        <v>2.4955443375464483</v>
      </c>
      <c r="M675">
        <f>Table1373[[#This Row],[Mass (mg)]]*($M$4/Table1373[[#This Row],[SVL]])^$M$3</f>
        <v>328.4196633541664</v>
      </c>
      <c r="N675" s="18">
        <v>44031</v>
      </c>
      <c r="O675" s="4" t="s">
        <v>1403</v>
      </c>
      <c r="P675">
        <f>Table1373[[#This Row],[Date Measured GS 46]]-Table1373[[#This Row],[Exp. Start]]</f>
        <v>29</v>
      </c>
      <c r="Q675" s="4">
        <v>14.1</v>
      </c>
      <c r="R675" s="4">
        <v>46</v>
      </c>
      <c r="S675" s="4">
        <v>0.20899999999999999</v>
      </c>
      <c r="T675" s="4">
        <f>Table1373[[#This Row],[Mass GS 46]]*1000</f>
        <v>209</v>
      </c>
      <c r="U675" s="4">
        <f>LOG(Table1373[[#This Row],[SVL GS 46]])</f>
        <v>1.1492191126553799</v>
      </c>
      <c r="V675" s="4">
        <f>LOG(Table1373[[#This Row],[Mass (mg) GS 46]])</f>
        <v>2.3201462861110542</v>
      </c>
      <c r="W675">
        <f>Table1373[[#This Row],[Mass (mg) GS 46]]*($W$4/Table1373[[#This Row],[SVL GS 46]])^$W$3</f>
        <v>246.20053687613961</v>
      </c>
      <c r="X675" s="12">
        <f>Table1373[[#This Row],[GS 46]]-Table1373[[#This Row],[GS]]</f>
        <v>3</v>
      </c>
      <c r="Y675">
        <f>Table1373[[#This Row],[SVL GS 46]]-Table1373[[#This Row],[SVL]]</f>
        <v>-0.4399999999999995</v>
      </c>
      <c r="Z675">
        <f>Table1373[[#This Row],[Mass GS 46]]-Table1373[[#This Row],[Mass]]</f>
        <v>-0.10400000000000001</v>
      </c>
      <c r="AA675">
        <f>Table1373[[#This Row],[SMI.mg GS 46]]-Table1373[[#This Row],[SMI.mg]]</f>
        <v>-82.219126478026794</v>
      </c>
      <c r="AB675">
        <f>Table1373[[#This Row],[Days post-exp. GS 46]]-Table1373[[#This Row],[Days post-exp.]]</f>
        <v>5</v>
      </c>
    </row>
    <row r="676" spans="1:28">
      <c r="A676" t="s">
        <v>1385</v>
      </c>
      <c r="B676" t="s">
        <v>1332</v>
      </c>
      <c r="C676" s="3">
        <v>44002</v>
      </c>
      <c r="D676" s="13">
        <v>44027</v>
      </c>
      <c r="E676" s="3" t="s">
        <v>1404</v>
      </c>
      <c r="F676">
        <f>Table1373[[#This Row],[Date Measured]]-Table1373[[#This Row],[Exp. Start]]</f>
        <v>25</v>
      </c>
      <c r="G676">
        <v>14.29</v>
      </c>
      <c r="H676">
        <v>42</v>
      </c>
      <c r="I676">
        <v>0.33400000000000002</v>
      </c>
      <c r="J676">
        <f>Table1373[[#This Row],[Mass]]*1000</f>
        <v>334</v>
      </c>
      <c r="K676">
        <f>LOG(Table1373[[#This Row],[SVL]])</f>
        <v>1.1550322287909702</v>
      </c>
      <c r="L676">
        <f>LOG(Table1373[[#This Row],[Mass (mg)]])</f>
        <v>2.5237464668115646</v>
      </c>
      <c r="M676">
        <f>Table1373[[#This Row],[Mass (mg)]]*($M$4/Table1373[[#This Row],[SVL]])^$M$3</f>
        <v>367.80109898612307</v>
      </c>
      <c r="N676" s="13">
        <v>44030</v>
      </c>
      <c r="O676" t="s">
        <v>1405</v>
      </c>
      <c r="P676">
        <f>Table1373[[#This Row],[Date Measured GS 46]]-Table1373[[#This Row],[Exp. Start]]</f>
        <v>28</v>
      </c>
      <c r="Q676">
        <v>14.66</v>
      </c>
      <c r="R676">
        <v>46</v>
      </c>
      <c r="S676">
        <v>0.25600000000000001</v>
      </c>
      <c r="T676">
        <f>Table1373[[#This Row],[Mass GS 46]]*1000</f>
        <v>256</v>
      </c>
      <c r="U676">
        <f>LOG(Table1373[[#This Row],[SVL GS 46]])</f>
        <v>1.1661339703051092</v>
      </c>
      <c r="V676">
        <f>LOG(Table1373[[#This Row],[Mass (mg) GS 46]])</f>
        <v>2.4082399653118496</v>
      </c>
      <c r="W676">
        <f>Table1373[[#This Row],[Mass (mg) GS 46]]*($W$4/Table1373[[#This Row],[SVL GS 46]])^$W$3</f>
        <v>268.62070066908296</v>
      </c>
      <c r="X676" s="12">
        <f>Table1373[[#This Row],[GS 46]]-Table1373[[#This Row],[GS]]</f>
        <v>4</v>
      </c>
      <c r="Y676">
        <f>Table1373[[#This Row],[SVL GS 46]]-Table1373[[#This Row],[SVL]]</f>
        <v>0.37000000000000099</v>
      </c>
      <c r="Z676">
        <f>Table1373[[#This Row],[Mass GS 46]]-Table1373[[#This Row],[Mass]]</f>
        <v>-7.8000000000000014E-2</v>
      </c>
      <c r="AA676">
        <f>Table1373[[#This Row],[SMI.mg GS 46]]-Table1373[[#This Row],[SMI.mg]]</f>
        <v>-99.180398317040101</v>
      </c>
      <c r="AB676">
        <f>Table1373[[#This Row],[Days post-exp. GS 46]]-Table1373[[#This Row],[Days post-exp.]]</f>
        <v>3</v>
      </c>
    </row>
    <row r="677" spans="1:28">
      <c r="A677" t="s">
        <v>1385</v>
      </c>
      <c r="B677" t="s">
        <v>1332</v>
      </c>
      <c r="C677" s="3">
        <v>44002</v>
      </c>
      <c r="D677" s="13">
        <v>44028</v>
      </c>
      <c r="E677" s="3" t="s">
        <v>1406</v>
      </c>
      <c r="F677">
        <f>Table1373[[#This Row],[Date Measured]]-Table1373[[#This Row],[Exp. Start]]</f>
        <v>26</v>
      </c>
      <c r="G677">
        <v>13.95</v>
      </c>
      <c r="H677">
        <v>42</v>
      </c>
      <c r="I677">
        <v>0.313</v>
      </c>
      <c r="J677">
        <f>Table1373[[#This Row],[Mass]]*1000</f>
        <v>313</v>
      </c>
      <c r="K677">
        <f>LOG(Table1373[[#This Row],[SVL]])</f>
        <v>1.1445742076096164</v>
      </c>
      <c r="L677">
        <f>LOG(Table1373[[#This Row],[Mass (mg)]])</f>
        <v>2.4955443375464483</v>
      </c>
      <c r="M677">
        <f>Table1373[[#This Row],[Mass (mg)]]*($M$4/Table1373[[#This Row],[SVL]])^$M$3</f>
        <v>368.58945497428743</v>
      </c>
      <c r="N677" s="13">
        <v>44031</v>
      </c>
      <c r="O677" t="s">
        <v>1407</v>
      </c>
      <c r="P677">
        <f>Table1373[[#This Row],[Date Measured GS 46]]-Table1373[[#This Row],[Exp. Start]]</f>
        <v>29</v>
      </c>
      <c r="Q677">
        <v>13.66</v>
      </c>
      <c r="R677">
        <v>46</v>
      </c>
      <c r="S677">
        <v>0.19600000000000001</v>
      </c>
      <c r="T677">
        <f>Table1373[[#This Row],[Mass GS 46]]*1000</f>
        <v>196</v>
      </c>
      <c r="U677">
        <f>LOG(Table1373[[#This Row],[SVL GS 46]])</f>
        <v>1.1354506993455138</v>
      </c>
      <c r="V677">
        <f>LOG(Table1373[[#This Row],[Mass (mg) GS 46]])</f>
        <v>2.2922560713564759</v>
      </c>
      <c r="W677">
        <f>Table1373[[#This Row],[Mass (mg) GS 46]]*($W$4/Table1373[[#This Row],[SVL GS 46]])^$W$3</f>
        <v>253.68565452170211</v>
      </c>
      <c r="X677" s="12">
        <f>Table1373[[#This Row],[GS 46]]-Table1373[[#This Row],[GS]]</f>
        <v>4</v>
      </c>
      <c r="Y677">
        <f>Table1373[[#This Row],[SVL GS 46]]-Table1373[[#This Row],[SVL]]</f>
        <v>-0.28999999999999915</v>
      </c>
      <c r="Z677">
        <f>Table1373[[#This Row],[Mass GS 46]]-Table1373[[#This Row],[Mass]]</f>
        <v>-0.11699999999999999</v>
      </c>
      <c r="AA677">
        <f>Table1373[[#This Row],[SMI.mg GS 46]]-Table1373[[#This Row],[SMI.mg]]</f>
        <v>-114.90380045258533</v>
      </c>
      <c r="AB677">
        <f>Table1373[[#This Row],[Days post-exp. GS 46]]-Table1373[[#This Row],[Days post-exp.]]</f>
        <v>3</v>
      </c>
    </row>
    <row r="678" spans="1:28">
      <c r="A678" t="s">
        <v>1385</v>
      </c>
      <c r="B678" t="s">
        <v>1332</v>
      </c>
      <c r="C678" s="3">
        <v>44002</v>
      </c>
      <c r="D678" s="13">
        <v>44028</v>
      </c>
      <c r="E678" s="3" t="s">
        <v>1408</v>
      </c>
      <c r="F678">
        <f>Table1373[[#This Row],[Date Measured]]-Table1373[[#This Row],[Exp. Start]]</f>
        <v>26</v>
      </c>
      <c r="G678">
        <v>13.47</v>
      </c>
      <c r="H678">
        <v>42</v>
      </c>
      <c r="I678">
        <v>0.29599999999999999</v>
      </c>
      <c r="J678">
        <f>Table1373[[#This Row],[Mass]]*1000</f>
        <v>296</v>
      </c>
      <c r="K678">
        <f>LOG(Table1373[[#This Row],[SVL]])</f>
        <v>1.1293675957229856</v>
      </c>
      <c r="L678">
        <f>LOG(Table1373[[#This Row],[Mass (mg)]])</f>
        <v>2.4712917110589387</v>
      </c>
      <c r="M678">
        <f>Table1373[[#This Row],[Mass (mg)]]*($M$4/Table1373[[#This Row],[SVL]])^$M$3</f>
        <v>384.28199329221741</v>
      </c>
      <c r="N678" s="13">
        <v>44034</v>
      </c>
      <c r="O678" t="s">
        <v>1409</v>
      </c>
      <c r="P678">
        <f>Table1373[[#This Row],[Date Measured GS 46]]-Table1373[[#This Row],[Exp. Start]]</f>
        <v>32</v>
      </c>
      <c r="Q678">
        <v>12.32</v>
      </c>
      <c r="R678">
        <v>46</v>
      </c>
      <c r="S678">
        <v>0.16700000000000001</v>
      </c>
      <c r="T678">
        <f>Table1373[[#This Row],[Mass GS 46]]*1000</f>
        <v>167</v>
      </c>
      <c r="U678">
        <f>LOG(Table1373[[#This Row],[SVL GS 46]])</f>
        <v>1.0906107078284066</v>
      </c>
      <c r="V678">
        <f>LOG(Table1373[[#This Row],[Mass (mg) GS 46]])</f>
        <v>2.2227164711475833</v>
      </c>
      <c r="W678">
        <f>Table1373[[#This Row],[Mass (mg) GS 46]]*($W$4/Table1373[[#This Row],[SVL GS 46]])^$W$3</f>
        <v>293.7292356337349</v>
      </c>
      <c r="X678" s="12">
        <f>Table1373[[#This Row],[GS 46]]-Table1373[[#This Row],[GS]]</f>
        <v>4</v>
      </c>
      <c r="Y678">
        <f>Table1373[[#This Row],[SVL GS 46]]-Table1373[[#This Row],[SVL]]</f>
        <v>-1.1500000000000004</v>
      </c>
      <c r="Z678">
        <f>Table1373[[#This Row],[Mass GS 46]]-Table1373[[#This Row],[Mass]]</f>
        <v>-0.12899999999999998</v>
      </c>
      <c r="AA678">
        <f>Table1373[[#This Row],[SMI.mg GS 46]]-Table1373[[#This Row],[SMI.mg]]</f>
        <v>-90.552757658482506</v>
      </c>
      <c r="AB678">
        <f>Table1373[[#This Row],[Days post-exp. GS 46]]-Table1373[[#This Row],[Days post-exp.]]</f>
        <v>6</v>
      </c>
    </row>
    <row r="679" spans="1:28">
      <c r="A679" t="s">
        <v>1385</v>
      </c>
      <c r="B679" t="s">
        <v>1332</v>
      </c>
      <c r="C679" s="3">
        <v>44002</v>
      </c>
      <c r="D679" s="18">
        <v>44028</v>
      </c>
      <c r="E679" s="4" t="s">
        <v>1410</v>
      </c>
      <c r="F679">
        <f>Table1373[[#This Row],[Date Measured]]-Table1373[[#This Row],[Exp. Start]]</f>
        <v>26</v>
      </c>
      <c r="G679" s="4">
        <v>13.77</v>
      </c>
      <c r="H679" s="4">
        <v>43</v>
      </c>
      <c r="I679" s="4">
        <v>0.27</v>
      </c>
      <c r="J679" s="4">
        <f>Table1373[[#This Row],[Mass]]*1000</f>
        <v>270</v>
      </c>
      <c r="K679" s="4">
        <f>LOG(Table1373[[#This Row],[SVL]])</f>
        <v>1.1389339402569236</v>
      </c>
      <c r="L679" s="4">
        <f>LOG(Table1373[[#This Row],[Mass (mg)]])</f>
        <v>2.4313637641589874</v>
      </c>
      <c r="M679">
        <f>Table1373[[#This Row],[Mass (mg)]]*($M$4/Table1373[[#This Row],[SVL]])^$M$3</f>
        <v>329.66583561346937</v>
      </c>
      <c r="N679" s="13">
        <v>44031</v>
      </c>
      <c r="O679" t="s">
        <v>1411</v>
      </c>
      <c r="P679">
        <f>Table1373[[#This Row],[Date Measured GS 46]]-Table1373[[#This Row],[Exp. Start]]</f>
        <v>29</v>
      </c>
      <c r="Q679">
        <v>12.99</v>
      </c>
      <c r="R679">
        <v>46</v>
      </c>
      <c r="S679">
        <v>0.18099999999999999</v>
      </c>
      <c r="T679">
        <f>Table1373[[#This Row],[Mass GS 46]]*1000</f>
        <v>181</v>
      </c>
      <c r="U679">
        <f>LOG(Table1373[[#This Row],[SVL GS 46]])</f>
        <v>1.1136091510730279</v>
      </c>
      <c r="V679">
        <f>LOG(Table1373[[#This Row],[Mass (mg) GS 46]])</f>
        <v>2.2576785748691846</v>
      </c>
      <c r="W679">
        <f>Table1373[[#This Row],[Mass (mg) GS 46]]*($W$4/Table1373[[#This Row],[SVL GS 46]])^$W$3</f>
        <v>272.01675111705259</v>
      </c>
      <c r="X679" s="12">
        <f>Table1373[[#This Row],[GS 46]]-Table1373[[#This Row],[GS]]</f>
        <v>3</v>
      </c>
      <c r="Y679">
        <f>Table1373[[#This Row],[SVL GS 46]]-Table1373[[#This Row],[SVL]]</f>
        <v>-0.77999999999999936</v>
      </c>
      <c r="Z679">
        <f>Table1373[[#This Row],[Mass GS 46]]-Table1373[[#This Row],[Mass]]</f>
        <v>-8.9000000000000024E-2</v>
      </c>
      <c r="AA679">
        <f>Table1373[[#This Row],[SMI.mg GS 46]]-Table1373[[#This Row],[SMI.mg]]</f>
        <v>-57.649084496416776</v>
      </c>
      <c r="AB679">
        <f>Table1373[[#This Row],[Days post-exp. GS 46]]-Table1373[[#This Row],[Days post-exp.]]</f>
        <v>3</v>
      </c>
    </row>
    <row r="680" spans="1:28">
      <c r="A680" t="s">
        <v>1385</v>
      </c>
      <c r="B680" t="s">
        <v>1332</v>
      </c>
      <c r="C680" s="3">
        <v>44002</v>
      </c>
      <c r="D680" s="13">
        <v>44029</v>
      </c>
      <c r="E680" s="3" t="s">
        <v>1412</v>
      </c>
      <c r="F680">
        <f>Table1373[[#This Row],[Date Measured]]-Table1373[[#This Row],[Exp. Start]]</f>
        <v>27</v>
      </c>
      <c r="G680">
        <v>12.95</v>
      </c>
      <c r="H680">
        <v>42</v>
      </c>
      <c r="I680">
        <v>0.32100000000000001</v>
      </c>
      <c r="J680">
        <f>Table1373[[#This Row],[Mass]]*1000</f>
        <v>321</v>
      </c>
      <c r="K680">
        <f>LOG(Table1373[[#This Row],[SVL]])</f>
        <v>1.1122697684172707</v>
      </c>
      <c r="L680">
        <f>LOG(Table1373[[#This Row],[Mass (mg)]])</f>
        <v>2.5065050324048719</v>
      </c>
      <c r="M680">
        <f>Table1373[[#This Row],[Mass (mg)]]*($M$4/Table1373[[#This Row],[SVL]])^$M$3</f>
        <v>465.04106838633419</v>
      </c>
      <c r="N680" s="13">
        <v>44034</v>
      </c>
      <c r="O680" t="s">
        <v>1413</v>
      </c>
      <c r="P680">
        <f>Table1373[[#This Row],[Date Measured GS 46]]-Table1373[[#This Row],[Exp. Start]]</f>
        <v>32</v>
      </c>
      <c r="Q680">
        <v>11.6</v>
      </c>
      <c r="R680">
        <v>46</v>
      </c>
      <c r="S680">
        <v>0.189</v>
      </c>
      <c r="T680">
        <f>Table1373[[#This Row],[Mass GS 46]]*1000</f>
        <v>189</v>
      </c>
      <c r="U680">
        <f>LOG(Table1373[[#This Row],[SVL GS 46]])</f>
        <v>1.0644579892269184</v>
      </c>
      <c r="V680">
        <f>LOG(Table1373[[#This Row],[Mass (mg) GS 46]])</f>
        <v>2.2764618041732443</v>
      </c>
      <c r="W680">
        <f>Table1373[[#This Row],[Mass (mg) GS 46]]*($W$4/Table1373[[#This Row],[SVL GS 46]])^$W$3</f>
        <v>397.53508828904813</v>
      </c>
      <c r="X680" s="12">
        <f>Table1373[[#This Row],[GS 46]]-Table1373[[#This Row],[GS]]</f>
        <v>4</v>
      </c>
      <c r="Y680">
        <f>Table1373[[#This Row],[SVL GS 46]]-Table1373[[#This Row],[SVL]]</f>
        <v>-1.3499999999999996</v>
      </c>
      <c r="Z680">
        <f>Table1373[[#This Row],[Mass GS 46]]-Table1373[[#This Row],[Mass]]</f>
        <v>-0.13200000000000001</v>
      </c>
      <c r="AA680">
        <f>Table1373[[#This Row],[SMI.mg GS 46]]-Table1373[[#This Row],[SMI.mg]]</f>
        <v>-67.505980097286056</v>
      </c>
      <c r="AB680">
        <f>Table1373[[#This Row],[Days post-exp. GS 46]]-Table1373[[#This Row],[Days post-exp.]]</f>
        <v>5</v>
      </c>
    </row>
    <row r="681" spans="1:28">
      <c r="A681" t="s">
        <v>1385</v>
      </c>
      <c r="B681" t="s">
        <v>1332</v>
      </c>
      <c r="C681" s="3">
        <v>44002</v>
      </c>
      <c r="D681" s="18">
        <v>44029</v>
      </c>
      <c r="E681" s="4" t="s">
        <v>1414</v>
      </c>
      <c r="F681">
        <f>Table1373[[#This Row],[Date Measured]]-Table1373[[#This Row],[Exp. Start]]</f>
        <v>27</v>
      </c>
      <c r="G681" s="4">
        <v>12.32</v>
      </c>
      <c r="H681" s="4">
        <v>45</v>
      </c>
      <c r="I681" s="4">
        <v>0.19500000000000001</v>
      </c>
      <c r="J681" s="4">
        <f>Table1373[[#This Row],[Mass]]*1000</f>
        <v>195</v>
      </c>
      <c r="K681" s="4">
        <f>LOG(Table1373[[#This Row],[SVL]])</f>
        <v>1.0906107078284066</v>
      </c>
      <c r="L681" s="4">
        <f>LOG(Table1373[[#This Row],[Mass (mg)]])</f>
        <v>2.2900346113625178</v>
      </c>
      <c r="M681">
        <f>Table1373[[#This Row],[Mass (mg)]]*($M$4/Table1373[[#This Row],[SVL]])^$M$3</f>
        <v>324.60460358377139</v>
      </c>
      <c r="N681" s="13">
        <v>44031</v>
      </c>
      <c r="O681" t="s">
        <v>1415</v>
      </c>
      <c r="P681">
        <f>Table1373[[#This Row],[Date Measured GS 46]]-Table1373[[#This Row],[Exp. Start]]</f>
        <v>29</v>
      </c>
      <c r="Q681">
        <v>12.03</v>
      </c>
      <c r="R681">
        <v>46</v>
      </c>
      <c r="S681">
        <v>0.154</v>
      </c>
      <c r="T681">
        <f>Table1373[[#This Row],[Mass GS 46]]*1000</f>
        <v>154</v>
      </c>
      <c r="U681">
        <f>LOG(Table1373[[#This Row],[SVL GS 46]])</f>
        <v>1.0802656273398448</v>
      </c>
      <c r="V681">
        <f>LOG(Table1373[[#This Row],[Mass (mg) GS 46]])</f>
        <v>2.1875207208364631</v>
      </c>
      <c r="W681">
        <f>Table1373[[#This Row],[Mass (mg) GS 46]]*($W$4/Table1373[[#This Row],[SVL GS 46]])^$W$3</f>
        <v>290.72342492825476</v>
      </c>
      <c r="X681" s="12">
        <f>Table1373[[#This Row],[GS 46]]-Table1373[[#This Row],[GS]]</f>
        <v>1</v>
      </c>
      <c r="Y681">
        <f>Table1373[[#This Row],[SVL GS 46]]-Table1373[[#This Row],[SVL]]</f>
        <v>-0.29000000000000092</v>
      </c>
      <c r="Z681">
        <f>Table1373[[#This Row],[Mass GS 46]]-Table1373[[#This Row],[Mass]]</f>
        <v>-4.1000000000000009E-2</v>
      </c>
      <c r="AA681">
        <f>Table1373[[#This Row],[SMI.mg GS 46]]-Table1373[[#This Row],[SMI.mg]]</f>
        <v>-33.881178655516635</v>
      </c>
      <c r="AB681">
        <f>Table1373[[#This Row],[Days post-exp. GS 46]]-Table1373[[#This Row],[Days post-exp.]]</f>
        <v>2</v>
      </c>
    </row>
    <row r="682" spans="1:28">
      <c r="A682" t="s">
        <v>1385</v>
      </c>
      <c r="B682" t="s">
        <v>1332</v>
      </c>
      <c r="C682" s="3">
        <v>44002</v>
      </c>
      <c r="D682" s="18">
        <v>44029</v>
      </c>
      <c r="E682" s="4" t="s">
        <v>1416</v>
      </c>
      <c r="F682">
        <f>Table1373[[#This Row],[Date Measured]]-Table1373[[#This Row],[Exp. Start]]</f>
        <v>27</v>
      </c>
      <c r="G682" s="4">
        <v>10.91</v>
      </c>
      <c r="H682" s="4">
        <v>45</v>
      </c>
      <c r="I682" s="4">
        <v>0.161</v>
      </c>
      <c r="J682" s="4">
        <f>Table1373[[#This Row],[Mass]]*1000</f>
        <v>161</v>
      </c>
      <c r="K682" s="4">
        <f>LOG(Table1373[[#This Row],[SVL]])</f>
        <v>1.0378247505883418</v>
      </c>
      <c r="L682" s="4">
        <f>LOG(Table1373[[#This Row],[Mass (mg)]])</f>
        <v>2.2068258760318495</v>
      </c>
      <c r="M682">
        <f>Table1373[[#This Row],[Mass (mg)]]*($M$4/Table1373[[#This Row],[SVL]])^$M$3</f>
        <v>375.99948907687241</v>
      </c>
      <c r="N682" s="13">
        <v>44031</v>
      </c>
      <c r="O682" t="s">
        <v>1417</v>
      </c>
      <c r="P682">
        <f>Table1373[[#This Row],[Date Measured GS 46]]-Table1373[[#This Row],[Exp. Start]]</f>
        <v>29</v>
      </c>
      <c r="Q682">
        <v>12.67</v>
      </c>
      <c r="R682">
        <v>46</v>
      </c>
      <c r="S682">
        <v>0.13800000000000001</v>
      </c>
      <c r="T682">
        <f>Table1373[[#This Row],[Mass GS 46]]*1000</f>
        <v>138</v>
      </c>
      <c r="U682">
        <f>LOG(Table1373[[#This Row],[SVL GS 46]])</f>
        <v>1.1027766148834413</v>
      </c>
      <c r="V682">
        <f>LOG(Table1373[[#This Row],[Mass (mg) GS 46]])</f>
        <v>2.1398790864012365</v>
      </c>
      <c r="W682">
        <f>Table1373[[#This Row],[Mass (mg) GS 46]]*($W$4/Table1373[[#This Row],[SVL GS 46]])^$W$3</f>
        <v>223.34317238136671</v>
      </c>
      <c r="X682" s="12">
        <f>Table1373[[#This Row],[GS 46]]-Table1373[[#This Row],[GS]]</f>
        <v>1</v>
      </c>
      <c r="Y682">
        <f>Table1373[[#This Row],[SVL GS 46]]-Table1373[[#This Row],[SVL]]</f>
        <v>1.7599999999999998</v>
      </c>
      <c r="Z682">
        <f>Table1373[[#This Row],[Mass GS 46]]-Table1373[[#This Row],[Mass]]</f>
        <v>-2.2999999999999993E-2</v>
      </c>
      <c r="AA682">
        <f>Table1373[[#This Row],[SMI.mg GS 46]]-Table1373[[#This Row],[SMI.mg]]</f>
        <v>-152.65631669550569</v>
      </c>
      <c r="AB682">
        <f>Table1373[[#This Row],[Days post-exp. GS 46]]-Table1373[[#This Row],[Days post-exp.]]</f>
        <v>2</v>
      </c>
    </row>
    <row r="683" spans="1:28">
      <c r="A683" t="s">
        <v>1385</v>
      </c>
      <c r="B683" t="s">
        <v>1332</v>
      </c>
      <c r="C683" s="3">
        <v>44002</v>
      </c>
      <c r="D683" s="13">
        <v>44030</v>
      </c>
      <c r="E683" s="3" t="s">
        <v>1418</v>
      </c>
      <c r="F683">
        <f>Table1373[[#This Row],[Date Measured]]-Table1373[[#This Row],[Exp. Start]]</f>
        <v>28</v>
      </c>
      <c r="G683">
        <v>12.77</v>
      </c>
      <c r="H683">
        <v>42</v>
      </c>
      <c r="I683">
        <v>0.23200000000000001</v>
      </c>
      <c r="J683">
        <f>Table1373[[#This Row],[Mass]]*1000</f>
        <v>232</v>
      </c>
      <c r="K683">
        <f>LOG(Table1373[[#This Row],[SVL]])</f>
        <v>1.1061908972634154</v>
      </c>
      <c r="L683">
        <f>LOG(Table1373[[#This Row],[Mass (mg)]])</f>
        <v>2.3654879848908998</v>
      </c>
      <c r="M683">
        <f>Table1373[[#This Row],[Mass (mg)]]*($M$4/Table1373[[#This Row],[SVL]])^$M$3</f>
        <v>349.46818977672365</v>
      </c>
      <c r="N683" s="13">
        <v>44035</v>
      </c>
      <c r="O683" t="s">
        <v>1419</v>
      </c>
      <c r="P683">
        <f>Table1373[[#This Row],[Date Measured GS 46]]-Table1373[[#This Row],[Exp. Start]]</f>
        <v>33</v>
      </c>
      <c r="Q683">
        <v>11.5</v>
      </c>
      <c r="R683">
        <v>46</v>
      </c>
      <c r="S683">
        <v>0.15</v>
      </c>
      <c r="T683">
        <f>Table1373[[#This Row],[Mass GS 46]]*1000</f>
        <v>150</v>
      </c>
      <c r="U683">
        <f>LOG(Table1373[[#This Row],[SVL GS 46]])</f>
        <v>1.0606978403536116</v>
      </c>
      <c r="V683">
        <f>LOG(Table1373[[#This Row],[Mass (mg) GS 46]])</f>
        <v>2.1760912590556813</v>
      </c>
      <c r="W683">
        <f>Table1373[[#This Row],[Mass (mg) GS 46]]*($W$4/Table1373[[#This Row],[SVL GS 46]])^$W$3</f>
        <v>323.72326648041718</v>
      </c>
      <c r="X683" s="12">
        <f>Table1373[[#This Row],[GS 46]]-Table1373[[#This Row],[GS]]</f>
        <v>4</v>
      </c>
      <c r="Y683">
        <f>Table1373[[#This Row],[SVL GS 46]]-Table1373[[#This Row],[SVL]]</f>
        <v>-1.2699999999999996</v>
      </c>
      <c r="Z683">
        <f>Table1373[[#This Row],[Mass GS 46]]-Table1373[[#This Row],[Mass]]</f>
        <v>-8.2000000000000017E-2</v>
      </c>
      <c r="AA683">
        <f>Table1373[[#This Row],[SMI.mg GS 46]]-Table1373[[#This Row],[SMI.mg]]</f>
        <v>-25.744923296306467</v>
      </c>
      <c r="AB683">
        <f>Table1373[[#This Row],[Days post-exp. GS 46]]-Table1373[[#This Row],[Days post-exp.]]</f>
        <v>5</v>
      </c>
    </row>
    <row r="684" spans="1:28">
      <c r="A684" t="s">
        <v>1385</v>
      </c>
      <c r="B684" t="s">
        <v>1332</v>
      </c>
      <c r="C684" s="3">
        <v>44002</v>
      </c>
      <c r="D684" s="13">
        <v>44033</v>
      </c>
      <c r="E684" s="3" t="s">
        <v>1420</v>
      </c>
      <c r="F684">
        <f>Table1373[[#This Row],[Date Measured]]-Table1373[[#This Row],[Exp. Start]]</f>
        <v>31</v>
      </c>
      <c r="G684">
        <v>13.49</v>
      </c>
      <c r="H684">
        <v>42</v>
      </c>
      <c r="I684">
        <v>0.29099999999999998</v>
      </c>
      <c r="J684">
        <f>Table1373[[#This Row],[Mass]]*1000</f>
        <v>291</v>
      </c>
      <c r="K684">
        <f>LOG(Table1373[[#This Row],[SVL]])</f>
        <v>1.1300119496719043</v>
      </c>
      <c r="L684">
        <f>LOG(Table1373[[#This Row],[Mass (mg)]])</f>
        <v>2.4638929889859074</v>
      </c>
      <c r="M684">
        <f>Table1373[[#This Row],[Mass (mg)]]*($M$4/Table1373[[#This Row],[SVL]])^$M$3</f>
        <v>376.23257167220515</v>
      </c>
      <c r="N684" s="13">
        <v>44038</v>
      </c>
      <c r="O684" t="s">
        <v>1421</v>
      </c>
      <c r="P684">
        <f>Table1373[[#This Row],[Date Measured GS 46]]-Table1373[[#This Row],[Exp. Start]]</f>
        <v>36</v>
      </c>
      <c r="Q684">
        <v>11.93</v>
      </c>
      <c r="R684">
        <v>46</v>
      </c>
      <c r="S684">
        <v>0.19800000000000001</v>
      </c>
      <c r="T684">
        <f>Table1373[[#This Row],[Mass GS 46]]*1000</f>
        <v>198</v>
      </c>
      <c r="U684">
        <f>LOG(Table1373[[#This Row],[SVL GS 46]])</f>
        <v>1.0766404436703418</v>
      </c>
      <c r="V684">
        <f>LOG(Table1373[[#This Row],[Mass (mg) GS 46]])</f>
        <v>2.2966651902615309</v>
      </c>
      <c r="W684">
        <f>Table1373[[#This Row],[Mass (mg) GS 46]]*($W$4/Table1373[[#This Row],[SVL GS 46]])^$W$3</f>
        <v>383.17096447336399</v>
      </c>
      <c r="X684" s="12">
        <f>Table1373[[#This Row],[GS 46]]-Table1373[[#This Row],[GS]]</f>
        <v>4</v>
      </c>
      <c r="Y684">
        <f>Table1373[[#This Row],[SVL GS 46]]-Table1373[[#This Row],[SVL]]</f>
        <v>-1.5600000000000005</v>
      </c>
      <c r="Z684">
        <f>Table1373[[#This Row],[Mass GS 46]]-Table1373[[#This Row],[Mass]]</f>
        <v>-9.2999999999999972E-2</v>
      </c>
      <c r="AA684">
        <f>Table1373[[#This Row],[SMI.mg GS 46]]-Table1373[[#This Row],[SMI.mg]]</f>
        <v>6.9383928011588409</v>
      </c>
      <c r="AB684">
        <f>Table1373[[#This Row],[Days post-exp. GS 46]]-Table1373[[#This Row],[Days post-exp.]]</f>
        <v>5</v>
      </c>
    </row>
    <row r="685" spans="1:28">
      <c r="A685" t="s">
        <v>1385</v>
      </c>
      <c r="B685" t="s">
        <v>1332</v>
      </c>
      <c r="C685" s="3">
        <v>44002</v>
      </c>
      <c r="D685" s="13">
        <v>44036</v>
      </c>
      <c r="E685" s="3" t="s">
        <v>1422</v>
      </c>
      <c r="F685">
        <f>Table1373[[#This Row],[Date Measured]]-Table1373[[#This Row],[Exp. Start]]</f>
        <v>34</v>
      </c>
      <c r="G685">
        <v>15.48</v>
      </c>
      <c r="H685">
        <v>42</v>
      </c>
      <c r="I685">
        <v>0.39800000000000002</v>
      </c>
      <c r="J685">
        <f>Table1373[[#This Row],[Mass]]*1000</f>
        <v>398</v>
      </c>
      <c r="K685">
        <f>LOG(Table1373[[#This Row],[SVL]])</f>
        <v>1.1897709563468739</v>
      </c>
      <c r="L685">
        <f>LOG(Table1373[[#This Row],[Mass (mg)]])</f>
        <v>2.5998830720736876</v>
      </c>
      <c r="M685">
        <f>Table1373[[#This Row],[Mass (mg)]]*($M$4/Table1373[[#This Row],[SVL]])^$M$3</f>
        <v>350.73647499675991</v>
      </c>
      <c r="N685" s="13">
        <v>44040</v>
      </c>
      <c r="O685" t="s">
        <v>1423</v>
      </c>
      <c r="P685">
        <f>Table1373[[#This Row],[Date Measured GS 46]]-Table1373[[#This Row],[Exp. Start]]</f>
        <v>38</v>
      </c>
      <c r="Q685">
        <v>15.19</v>
      </c>
      <c r="R685">
        <v>46</v>
      </c>
      <c r="S685">
        <v>0.29399999999999998</v>
      </c>
      <c r="T685">
        <f>Table1373[[#This Row],[Mass GS 46]]*1000</f>
        <v>294</v>
      </c>
      <c r="U685">
        <f>LOG(Table1373[[#This Row],[SVL GS 46]])</f>
        <v>1.1815577738627863</v>
      </c>
      <c r="V685">
        <f>LOG(Table1373[[#This Row],[Mass (mg) GS 46]])</f>
        <v>2.4683473304121573</v>
      </c>
      <c r="W685">
        <f>Table1373[[#This Row],[Mass (mg) GS 46]]*($W$4/Table1373[[#This Row],[SVL GS 46]])^$W$3</f>
        <v>277.60840517300062</v>
      </c>
      <c r="X685" s="12">
        <f>Table1373[[#This Row],[GS 46]]-Table1373[[#This Row],[GS]]</f>
        <v>4</v>
      </c>
      <c r="Y685">
        <f>Table1373[[#This Row],[SVL GS 46]]-Table1373[[#This Row],[SVL]]</f>
        <v>-0.29000000000000092</v>
      </c>
      <c r="Z685">
        <f>Table1373[[#This Row],[Mass GS 46]]-Table1373[[#This Row],[Mass]]</f>
        <v>-0.10400000000000004</v>
      </c>
      <c r="AA685">
        <f>Table1373[[#This Row],[SMI.mg GS 46]]-Table1373[[#This Row],[SMI.mg]]</f>
        <v>-73.12806982375929</v>
      </c>
      <c r="AB685">
        <f>Table1373[[#This Row],[Days post-exp. GS 46]]-Table1373[[#This Row],[Days post-exp.]]</f>
        <v>4</v>
      </c>
    </row>
    <row r="686" spans="1:28">
      <c r="A686" t="s">
        <v>1385</v>
      </c>
      <c r="B686" t="s">
        <v>1332</v>
      </c>
      <c r="C686" s="3">
        <v>44002</v>
      </c>
      <c r="D686" s="13">
        <v>44036</v>
      </c>
      <c r="E686" s="3" t="s">
        <v>1424</v>
      </c>
      <c r="F686">
        <f>Table1373[[#This Row],[Date Measured]]-Table1373[[#This Row],[Exp. Start]]</f>
        <v>34</v>
      </c>
      <c r="G686">
        <v>14.76</v>
      </c>
      <c r="H686">
        <v>42</v>
      </c>
      <c r="I686">
        <v>0.53500000000000003</v>
      </c>
      <c r="J686">
        <f>Table1373[[#This Row],[Mass]]*1000</f>
        <v>535</v>
      </c>
      <c r="K686">
        <f>LOG(Table1373[[#This Row],[SVL]])</f>
        <v>1.1690863574870227</v>
      </c>
      <c r="L686">
        <f>LOG(Table1373[[#This Row],[Mass (mg)]])</f>
        <v>2.7283537820212285</v>
      </c>
      <c r="M686">
        <f>Table1373[[#This Row],[Mass (mg)]]*($M$4/Table1373[[#This Row],[SVL]])^$M$3</f>
        <v>538.35773395398508</v>
      </c>
      <c r="N686" s="13">
        <v>44040</v>
      </c>
      <c r="O686" t="s">
        <v>1425</v>
      </c>
      <c r="P686">
        <f>Table1373[[#This Row],[Date Measured GS 46]]-Table1373[[#This Row],[Exp. Start]]</f>
        <v>38</v>
      </c>
      <c r="Q686">
        <v>17.329999999999998</v>
      </c>
      <c r="R686">
        <v>46</v>
      </c>
      <c r="S686">
        <v>0.38</v>
      </c>
      <c r="T686">
        <f>Table1373[[#This Row],[Mass GS 46]]*1000</f>
        <v>380</v>
      </c>
      <c r="U686">
        <f>LOG(Table1373[[#This Row],[SVL GS 46]])</f>
        <v>1.2387985627139169</v>
      </c>
      <c r="V686">
        <f>LOG(Table1373[[#This Row],[Mass (mg) GS 46]])</f>
        <v>2.5797835966168101</v>
      </c>
      <c r="W686">
        <f>Table1373[[#This Row],[Mass (mg) GS 46]]*($W$4/Table1373[[#This Row],[SVL GS 46]])^$W$3</f>
        <v>242.57340985721214</v>
      </c>
      <c r="X686" s="12">
        <f>Table1373[[#This Row],[GS 46]]-Table1373[[#This Row],[GS]]</f>
        <v>4</v>
      </c>
      <c r="Y686">
        <f>Table1373[[#This Row],[SVL GS 46]]-Table1373[[#This Row],[SVL]]</f>
        <v>2.5699999999999985</v>
      </c>
      <c r="Z686">
        <f>Table1373[[#This Row],[Mass GS 46]]-Table1373[[#This Row],[Mass]]</f>
        <v>-0.15500000000000003</v>
      </c>
      <c r="AA686">
        <f>Table1373[[#This Row],[SMI.mg GS 46]]-Table1373[[#This Row],[SMI.mg]]</f>
        <v>-295.78432409677293</v>
      </c>
      <c r="AB686">
        <f>Table1373[[#This Row],[Days post-exp. GS 46]]-Table1373[[#This Row],[Days post-exp.]]</f>
        <v>4</v>
      </c>
    </row>
    <row r="687" spans="1:28">
      <c r="A687" t="s">
        <v>1385</v>
      </c>
      <c r="B687" t="s">
        <v>1332</v>
      </c>
      <c r="C687" s="3">
        <v>44002</v>
      </c>
      <c r="D687" s="13">
        <v>44036</v>
      </c>
      <c r="E687" s="3" t="s">
        <v>1426</v>
      </c>
      <c r="F687">
        <f>Table1373[[#This Row],[Date Measured]]-Table1373[[#This Row],[Exp. Start]]</f>
        <v>34</v>
      </c>
      <c r="G687">
        <v>15.23</v>
      </c>
      <c r="H687">
        <v>42</v>
      </c>
      <c r="I687">
        <v>0.499</v>
      </c>
      <c r="J687">
        <f>Table1373[[#This Row],[Mass]]*1000</f>
        <v>499</v>
      </c>
      <c r="K687">
        <f>LOG(Table1373[[#This Row],[SVL]])</f>
        <v>1.1826999033360426</v>
      </c>
      <c r="L687">
        <f>LOG(Table1373[[#This Row],[Mass (mg)]])</f>
        <v>2.6981005456233897</v>
      </c>
      <c r="M687">
        <f>Table1373[[#This Row],[Mass (mg)]]*($M$4/Table1373[[#This Row],[SVL]])^$M$3</f>
        <v>460.14598034170183</v>
      </c>
      <c r="N687" s="13">
        <v>44040</v>
      </c>
      <c r="O687" t="s">
        <v>1427</v>
      </c>
      <c r="P687">
        <f>Table1373[[#This Row],[Date Measured GS 46]]-Table1373[[#This Row],[Exp. Start]]</f>
        <v>38</v>
      </c>
      <c r="Q687">
        <v>16.78</v>
      </c>
      <c r="R687">
        <v>46</v>
      </c>
      <c r="S687">
        <v>0.33700000000000002</v>
      </c>
      <c r="T687">
        <f>Table1373[[#This Row],[Mass GS 46]]*1000</f>
        <v>337</v>
      </c>
      <c r="U687">
        <f>LOG(Table1373[[#This Row],[SVL GS 46]])</f>
        <v>1.2247919564926815</v>
      </c>
      <c r="V687">
        <f>LOG(Table1373[[#This Row],[Mass (mg) GS 46]])</f>
        <v>2.5276299008713385</v>
      </c>
      <c r="W687">
        <f>Table1373[[#This Row],[Mass (mg) GS 46]]*($W$4/Table1373[[#This Row],[SVL GS 46]])^$W$3</f>
        <v>236.75226591333734</v>
      </c>
      <c r="X687" s="12">
        <f>Table1373[[#This Row],[GS 46]]-Table1373[[#This Row],[GS]]</f>
        <v>4</v>
      </c>
      <c r="Y687">
        <f>Table1373[[#This Row],[SVL GS 46]]-Table1373[[#This Row],[SVL]]</f>
        <v>1.5500000000000007</v>
      </c>
      <c r="Z687">
        <f>Table1373[[#This Row],[Mass GS 46]]-Table1373[[#This Row],[Mass]]</f>
        <v>-0.16199999999999998</v>
      </c>
      <c r="AA687">
        <f>Table1373[[#This Row],[SMI.mg GS 46]]-Table1373[[#This Row],[SMI.mg]]</f>
        <v>-223.39371442836449</v>
      </c>
      <c r="AB687">
        <f>Table1373[[#This Row],[Days post-exp. GS 46]]-Table1373[[#This Row],[Days post-exp.]]</f>
        <v>4</v>
      </c>
    </row>
    <row r="688" spans="1:28">
      <c r="A688" t="s">
        <v>1385</v>
      </c>
      <c r="B688" t="s">
        <v>1332</v>
      </c>
      <c r="C688" s="3">
        <v>44002</v>
      </c>
      <c r="D688" s="13">
        <v>44037</v>
      </c>
      <c r="E688" s="3" t="s">
        <v>1428</v>
      </c>
      <c r="F688">
        <f>Table1373[[#This Row],[Date Measured]]-Table1373[[#This Row],[Exp. Start]]</f>
        <v>35</v>
      </c>
      <c r="G688">
        <v>16.899999999999999</v>
      </c>
      <c r="H688">
        <v>42</v>
      </c>
      <c r="I688">
        <v>0.58199999999999996</v>
      </c>
      <c r="J688">
        <f>Table1373[[#This Row],[Mass]]*1000</f>
        <v>582</v>
      </c>
      <c r="K688">
        <f>LOG(Table1373[[#This Row],[SVL]])</f>
        <v>1.2278867046136734</v>
      </c>
      <c r="L688">
        <f>LOG(Table1373[[#This Row],[Mass (mg)]])</f>
        <v>2.7649229846498886</v>
      </c>
      <c r="M688">
        <f>Table1373[[#This Row],[Mass (mg)]]*($M$4/Table1373[[#This Row],[SVL]])^$M$3</f>
        <v>401.64750493977903</v>
      </c>
      <c r="N688" s="27">
        <v>44041</v>
      </c>
      <c r="O688" s="31" t="s">
        <v>1429</v>
      </c>
      <c r="P688">
        <f>Table1373[[#This Row],[Date Measured GS 46]]-Table1373[[#This Row],[Exp. Start]]</f>
        <v>39</v>
      </c>
      <c r="Q688" s="31">
        <v>17.850000000000001</v>
      </c>
      <c r="R688" s="31">
        <v>46</v>
      </c>
      <c r="S688" s="31">
        <v>0.46400000000000002</v>
      </c>
      <c r="T688">
        <f>Table1373[[#This Row],[Mass GS 46]]*1000</f>
        <v>464</v>
      </c>
      <c r="U688">
        <f>LOG(Table1373[[#This Row],[SVL GS 46]])</f>
        <v>1.2516382204482119</v>
      </c>
      <c r="V688">
        <f>LOG(Table1373[[#This Row],[Mass (mg) GS 46]])</f>
        <v>2.6665179805548807</v>
      </c>
      <c r="W688">
        <f>Table1373[[#This Row],[Mass (mg) GS 46]]*($W$4/Table1373[[#This Row],[SVL GS 46]])^$W$3</f>
        <v>271.29337348968579</v>
      </c>
      <c r="X688" s="12">
        <f>Table1373[[#This Row],[GS 46]]-Table1373[[#This Row],[GS]]</f>
        <v>4</v>
      </c>
      <c r="Y688">
        <f>Table1373[[#This Row],[SVL GS 46]]-Table1373[[#This Row],[SVL]]</f>
        <v>0.95000000000000284</v>
      </c>
      <c r="Z688">
        <f>Table1373[[#This Row],[Mass GS 46]]-Table1373[[#This Row],[Mass]]</f>
        <v>-0.11799999999999994</v>
      </c>
      <c r="AA688">
        <f>Table1373[[#This Row],[SMI.mg GS 46]]-Table1373[[#This Row],[SMI.mg]]</f>
        <v>-130.35413145009323</v>
      </c>
      <c r="AB688">
        <f>Table1373[[#This Row],[Days post-exp. GS 46]]-Table1373[[#This Row],[Days post-exp.]]</f>
        <v>4</v>
      </c>
    </row>
    <row r="689" spans="1:29">
      <c r="A689" t="s">
        <v>1385</v>
      </c>
      <c r="B689" t="s">
        <v>1332</v>
      </c>
      <c r="C689" s="3">
        <v>44002</v>
      </c>
      <c r="D689" s="13">
        <v>44039</v>
      </c>
      <c r="E689" s="3" t="s">
        <v>1430</v>
      </c>
      <c r="F689">
        <f>Table1373[[#This Row],[Date Measured]]-Table1373[[#This Row],[Exp. Start]]</f>
        <v>37</v>
      </c>
      <c r="G689">
        <v>15.81</v>
      </c>
      <c r="H689">
        <v>42</v>
      </c>
      <c r="I689">
        <v>0.56499999999999995</v>
      </c>
      <c r="J689">
        <f>Table1373[[#This Row],[Mass]]*1000</f>
        <v>565</v>
      </c>
      <c r="K689">
        <f>LOG(Table1373[[#This Row],[SVL]])</f>
        <v>1.1989318699322091</v>
      </c>
      <c r="L689">
        <f>LOG(Table1373[[#This Row],[Mass (mg)]])</f>
        <v>2.7520484478194387</v>
      </c>
      <c r="M689">
        <f>Table1373[[#This Row],[Mass (mg)]]*($M$4/Table1373[[#This Row],[SVL]])^$M$3</f>
        <v>469.49128722456624</v>
      </c>
      <c r="N689" s="13">
        <v>44045</v>
      </c>
      <c r="O689" t="s">
        <v>1431</v>
      </c>
      <c r="P689">
        <f>Table1373[[#This Row],[Date Measured GS 46]]-Table1373[[#This Row],[Exp. Start]]</f>
        <v>43</v>
      </c>
      <c r="Q689">
        <v>16.87</v>
      </c>
      <c r="R689">
        <v>46</v>
      </c>
      <c r="S689">
        <v>0.42799999999999999</v>
      </c>
      <c r="T689">
        <f>Table1373[[#This Row],[Mass GS 46]]*1000</f>
        <v>428</v>
      </c>
      <c r="U689">
        <f>LOG(Table1373[[#This Row],[SVL GS 46]])</f>
        <v>1.2271150825891253</v>
      </c>
      <c r="V689">
        <f>LOG(Table1373[[#This Row],[Mass (mg) GS 46]])</f>
        <v>2.6314437690131722</v>
      </c>
      <c r="W689">
        <f>Table1373[[#This Row],[Mass (mg) GS 46]]*($W$4/Table1373[[#This Row],[SVL GS 46]])^$W$3</f>
        <v>295.94260629358047</v>
      </c>
      <c r="X689" s="12">
        <f>Table1373[[#This Row],[GS 46]]-Table1373[[#This Row],[GS]]</f>
        <v>4</v>
      </c>
      <c r="Y689">
        <f>Table1373[[#This Row],[SVL GS 46]]-Table1373[[#This Row],[SVL]]</f>
        <v>1.0600000000000005</v>
      </c>
      <c r="Z689">
        <f>Table1373[[#This Row],[Mass GS 46]]-Table1373[[#This Row],[Mass]]</f>
        <v>-0.13699999999999996</v>
      </c>
      <c r="AA689">
        <f>Table1373[[#This Row],[SMI.mg GS 46]]-Table1373[[#This Row],[SMI.mg]]</f>
        <v>-173.54868093098577</v>
      </c>
      <c r="AB689">
        <f>Table1373[[#This Row],[Days post-exp. GS 46]]-Table1373[[#This Row],[Days post-exp.]]</f>
        <v>6</v>
      </c>
    </row>
    <row r="690" spans="1:29">
      <c r="A690" t="s">
        <v>1385</v>
      </c>
      <c r="B690" t="s">
        <v>1332</v>
      </c>
      <c r="C690" s="3">
        <v>44002</v>
      </c>
      <c r="D690" s="13">
        <v>44040</v>
      </c>
      <c r="E690" s="3" t="s">
        <v>1432</v>
      </c>
      <c r="F690">
        <f>Table1373[[#This Row],[Date Measured]]-Table1373[[#This Row],[Exp. Start]]</f>
        <v>38</v>
      </c>
      <c r="G690">
        <v>14.98</v>
      </c>
      <c r="H690">
        <v>42</v>
      </c>
      <c r="I690">
        <v>0.54700000000000004</v>
      </c>
      <c r="J690">
        <f>Table1373[[#This Row],[Mass]]*1000</f>
        <v>547</v>
      </c>
      <c r="K690">
        <f>LOG(Table1373[[#This Row],[SVL]])</f>
        <v>1.1755118133634477</v>
      </c>
      <c r="L690">
        <f>LOG(Table1373[[#This Row],[Mass (mg)]])</f>
        <v>2.7379873263334309</v>
      </c>
      <c r="M690">
        <f>Table1373[[#This Row],[Mass (mg)]]*($M$4/Table1373[[#This Row],[SVL]])^$M$3</f>
        <v>528.20883271579885</v>
      </c>
      <c r="N690" s="13">
        <v>44045</v>
      </c>
      <c r="O690" t="s">
        <v>1433</v>
      </c>
      <c r="P690">
        <f>Table1373[[#This Row],[Date Measured GS 46]]-Table1373[[#This Row],[Exp. Start]]</f>
        <v>43</v>
      </c>
      <c r="Q690">
        <v>16.190000000000001</v>
      </c>
      <c r="R690">
        <v>46</v>
      </c>
      <c r="S690">
        <v>0.39500000000000002</v>
      </c>
      <c r="T690">
        <f>Table1373[[#This Row],[Mass GS 46]]*1000</f>
        <v>395</v>
      </c>
      <c r="U690">
        <f>LOG(Table1373[[#This Row],[SVL GS 46]])</f>
        <v>1.2092468487533738</v>
      </c>
      <c r="V690">
        <f>LOG(Table1373[[#This Row],[Mass (mg) GS 46]])</f>
        <v>2.5965970956264601</v>
      </c>
      <c r="W690">
        <f>Table1373[[#This Row],[Mass (mg) GS 46]]*($W$4/Table1373[[#This Row],[SVL GS 46]])^$W$3</f>
        <v>308.62840008435006</v>
      </c>
      <c r="X690" s="12">
        <f>Table1373[[#This Row],[GS 46]]-Table1373[[#This Row],[GS]]</f>
        <v>4</v>
      </c>
      <c r="Y690">
        <f>Table1373[[#This Row],[SVL GS 46]]-Table1373[[#This Row],[SVL]]</f>
        <v>1.2100000000000009</v>
      </c>
      <c r="Z690">
        <f>Table1373[[#This Row],[Mass GS 46]]-Table1373[[#This Row],[Mass]]</f>
        <v>-0.15200000000000002</v>
      </c>
      <c r="AA690">
        <f>Table1373[[#This Row],[SMI.mg GS 46]]-Table1373[[#This Row],[SMI.mg]]</f>
        <v>-219.58043263144879</v>
      </c>
      <c r="AB690">
        <f>Table1373[[#This Row],[Days post-exp. GS 46]]-Table1373[[#This Row],[Days post-exp.]]</f>
        <v>5</v>
      </c>
    </row>
    <row r="691" spans="1:29">
      <c r="A691" t="s">
        <v>1385</v>
      </c>
      <c r="B691" t="s">
        <v>1332</v>
      </c>
      <c r="C691" s="3">
        <v>44002</v>
      </c>
      <c r="D691" s="13">
        <v>44040</v>
      </c>
      <c r="E691" s="3" t="s">
        <v>1434</v>
      </c>
      <c r="F691">
        <f>Table1373[[#This Row],[Date Measured]]-Table1373[[#This Row],[Exp. Start]]</f>
        <v>38</v>
      </c>
      <c r="G691">
        <v>16.670000000000002</v>
      </c>
      <c r="H691">
        <v>42</v>
      </c>
      <c r="I691">
        <v>0.60799999999999998</v>
      </c>
      <c r="J691">
        <f>Table1373[[#This Row],[Mass]]*1000</f>
        <v>608</v>
      </c>
      <c r="K691">
        <f>LOG(Table1373[[#This Row],[SVL]])</f>
        <v>1.2219355998280053</v>
      </c>
      <c r="L691">
        <f>LOG(Table1373[[#This Row],[Mass (mg)]])</f>
        <v>2.7839035792727351</v>
      </c>
      <c r="M691">
        <f>Table1373[[#This Row],[Mass (mg)]]*($M$4/Table1373[[#This Row],[SVL]])^$M$3</f>
        <v>435.91634191472053</v>
      </c>
      <c r="N691" s="13">
        <v>44045</v>
      </c>
      <c r="O691" t="s">
        <v>1435</v>
      </c>
      <c r="P691">
        <f>Table1373[[#This Row],[Date Measured GS 46]]-Table1373[[#This Row],[Exp. Start]]</f>
        <v>43</v>
      </c>
      <c r="Q691">
        <v>16.84</v>
      </c>
      <c r="R691">
        <v>46</v>
      </c>
      <c r="S691">
        <v>0.48699999999999999</v>
      </c>
      <c r="T691">
        <f>Table1373[[#This Row],[Mass GS 46]]*1000</f>
        <v>487</v>
      </c>
      <c r="U691">
        <f>LOG(Table1373[[#This Row],[SVL GS 46]])</f>
        <v>1.2263420871636308</v>
      </c>
      <c r="V691">
        <f>LOG(Table1373[[#This Row],[Mass (mg) GS 46]])</f>
        <v>2.6875289612146345</v>
      </c>
      <c r="W691">
        <f>Table1373[[#This Row],[Mass (mg) GS 46]]*($W$4/Table1373[[#This Row],[SVL GS 46]])^$W$3</f>
        <v>338.52345153097508</v>
      </c>
      <c r="X691" s="12">
        <f>Table1373[[#This Row],[GS 46]]-Table1373[[#This Row],[GS]]</f>
        <v>4</v>
      </c>
      <c r="Y691">
        <f>Table1373[[#This Row],[SVL GS 46]]-Table1373[[#This Row],[SVL]]</f>
        <v>0.16999999999999815</v>
      </c>
      <c r="Z691">
        <f>Table1373[[#This Row],[Mass GS 46]]-Table1373[[#This Row],[Mass]]</f>
        <v>-0.121</v>
      </c>
      <c r="AA691">
        <f>Table1373[[#This Row],[SMI.mg GS 46]]-Table1373[[#This Row],[SMI.mg]]</f>
        <v>-97.392890383745453</v>
      </c>
      <c r="AB691">
        <f>Table1373[[#This Row],[Days post-exp. GS 46]]-Table1373[[#This Row],[Days post-exp.]]</f>
        <v>5</v>
      </c>
    </row>
    <row r="692" spans="1:29">
      <c r="A692" t="s">
        <v>1385</v>
      </c>
      <c r="B692" t="s">
        <v>1332</v>
      </c>
      <c r="C692" s="3">
        <v>44002</v>
      </c>
      <c r="D692" s="13">
        <v>44040</v>
      </c>
      <c r="E692" s="3" t="s">
        <v>1436</v>
      </c>
      <c r="F692">
        <f>Table1373[[#This Row],[Date Measured]]-Table1373[[#This Row],[Exp. Start]]</f>
        <v>38</v>
      </c>
      <c r="G692">
        <v>15.6</v>
      </c>
      <c r="H692">
        <v>42</v>
      </c>
      <c r="I692">
        <v>0.46800000000000003</v>
      </c>
      <c r="J692">
        <f>Table1373[[#This Row],[Mass]]*1000</f>
        <v>468</v>
      </c>
      <c r="K692">
        <f>LOG(Table1373[[#This Row],[SVL]])</f>
        <v>1.1931245983544616</v>
      </c>
      <c r="L692">
        <f>LOG(Table1373[[#This Row],[Mass (mg)]])</f>
        <v>2.6702458530741242</v>
      </c>
      <c r="M692">
        <f>Table1373[[#This Row],[Mass (mg)]]*($M$4/Table1373[[#This Row],[SVL]])^$M$3</f>
        <v>403.64702957319548</v>
      </c>
      <c r="N692" s="27">
        <v>44043</v>
      </c>
      <c r="O692" s="31" t="s">
        <v>1437</v>
      </c>
      <c r="P692">
        <f>Table1373[[#This Row],[Date Measured GS 46]]-Table1373[[#This Row],[Exp. Start]]</f>
        <v>41</v>
      </c>
      <c r="Q692" s="31">
        <v>14.16</v>
      </c>
      <c r="R692" s="31">
        <v>46</v>
      </c>
      <c r="S692" s="31">
        <v>0.35599999999999998</v>
      </c>
      <c r="T692">
        <f>Table1373[[#This Row],[Mass GS 46]]*1000</f>
        <v>356</v>
      </c>
      <c r="U692">
        <f>LOG(Table1373[[#This Row],[SVL GS 46]])</f>
        <v>1.1510632533537501</v>
      </c>
      <c r="V692">
        <f>LOG(Table1373[[#This Row],[Mass (mg) GS 46]])</f>
        <v>2.5514499979728753</v>
      </c>
      <c r="W692">
        <f>Table1373[[#This Row],[Mass (mg) GS 46]]*($W$4/Table1373[[#This Row],[SVL GS 46]])^$W$3</f>
        <v>414.10926559070157</v>
      </c>
      <c r="X692" s="12">
        <f>Table1373[[#This Row],[GS 46]]-Table1373[[#This Row],[GS]]</f>
        <v>4</v>
      </c>
      <c r="Y692">
        <f>Table1373[[#This Row],[SVL GS 46]]-Table1373[[#This Row],[SVL]]</f>
        <v>-1.4399999999999995</v>
      </c>
      <c r="Z692">
        <f>Table1373[[#This Row],[Mass GS 46]]-Table1373[[#This Row],[Mass]]</f>
        <v>-0.11200000000000004</v>
      </c>
      <c r="AA692">
        <f>Table1373[[#This Row],[SMI.mg GS 46]]-Table1373[[#This Row],[SMI.mg]]</f>
        <v>10.462236017506086</v>
      </c>
      <c r="AB692">
        <f>Table1373[[#This Row],[Days post-exp. GS 46]]-Table1373[[#This Row],[Days post-exp.]]</f>
        <v>3</v>
      </c>
    </row>
    <row r="693" spans="1:29">
      <c r="A693" t="s">
        <v>1385</v>
      </c>
      <c r="B693" t="s">
        <v>1332</v>
      </c>
      <c r="C693" s="3">
        <v>44002</v>
      </c>
      <c r="D693" s="13">
        <v>44040</v>
      </c>
      <c r="E693" s="3" t="s">
        <v>1438</v>
      </c>
      <c r="F693">
        <f>Table1373[[#This Row],[Date Measured]]-Table1373[[#This Row],[Exp. Start]]</f>
        <v>38</v>
      </c>
      <c r="G693">
        <v>15.1</v>
      </c>
      <c r="H693">
        <v>42</v>
      </c>
      <c r="I693">
        <v>0.41499999999999998</v>
      </c>
      <c r="J693">
        <f>Table1373[[#This Row],[Mass]]*1000</f>
        <v>415</v>
      </c>
      <c r="K693">
        <f>LOG(Table1373[[#This Row],[SVL]])</f>
        <v>1.1789769472931695</v>
      </c>
      <c r="L693">
        <f>LOG(Table1373[[#This Row],[Mass (mg)]])</f>
        <v>2.6180480967120925</v>
      </c>
      <c r="M693">
        <f>Table1373[[#This Row],[Mass (mg)]]*($M$4/Table1373[[#This Row],[SVL]])^$M$3</f>
        <v>391.93486928516302</v>
      </c>
      <c r="N693" s="27">
        <v>44044</v>
      </c>
      <c r="O693" s="30" t="s">
        <v>1439</v>
      </c>
      <c r="P693">
        <f>Table1373[[#This Row],[Date Measured GS 46]]-Table1373[[#This Row],[Exp. Start]]</f>
        <v>42</v>
      </c>
      <c r="Q693" s="31">
        <v>16.440000000000001</v>
      </c>
      <c r="R693" s="31">
        <v>46</v>
      </c>
      <c r="S693" s="31">
        <v>0.33839999999999998</v>
      </c>
      <c r="T693">
        <f>Table1373[[#This Row],[Mass GS 46]]*1000</f>
        <v>338.4</v>
      </c>
      <c r="U693">
        <f>LOG(Table1373[[#This Row],[SVL GS 46]])</f>
        <v>1.2159018132040316</v>
      </c>
      <c r="V693">
        <f>LOG(Table1373[[#This Row],[Mass (mg) GS 46]])</f>
        <v>2.529430354366986</v>
      </c>
      <c r="W693">
        <f>Table1373[[#This Row],[Mass (mg) GS 46]]*($W$4/Table1373[[#This Row],[SVL GS 46]])^$W$3</f>
        <v>252.63965151851519</v>
      </c>
      <c r="X693" s="12">
        <f>Table1373[[#This Row],[GS 46]]-Table1373[[#This Row],[GS]]</f>
        <v>4</v>
      </c>
      <c r="Y693">
        <f>Table1373[[#This Row],[SVL GS 46]]-Table1373[[#This Row],[SVL]]</f>
        <v>1.3400000000000016</v>
      </c>
      <c r="Z693">
        <f>Table1373[[#This Row],[Mass GS 46]]-Table1373[[#This Row],[Mass]]</f>
        <v>-7.6600000000000001E-2</v>
      </c>
      <c r="AA693">
        <f>Table1373[[#This Row],[SMI.mg GS 46]]-Table1373[[#This Row],[SMI.mg]]</f>
        <v>-139.29521776664782</v>
      </c>
      <c r="AB693">
        <f>Table1373[[#This Row],[Days post-exp. GS 46]]-Table1373[[#This Row],[Days post-exp.]]</f>
        <v>4</v>
      </c>
    </row>
    <row r="694" spans="1:29">
      <c r="A694" t="s">
        <v>1385</v>
      </c>
      <c r="B694" t="s">
        <v>1332</v>
      </c>
      <c r="C694" s="3">
        <v>44002</v>
      </c>
      <c r="D694" s="18">
        <v>44040</v>
      </c>
      <c r="E694" s="4" t="s">
        <v>1440</v>
      </c>
      <c r="F694">
        <f>Table1373[[#This Row],[Date Measured]]-Table1373[[#This Row],[Exp. Start]]</f>
        <v>38</v>
      </c>
      <c r="G694" s="4">
        <v>15.88</v>
      </c>
      <c r="H694" s="4">
        <v>44</v>
      </c>
      <c r="I694" s="4">
        <v>0.496</v>
      </c>
      <c r="J694" s="4">
        <f>Table1373[[#This Row],[Mass]]*1000</f>
        <v>496</v>
      </c>
      <c r="K694" s="4">
        <f>LOG(Table1373[[#This Row],[SVL]])</f>
        <v>1.2008504980910775</v>
      </c>
      <c r="L694" s="4">
        <f>LOG(Table1373[[#This Row],[Mass (mg)]])</f>
        <v>2.6954816764901977</v>
      </c>
      <c r="M694">
        <f>Table1373[[#This Row],[Mass (mg)]]*($M$4/Table1373[[#This Row],[SVL]])^$M$3</f>
        <v>407.11415978908786</v>
      </c>
      <c r="N694" s="13">
        <v>44045</v>
      </c>
      <c r="O694" t="s">
        <v>1441</v>
      </c>
      <c r="P694">
        <f>Table1373[[#This Row],[Date Measured GS 46]]-Table1373[[#This Row],[Exp. Start]]</f>
        <v>43</v>
      </c>
      <c r="Q694">
        <v>13.93</v>
      </c>
      <c r="R694">
        <v>46</v>
      </c>
      <c r="S694">
        <v>0.371</v>
      </c>
      <c r="T694">
        <f>Table1373[[#This Row],[Mass GS 46]]*1000</f>
        <v>371</v>
      </c>
      <c r="U694">
        <f>LOG(Table1373[[#This Row],[SVL GS 46]])</f>
        <v>1.1439511164239635</v>
      </c>
      <c r="V694">
        <f>LOG(Table1373[[#This Row],[Mass (mg) GS 46]])</f>
        <v>2.5693739096150461</v>
      </c>
      <c r="W694">
        <f>Table1373[[#This Row],[Mass (mg) GS 46]]*($W$4/Table1373[[#This Row],[SVL GS 46]])^$W$3</f>
        <v>453.06911540672507</v>
      </c>
      <c r="X694" s="12">
        <f>Table1373[[#This Row],[GS 46]]-Table1373[[#This Row],[GS]]</f>
        <v>2</v>
      </c>
      <c r="Y694">
        <f>Table1373[[#This Row],[SVL GS 46]]-Table1373[[#This Row],[SVL]]</f>
        <v>-1.9500000000000011</v>
      </c>
      <c r="Z694">
        <f>Table1373[[#This Row],[Mass GS 46]]-Table1373[[#This Row],[Mass]]</f>
        <v>-0.125</v>
      </c>
      <c r="AA694">
        <f>Table1373[[#This Row],[SMI.mg GS 46]]-Table1373[[#This Row],[SMI.mg]]</f>
        <v>45.954955617637211</v>
      </c>
      <c r="AB694">
        <f>Table1373[[#This Row],[Days post-exp. GS 46]]-Table1373[[#This Row],[Days post-exp.]]</f>
        <v>5</v>
      </c>
    </row>
    <row r="695" spans="1:29">
      <c r="A695" t="s">
        <v>1385</v>
      </c>
      <c r="B695" t="s">
        <v>1332</v>
      </c>
      <c r="C695" s="3">
        <v>44002</v>
      </c>
      <c r="D695" s="18">
        <v>44040</v>
      </c>
      <c r="E695" s="4" t="s">
        <v>1442</v>
      </c>
      <c r="F695">
        <f>Table1373[[#This Row],[Date Measured]]-Table1373[[#This Row],[Exp. Start]]</f>
        <v>38</v>
      </c>
      <c r="G695" s="4">
        <v>13.87</v>
      </c>
      <c r="H695" s="4">
        <v>45</v>
      </c>
      <c r="I695" s="4">
        <v>0.41099999999999998</v>
      </c>
      <c r="J695" s="4">
        <f>Table1373[[#This Row],[Mass]]*1000</f>
        <v>411</v>
      </c>
      <c r="K695" s="4">
        <f>LOG(Table1373[[#This Row],[SVL]])</f>
        <v>1.1420764610732848</v>
      </c>
      <c r="L695" s="4">
        <f>LOG(Table1373[[#This Row],[Mass (mg)]])</f>
        <v>2.6138418218760693</v>
      </c>
      <c r="M695">
        <f>Table1373[[#This Row],[Mass (mg)]]*($M$4/Table1373[[#This Row],[SVL]])^$M$3</f>
        <v>491.81089909835293</v>
      </c>
      <c r="N695" s="13">
        <v>44042</v>
      </c>
      <c r="O695" t="s">
        <v>1443</v>
      </c>
      <c r="P695">
        <f>Table1373[[#This Row],[Date Measured GS 46]]-Table1373[[#This Row],[Exp. Start]]</f>
        <v>40</v>
      </c>
      <c r="Q695">
        <v>14.93</v>
      </c>
      <c r="R695">
        <v>46</v>
      </c>
      <c r="S695">
        <v>0.38900000000000001</v>
      </c>
      <c r="T695">
        <f>Table1373[[#This Row],[Mass GS 46]]*1000</f>
        <v>389</v>
      </c>
      <c r="U695">
        <f>LOG(Table1373[[#This Row],[SVL GS 46]])</f>
        <v>1.1740598077250255</v>
      </c>
      <c r="V695">
        <f>LOG(Table1373[[#This Row],[Mass (mg) GS 46]])</f>
        <v>2.5899496013257077</v>
      </c>
      <c r="W695">
        <f>Table1373[[#This Row],[Mass (mg) GS 46]]*($W$4/Table1373[[#This Row],[SVL GS 46]])^$W$3</f>
        <v>386.63977749689184</v>
      </c>
      <c r="X695" s="12">
        <f>Table1373[[#This Row],[GS 46]]-Table1373[[#This Row],[GS]]</f>
        <v>1</v>
      </c>
      <c r="Y695">
        <f>Table1373[[#This Row],[SVL GS 46]]-Table1373[[#This Row],[SVL]]</f>
        <v>1.0600000000000005</v>
      </c>
      <c r="Z695">
        <f>Table1373[[#This Row],[Mass GS 46]]-Table1373[[#This Row],[Mass]]</f>
        <v>-2.1999999999999964E-2</v>
      </c>
      <c r="AA695">
        <f>Table1373[[#This Row],[SMI.mg GS 46]]-Table1373[[#This Row],[SMI.mg]]</f>
        <v>-105.1711216014611</v>
      </c>
      <c r="AB695">
        <f>Table1373[[#This Row],[Days post-exp. GS 46]]-Table1373[[#This Row],[Days post-exp.]]</f>
        <v>2</v>
      </c>
    </row>
    <row r="696" spans="1:29">
      <c r="A696" t="s">
        <v>1385</v>
      </c>
      <c r="B696" t="s">
        <v>1332</v>
      </c>
      <c r="C696" s="3">
        <v>44002</v>
      </c>
      <c r="D696" s="18">
        <v>44040</v>
      </c>
      <c r="E696" s="4" t="s">
        <v>1444</v>
      </c>
      <c r="F696">
        <f>Table1373[[#This Row],[Date Measured]]-Table1373[[#This Row],[Exp. Start]]</f>
        <v>38</v>
      </c>
      <c r="G696" s="4">
        <v>16.78</v>
      </c>
      <c r="H696" s="4">
        <v>45</v>
      </c>
      <c r="I696" s="4">
        <v>0.47399999999999998</v>
      </c>
      <c r="J696" s="4">
        <f>Table1373[[#This Row],[Mass]]*1000</f>
        <v>474</v>
      </c>
      <c r="K696" s="4">
        <f>LOG(Table1373[[#This Row],[SVL]])</f>
        <v>1.2247919564926815</v>
      </c>
      <c r="L696" s="4">
        <f>LOG(Table1373[[#This Row],[Mass (mg)]])</f>
        <v>2.6757783416740852</v>
      </c>
      <c r="M696">
        <f>Table1373[[#This Row],[Mass (mg)]]*($M$4/Table1373[[#This Row],[SVL]])^$M$3</f>
        <v>333.6731067485602</v>
      </c>
      <c r="N696" s="13">
        <v>44049</v>
      </c>
      <c r="O696" t="s">
        <v>1445</v>
      </c>
      <c r="P696">
        <f>Table1373[[#This Row],[Date Measured GS 46]]-Table1373[[#This Row],[Exp. Start]]</f>
        <v>47</v>
      </c>
      <c r="Q696">
        <v>17.59</v>
      </c>
      <c r="R696">
        <v>46</v>
      </c>
      <c r="S696">
        <v>0.51300000000000001</v>
      </c>
      <c r="T696">
        <f>Table1373[[#This Row],[Mass GS 46]]*1000</f>
        <v>513</v>
      </c>
      <c r="U696">
        <f>LOG(Table1373[[#This Row],[SVL GS 46]])</f>
        <v>1.2452658394574612</v>
      </c>
      <c r="V696">
        <f>LOG(Table1373[[#This Row],[Mass (mg) GS 46]])</f>
        <v>2.7101173651118162</v>
      </c>
      <c r="W696">
        <f>Table1373[[#This Row],[Mass (mg) GS 46]]*($W$4/Table1373[[#This Row],[SVL GS 46]])^$W$3</f>
        <v>313.30464150499927</v>
      </c>
      <c r="X696" s="12">
        <f>Table1373[[#This Row],[GS 46]]-Table1373[[#This Row],[GS]]</f>
        <v>1</v>
      </c>
      <c r="Y696">
        <f>Table1373[[#This Row],[SVL GS 46]]-Table1373[[#This Row],[SVL]]</f>
        <v>0.80999999999999872</v>
      </c>
      <c r="Z696">
        <f>Table1373[[#This Row],[Mass GS 46]]-Table1373[[#This Row],[Mass]]</f>
        <v>3.9000000000000035E-2</v>
      </c>
      <c r="AA696">
        <f>Table1373[[#This Row],[SMI.mg GS 46]]-Table1373[[#This Row],[SMI.mg]]</f>
        <v>-20.368465243560934</v>
      </c>
      <c r="AB696">
        <f>Table1373[[#This Row],[Days post-exp. GS 46]]-Table1373[[#This Row],[Days post-exp.]]</f>
        <v>9</v>
      </c>
    </row>
    <row r="697" spans="1:29">
      <c r="A697" t="s">
        <v>1385</v>
      </c>
      <c r="B697" t="s">
        <v>1332</v>
      </c>
      <c r="C697" s="3">
        <v>44002</v>
      </c>
      <c r="D697" s="18">
        <v>44040</v>
      </c>
      <c r="E697" s="4" t="s">
        <v>1446</v>
      </c>
      <c r="F697">
        <f>Table1373[[#This Row],[Date Measured]]-Table1373[[#This Row],[Exp. Start]]</f>
        <v>38</v>
      </c>
      <c r="G697" s="4">
        <v>14.1</v>
      </c>
      <c r="H697" s="4">
        <v>45</v>
      </c>
      <c r="I697" s="4">
        <v>0.315</v>
      </c>
      <c r="J697" s="4">
        <f>Table1373[[#This Row],[Mass]]*1000</f>
        <v>315</v>
      </c>
      <c r="K697" s="4">
        <f>LOG(Table1373[[#This Row],[SVL]])</f>
        <v>1.1492191126553799</v>
      </c>
      <c r="L697" s="4">
        <f>LOG(Table1373[[#This Row],[Mass (mg)]])</f>
        <v>2.4983105537896004</v>
      </c>
      <c r="M697">
        <f>Table1373[[#This Row],[Mass (mg)]]*($M$4/Table1373[[#This Row],[SVL]])^$M$3</f>
        <v>360.05612961196721</v>
      </c>
      <c r="O697" s="6" t="s">
        <v>1447</v>
      </c>
      <c r="AC697" s="12" t="s">
        <v>115</v>
      </c>
    </row>
    <row r="698" spans="1:29">
      <c r="A698" t="s">
        <v>1385</v>
      </c>
      <c r="B698" t="s">
        <v>1332</v>
      </c>
      <c r="C698" s="3">
        <v>44002</v>
      </c>
      <c r="D698" s="13">
        <v>44041</v>
      </c>
      <c r="E698" s="3" t="s">
        <v>1448</v>
      </c>
      <c r="F698">
        <f>Table1373[[#This Row],[Date Measured]]-Table1373[[#This Row],[Exp. Start]]</f>
        <v>39</v>
      </c>
      <c r="G698">
        <v>16.77</v>
      </c>
      <c r="H698">
        <v>42</v>
      </c>
      <c r="I698">
        <v>0.6</v>
      </c>
      <c r="J698">
        <f>Table1373[[#This Row],[Mass]]*1000</f>
        <v>600</v>
      </c>
      <c r="K698">
        <f>LOG(Table1373[[#This Row],[SVL]])</f>
        <v>1.2245330626060857</v>
      </c>
      <c r="L698">
        <f>LOG(Table1373[[#This Row],[Mass (mg)]])</f>
        <v>2.7781512503836434</v>
      </c>
      <c r="M698">
        <f>Table1373[[#This Row],[Mass (mg)]]*($M$4/Table1373[[#This Row],[SVL]])^$M$3</f>
        <v>423.07298257297617</v>
      </c>
      <c r="N698" s="13">
        <v>44045</v>
      </c>
      <c r="O698" s="9" t="s">
        <v>1449</v>
      </c>
      <c r="P698">
        <f>Table1373[[#This Row],[Date Measured GS 46]]-Table1373[[#This Row],[Exp. Start]]</f>
        <v>43</v>
      </c>
      <c r="Q698">
        <v>18.12</v>
      </c>
      <c r="R698">
        <v>46</v>
      </c>
      <c r="S698">
        <v>0.44697999999999999</v>
      </c>
      <c r="T698">
        <f>Table1373[[#This Row],[Mass GS 46]]*1000</f>
        <v>446.97999999999996</v>
      </c>
      <c r="U698">
        <f>LOG(Table1373[[#This Row],[SVL GS 46]])</f>
        <v>1.2581581933407944</v>
      </c>
      <c r="V698">
        <f>LOG(Table1373[[#This Row],[Mass (mg) GS 46]])</f>
        <v>2.6502880911767708</v>
      </c>
      <c r="W698">
        <f>Table1373[[#This Row],[Mass (mg) GS 46]]*($W$4/Table1373[[#This Row],[SVL GS 46]])^$W$3</f>
        <v>249.94395485042145</v>
      </c>
      <c r="X698" s="12">
        <f>Table1373[[#This Row],[GS 46]]-Table1373[[#This Row],[GS]]</f>
        <v>4</v>
      </c>
      <c r="Y698">
        <f>Table1373[[#This Row],[SVL GS 46]]-Table1373[[#This Row],[SVL]]</f>
        <v>1.3500000000000014</v>
      </c>
      <c r="Z698">
        <f>Table1373[[#This Row],[Mass GS 46]]-Table1373[[#This Row],[Mass]]</f>
        <v>-0.15301999999999999</v>
      </c>
      <c r="AA698">
        <f>Table1373[[#This Row],[SMI.mg GS 46]]-Table1373[[#This Row],[SMI.mg]]</f>
        <v>-173.12902772255472</v>
      </c>
      <c r="AB698">
        <f>Table1373[[#This Row],[Days post-exp. GS 46]]-Table1373[[#This Row],[Days post-exp.]]</f>
        <v>4</v>
      </c>
    </row>
    <row r="699" spans="1:29">
      <c r="A699" t="s">
        <v>1385</v>
      </c>
      <c r="B699" t="s">
        <v>1332</v>
      </c>
      <c r="C699" s="3">
        <v>44002</v>
      </c>
      <c r="D699" s="13">
        <v>44042</v>
      </c>
      <c r="E699" s="3" t="s">
        <v>1450</v>
      </c>
      <c r="F699">
        <f>Table1373[[#This Row],[Date Measured]]-Table1373[[#This Row],[Exp. Start]]</f>
        <v>40</v>
      </c>
      <c r="G699">
        <v>14.48</v>
      </c>
      <c r="H699">
        <v>42</v>
      </c>
      <c r="I699">
        <v>0.40400000000000003</v>
      </c>
      <c r="J699">
        <f>Table1373[[#This Row],[Mass]]*1000</f>
        <v>404</v>
      </c>
      <c r="K699">
        <f>LOG(Table1373[[#This Row],[SVL]])</f>
        <v>1.1607685618611281</v>
      </c>
      <c r="L699">
        <f>LOG(Table1373[[#This Row],[Mass (mg)]])</f>
        <v>2.6063813651106051</v>
      </c>
      <c r="M699">
        <f>Table1373[[#This Row],[Mass (mg)]]*($M$4/Table1373[[#This Row],[SVL]])^$M$3</f>
        <v>428.81375691662026</v>
      </c>
      <c r="N699" s="37">
        <v>44047</v>
      </c>
      <c r="O699" s="38" t="s">
        <v>1451</v>
      </c>
      <c r="P699">
        <f>Table1373[[#This Row],[Date Measured GS 46]]-Table1373[[#This Row],[Exp. Start]]</f>
        <v>45</v>
      </c>
      <c r="Q699" s="41">
        <v>15.11</v>
      </c>
      <c r="R699" s="41">
        <v>46</v>
      </c>
      <c r="S699" s="41">
        <v>0.26850000000000002</v>
      </c>
      <c r="T699" s="41">
        <f>Table1373[[#This Row],[Mass GS 46]]*1000</f>
        <v>268.5</v>
      </c>
      <c r="U699" s="41">
        <f>LOG(Table1373[[#This Row],[SVL GS 46]])</f>
        <v>1.1792644643390253</v>
      </c>
      <c r="V699" s="41">
        <f>LOG(Table1373[[#This Row],[Mass (mg) GS 46]])</f>
        <v>2.4289442900355742</v>
      </c>
      <c r="W699">
        <f>Table1373[[#This Row],[Mass (mg) GS 46]]*($W$4/Table1373[[#This Row],[SVL GS 46]])^$W$3</f>
        <v>257.53812116639654</v>
      </c>
      <c r="X699" s="12">
        <f>Table1373[[#This Row],[GS 46]]-Table1373[[#This Row],[GS]]</f>
        <v>4</v>
      </c>
      <c r="Y699">
        <f>Table1373[[#This Row],[SVL GS 46]]-Table1373[[#This Row],[SVL]]</f>
        <v>0.62999999999999901</v>
      </c>
      <c r="Z699">
        <f>Table1373[[#This Row],[Mass GS 46]]-Table1373[[#This Row],[Mass]]</f>
        <v>-0.13550000000000001</v>
      </c>
      <c r="AA699">
        <f>Table1373[[#This Row],[SMI.mg GS 46]]-Table1373[[#This Row],[SMI.mg]]</f>
        <v>-171.27563575022373</v>
      </c>
      <c r="AB699">
        <f>Table1373[[#This Row],[Days post-exp. GS 46]]-Table1373[[#This Row],[Days post-exp.]]</f>
        <v>5</v>
      </c>
    </row>
    <row r="700" spans="1:29">
      <c r="A700" t="s">
        <v>1385</v>
      </c>
      <c r="B700" t="s">
        <v>1332</v>
      </c>
      <c r="C700" s="3">
        <v>44002</v>
      </c>
      <c r="D700" s="18">
        <v>44046</v>
      </c>
      <c r="E700" s="4" t="s">
        <v>1452</v>
      </c>
      <c r="F700">
        <f>Table1373[[#This Row],[Date Measured]]-Table1373[[#This Row],[Exp. Start]]</f>
        <v>44</v>
      </c>
      <c r="G700" s="4">
        <v>14.1</v>
      </c>
      <c r="H700" s="4">
        <v>45</v>
      </c>
      <c r="I700" s="4">
        <v>0.46899999999999997</v>
      </c>
      <c r="J700" s="4">
        <f>Table1373[[#This Row],[Mass]]*1000</f>
        <v>469</v>
      </c>
      <c r="K700" s="4">
        <f>LOG(Table1373[[#This Row],[SVL]])</f>
        <v>1.1492191126553799</v>
      </c>
      <c r="L700" s="4">
        <f>LOG(Table1373[[#This Row],[Mass (mg)]])</f>
        <v>2.6711728427150834</v>
      </c>
      <c r="M700">
        <f>Table1373[[#This Row],[Mass (mg)]]*($M$4/Table1373[[#This Row],[SVL]])^$M$3</f>
        <v>536.08357075559559</v>
      </c>
      <c r="N700" s="13">
        <v>44052</v>
      </c>
      <c r="O700" t="s">
        <v>1453</v>
      </c>
      <c r="P700">
        <f>Table1373[[#This Row],[Date Measured GS 46]]-Table1373[[#This Row],[Exp. Start]]</f>
        <v>50</v>
      </c>
      <c r="Q700">
        <v>16.43</v>
      </c>
      <c r="R700">
        <v>46</v>
      </c>
      <c r="S700">
        <v>0.44</v>
      </c>
      <c r="T700">
        <f>Table1373[[#This Row],[Mass GS 46]]*1000</f>
        <v>440</v>
      </c>
      <c r="U700">
        <f>LOG(Table1373[[#This Row],[SVL GS 46]])</f>
        <v>1.2156375634350618</v>
      </c>
      <c r="V700">
        <f>LOG(Table1373[[#This Row],[Mass (mg) GS 46]])</f>
        <v>2.6434526764861874</v>
      </c>
      <c r="W700">
        <f>Table1373[[#This Row],[Mass (mg) GS 46]]*($W$4/Table1373[[#This Row],[SVL GS 46]])^$W$3</f>
        <v>329.08550403583394</v>
      </c>
      <c r="X700" s="12">
        <f>Table1373[[#This Row],[GS 46]]-Table1373[[#This Row],[GS]]</f>
        <v>1</v>
      </c>
      <c r="Y700">
        <f>Table1373[[#This Row],[SVL GS 46]]-Table1373[[#This Row],[SVL]]</f>
        <v>2.33</v>
      </c>
      <c r="Z700">
        <f>Table1373[[#This Row],[Mass GS 46]]-Table1373[[#This Row],[Mass]]</f>
        <v>-2.899999999999997E-2</v>
      </c>
      <c r="AA700">
        <f>Table1373[[#This Row],[SMI.mg GS 46]]-Table1373[[#This Row],[SMI.mg]]</f>
        <v>-206.99806671976165</v>
      </c>
      <c r="AB700">
        <f>Table1373[[#This Row],[Days post-exp. GS 46]]-Table1373[[#This Row],[Days post-exp.]]</f>
        <v>6</v>
      </c>
    </row>
    <row r="701" spans="1:29">
      <c r="A701" t="s">
        <v>1385</v>
      </c>
      <c r="B701" t="s">
        <v>1332</v>
      </c>
      <c r="C701" s="3">
        <v>44002</v>
      </c>
      <c r="D701" s="18">
        <v>44046</v>
      </c>
      <c r="E701" s="4" t="s">
        <v>1454</v>
      </c>
      <c r="F701">
        <f>Table1373[[#This Row],[Date Measured]]-Table1373[[#This Row],[Exp. Start]]</f>
        <v>44</v>
      </c>
      <c r="G701" s="4">
        <v>15.37</v>
      </c>
      <c r="H701" s="4">
        <v>45</v>
      </c>
      <c r="I701" s="4">
        <v>0.45400000000000001</v>
      </c>
      <c r="J701" s="4">
        <f>Table1373[[#This Row],[Mass]]*1000</f>
        <v>454</v>
      </c>
      <c r="K701" s="4">
        <f>LOG(Table1373[[#This Row],[SVL]])</f>
        <v>1.186673867499745</v>
      </c>
      <c r="L701" s="4">
        <f>LOG(Table1373[[#This Row],[Mass (mg)]])</f>
        <v>2.6570558528571038</v>
      </c>
      <c r="M701">
        <f>Table1373[[#This Row],[Mass (mg)]]*($M$4/Table1373[[#This Row],[SVL]])^$M$3</f>
        <v>408.11354461415874</v>
      </c>
      <c r="N701" s="13">
        <v>44050</v>
      </c>
      <c r="O701" t="s">
        <v>1455</v>
      </c>
      <c r="P701">
        <f>Table1373[[#This Row],[Date Measured GS 46]]-Table1373[[#This Row],[Exp. Start]]</f>
        <v>48</v>
      </c>
      <c r="Q701">
        <v>16.79</v>
      </c>
      <c r="R701">
        <v>46</v>
      </c>
      <c r="S701">
        <v>0.34499999999999997</v>
      </c>
      <c r="T701">
        <f>Table1373[[#This Row],[Mass GS 46]]*1000</f>
        <v>345</v>
      </c>
      <c r="U701">
        <f>LOG(Table1373[[#This Row],[SVL GS 46]])</f>
        <v>1.2250506961380487</v>
      </c>
      <c r="V701">
        <f>LOG(Table1373[[#This Row],[Mass (mg) GS 46]])</f>
        <v>2.537819095073274</v>
      </c>
      <c r="W701">
        <f>Table1373[[#This Row],[Mass (mg) GS 46]]*($W$4/Table1373[[#This Row],[SVL GS 46]])^$W$3</f>
        <v>241.94396234009764</v>
      </c>
      <c r="X701" s="12">
        <f>Table1373[[#This Row],[GS 46]]-Table1373[[#This Row],[GS]]</f>
        <v>1</v>
      </c>
      <c r="Y701">
        <f>Table1373[[#This Row],[SVL GS 46]]-Table1373[[#This Row],[SVL]]</f>
        <v>1.42</v>
      </c>
      <c r="Z701">
        <f>Table1373[[#This Row],[Mass GS 46]]-Table1373[[#This Row],[Mass]]</f>
        <v>-0.10900000000000004</v>
      </c>
      <c r="AA701">
        <f>Table1373[[#This Row],[SMI.mg GS 46]]-Table1373[[#This Row],[SMI.mg]]</f>
        <v>-166.1695822740611</v>
      </c>
      <c r="AB701">
        <f>Table1373[[#This Row],[Days post-exp. GS 46]]-Table1373[[#This Row],[Days post-exp.]]</f>
        <v>4</v>
      </c>
    </row>
    <row r="702" spans="1:29">
      <c r="A702" t="s">
        <v>1385</v>
      </c>
      <c r="B702" t="s">
        <v>1332</v>
      </c>
      <c r="C702" s="3">
        <v>44002</v>
      </c>
      <c r="D702" s="18">
        <v>44046</v>
      </c>
      <c r="E702" s="4" t="s">
        <v>1456</v>
      </c>
      <c r="F702">
        <f>Table1373[[#This Row],[Date Measured]]-Table1373[[#This Row],[Exp. Start]]</f>
        <v>44</v>
      </c>
      <c r="G702" s="4">
        <v>15.19</v>
      </c>
      <c r="H702" s="4">
        <v>45</v>
      </c>
      <c r="I702" s="4">
        <v>0.38900000000000001</v>
      </c>
      <c r="J702" s="4">
        <f>Table1373[[#This Row],[Mass]]*1000</f>
        <v>389</v>
      </c>
      <c r="K702" s="4">
        <f>LOG(Table1373[[#This Row],[SVL]])</f>
        <v>1.1815577738627863</v>
      </c>
      <c r="L702" s="4">
        <f>LOG(Table1373[[#This Row],[Mass (mg)]])</f>
        <v>2.5899496013257077</v>
      </c>
      <c r="M702">
        <f>Table1373[[#This Row],[Mass (mg)]]*($M$4/Table1373[[#This Row],[SVL]])^$M$3</f>
        <v>361.3484701733953</v>
      </c>
      <c r="N702" s="13">
        <v>44050</v>
      </c>
      <c r="O702" t="s">
        <v>1457</v>
      </c>
      <c r="P702">
        <f>Table1373[[#This Row],[Date Measured GS 46]]-Table1373[[#This Row],[Exp. Start]]</f>
        <v>48</v>
      </c>
      <c r="Q702">
        <v>15.9</v>
      </c>
      <c r="R702">
        <v>46</v>
      </c>
      <c r="S702">
        <v>0.33700000000000002</v>
      </c>
      <c r="T702">
        <f>Table1373[[#This Row],[Mass GS 46]]*1000</f>
        <v>337</v>
      </c>
      <c r="U702">
        <f>LOG(Table1373[[#This Row],[SVL GS 46]])</f>
        <v>1.2013971243204515</v>
      </c>
      <c r="V702">
        <f>LOG(Table1373[[#This Row],[Mass (mg) GS 46]])</f>
        <v>2.5276299008713385</v>
      </c>
      <c r="W702">
        <f>Table1373[[#This Row],[Mass (mg) GS 46]]*($W$4/Table1373[[#This Row],[SVL GS 46]])^$W$3</f>
        <v>277.83387185605307</v>
      </c>
      <c r="X702" s="12">
        <f>Table1373[[#This Row],[GS 46]]-Table1373[[#This Row],[GS]]</f>
        <v>1</v>
      </c>
      <c r="Y702">
        <f>Table1373[[#This Row],[SVL GS 46]]-Table1373[[#This Row],[SVL]]</f>
        <v>0.71000000000000085</v>
      </c>
      <c r="Z702">
        <f>Table1373[[#This Row],[Mass GS 46]]-Table1373[[#This Row],[Mass]]</f>
        <v>-5.1999999999999991E-2</v>
      </c>
      <c r="AA702">
        <f>Table1373[[#This Row],[SMI.mg GS 46]]-Table1373[[#This Row],[SMI.mg]]</f>
        <v>-83.514598317342234</v>
      </c>
      <c r="AB702">
        <f>Table1373[[#This Row],[Days post-exp. GS 46]]-Table1373[[#This Row],[Days post-exp.]]</f>
        <v>4</v>
      </c>
    </row>
    <row r="703" spans="1:29" s="1" customFormat="1" ht="14.65" thickBot="1">
      <c r="A703" s="1" t="s">
        <v>1385</v>
      </c>
      <c r="B703" s="1" t="s">
        <v>1332</v>
      </c>
      <c r="C703" s="2">
        <v>44002</v>
      </c>
      <c r="D703" s="17">
        <v>44046</v>
      </c>
      <c r="E703" s="7" t="s">
        <v>1458</v>
      </c>
      <c r="F703" s="1">
        <f>Table1373[[#This Row],[Date Measured]]-Table1373[[#This Row],[Exp. Start]]</f>
        <v>44</v>
      </c>
      <c r="G703" s="7">
        <v>15.54</v>
      </c>
      <c r="H703" s="7">
        <v>45</v>
      </c>
      <c r="I703" s="7">
        <v>0.36499999999999999</v>
      </c>
      <c r="J703" s="7">
        <f>Table1373[[#This Row],[Mass]]*1000</f>
        <v>365</v>
      </c>
      <c r="K703" s="7">
        <f>LOG(Table1373[[#This Row],[SVL]])</f>
        <v>1.1914510144648955</v>
      </c>
      <c r="L703" s="7">
        <f>LOG(Table1373[[#This Row],[Mass (mg)]])</f>
        <v>2.5622928644564746</v>
      </c>
      <c r="M703" s="36">
        <f>Table1373[[#This Row],[Mass (mg)]]*($M$4/Table1373[[#This Row],[SVL]])^$M$3</f>
        <v>318.20773436116821</v>
      </c>
      <c r="N703" s="14">
        <v>44050</v>
      </c>
      <c r="O703" s="1" t="s">
        <v>1459</v>
      </c>
      <c r="P703" s="1">
        <f>Table1373[[#This Row],[Date Measured GS 46]]-Table1373[[#This Row],[Exp. Start]]</f>
        <v>48</v>
      </c>
      <c r="Q703" s="1">
        <v>16.16</v>
      </c>
      <c r="R703" s="1">
        <v>46</v>
      </c>
      <c r="S703" s="1">
        <v>0.29099999999999998</v>
      </c>
      <c r="T703" s="1">
        <f>Table1373[[#This Row],[Mass GS 46]]*1000</f>
        <v>291</v>
      </c>
      <c r="U703" s="1">
        <f>LOG(Table1373[[#This Row],[SVL GS 46]])</f>
        <v>1.2084413564385674</v>
      </c>
      <c r="V703" s="1">
        <f>LOG(Table1373[[#This Row],[Mass (mg) GS 46]])</f>
        <v>2.4638929889859074</v>
      </c>
      <c r="W703" s="36">
        <f>Table1373[[#This Row],[Mass (mg) GS 46]]*($W$4/Table1373[[#This Row],[SVL GS 46]])^$W$3</f>
        <v>228.62534933357185</v>
      </c>
      <c r="X703" s="15">
        <f>Table1373[[#This Row],[GS 46]]-Table1373[[#This Row],[GS]]</f>
        <v>1</v>
      </c>
      <c r="Y703" s="1">
        <f>Table1373[[#This Row],[SVL GS 46]]-Table1373[[#This Row],[SVL]]</f>
        <v>0.62000000000000099</v>
      </c>
      <c r="Z703" s="1">
        <f>Table1373[[#This Row],[Mass GS 46]]-Table1373[[#This Row],[Mass]]</f>
        <v>-7.400000000000001E-2</v>
      </c>
      <c r="AA703" s="1">
        <f>Table1373[[#This Row],[SMI.mg GS 46]]-Table1373[[#This Row],[SMI.mg]]</f>
        <v>-89.582385027596359</v>
      </c>
      <c r="AB703" s="1">
        <f>Table1373[[#This Row],[Days post-exp. GS 46]]-Table1373[[#This Row],[Days post-exp.]]</f>
        <v>4</v>
      </c>
      <c r="AC703" s="15"/>
    </row>
    <row r="704" spans="1:29">
      <c r="A704" t="s">
        <v>1460</v>
      </c>
      <c r="B704" t="s">
        <v>1332</v>
      </c>
      <c r="C704" s="3">
        <v>44002</v>
      </c>
      <c r="D704" s="13">
        <v>44021</v>
      </c>
      <c r="E704" s="3" t="s">
        <v>1461</v>
      </c>
      <c r="F704">
        <f>Table1373[[#This Row],[Date Measured]]-Table1373[[#This Row],[Exp. Start]]</f>
        <v>19</v>
      </c>
      <c r="G704">
        <v>13.31</v>
      </c>
      <c r="H704">
        <v>42</v>
      </c>
      <c r="I704">
        <v>0.26300000000000001</v>
      </c>
      <c r="J704">
        <f>Table1373[[#This Row],[Mass]]*1000</f>
        <v>263</v>
      </c>
      <c r="K704">
        <f>LOG(Table1373[[#This Row],[SVL]])</f>
        <v>1.1241780554746752</v>
      </c>
      <c r="L704">
        <f>LOG(Table1373[[#This Row],[Mass (mg)]])</f>
        <v>2.419955748489758</v>
      </c>
      <c r="M704">
        <f>Table1373[[#This Row],[Mass (mg)]]*($M$4/Table1373[[#This Row],[SVL]])^$M$3</f>
        <v>352.99628068844561</v>
      </c>
      <c r="N704" s="13">
        <v>44026</v>
      </c>
      <c r="O704" t="s">
        <v>1462</v>
      </c>
      <c r="P704">
        <f>Table1373[[#This Row],[Date Measured GS 46]]-Table1373[[#This Row],[Exp. Start]]</f>
        <v>24</v>
      </c>
      <c r="Q704">
        <v>12.51</v>
      </c>
      <c r="R704">
        <v>46</v>
      </c>
      <c r="S704">
        <v>0.17599999999999999</v>
      </c>
      <c r="T704">
        <f>Table1373[[#This Row],[Mass GS 46]]*1000</f>
        <v>176</v>
      </c>
      <c r="U704">
        <f>LOG(Table1373[[#This Row],[SVL GS 46]])</f>
        <v>1.0972573096934199</v>
      </c>
      <c r="V704">
        <f>LOG(Table1373[[#This Row],[Mass (mg) GS 46]])</f>
        <v>2.2455126678141499</v>
      </c>
      <c r="W704">
        <f>Table1373[[#This Row],[Mass (mg) GS 46]]*($W$4/Table1373[[#This Row],[SVL GS 46]])^$W$3</f>
        <v>295.80164106454544</v>
      </c>
      <c r="X704" s="12">
        <f>Table1373[[#This Row],[GS 46]]-Table1373[[#This Row],[GS]]</f>
        <v>4</v>
      </c>
      <c r="Y704">
        <f>Table1373[[#This Row],[SVL GS 46]]-Table1373[[#This Row],[SVL]]</f>
        <v>-0.80000000000000071</v>
      </c>
      <c r="Z704">
        <f>Table1373[[#This Row],[Mass GS 46]]-Table1373[[#This Row],[Mass]]</f>
        <v>-8.7000000000000022E-2</v>
      </c>
      <c r="AA704">
        <f>Table1373[[#This Row],[SMI.mg GS 46]]-Table1373[[#This Row],[SMI.mg]]</f>
        <v>-57.194639623900173</v>
      </c>
      <c r="AB704">
        <f>Table1373[[#This Row],[Days post-exp. GS 46]]-Table1373[[#This Row],[Days post-exp.]]</f>
        <v>5</v>
      </c>
    </row>
    <row r="705" spans="1:29">
      <c r="A705" t="s">
        <v>1460</v>
      </c>
      <c r="B705" t="s">
        <v>1332</v>
      </c>
      <c r="C705" s="3">
        <v>44002</v>
      </c>
      <c r="D705" s="18">
        <v>44021</v>
      </c>
      <c r="E705" s="4" t="s">
        <v>1463</v>
      </c>
      <c r="F705">
        <f>Table1373[[#This Row],[Date Measured]]-Table1373[[#This Row],[Exp. Start]]</f>
        <v>19</v>
      </c>
      <c r="G705" s="4">
        <v>10.82</v>
      </c>
      <c r="H705" s="4">
        <v>43</v>
      </c>
      <c r="I705" s="4">
        <v>0.223</v>
      </c>
      <c r="J705" s="4">
        <f>Table1373[[#This Row],[Mass]]*1000</f>
        <v>223</v>
      </c>
      <c r="K705" s="4">
        <f>LOG(Table1373[[#This Row],[SVL]])</f>
        <v>1.0342272607705507</v>
      </c>
      <c r="L705" s="4">
        <f>LOG(Table1373[[#This Row],[Mass (mg)]])</f>
        <v>2.3483048630481607</v>
      </c>
      <c r="M705">
        <f>Table1373[[#This Row],[Mass (mg)]]*($M$4/Table1373[[#This Row],[SVL]])^$M$3</f>
        <v>532.95122005852488</v>
      </c>
      <c r="N705" s="13">
        <v>44025</v>
      </c>
      <c r="O705" t="s">
        <v>1464</v>
      </c>
      <c r="P705">
        <f>Table1373[[#This Row],[Date Measured GS 46]]-Table1373[[#This Row],[Exp. Start]]</f>
        <v>23</v>
      </c>
      <c r="Q705">
        <v>11.83</v>
      </c>
      <c r="R705">
        <v>46</v>
      </c>
      <c r="S705">
        <v>0.151</v>
      </c>
      <c r="T705">
        <f>Table1373[[#This Row],[Mass GS 46]]*1000</f>
        <v>151</v>
      </c>
      <c r="U705">
        <f>LOG(Table1373[[#This Row],[SVL GS 46]])</f>
        <v>1.0729847446279304</v>
      </c>
      <c r="V705">
        <f>LOG(Table1373[[#This Row],[Mass (mg) GS 46]])</f>
        <v>2.1789769472931693</v>
      </c>
      <c r="W705">
        <f>Table1373[[#This Row],[Mass (mg) GS 46]]*($W$4/Table1373[[#This Row],[SVL GS 46]])^$W$3</f>
        <v>299.61467920848321</v>
      </c>
      <c r="X705" s="12">
        <f>Table1373[[#This Row],[GS 46]]-Table1373[[#This Row],[GS]]</f>
        <v>3</v>
      </c>
      <c r="Y705">
        <f>Table1373[[#This Row],[SVL GS 46]]-Table1373[[#This Row],[SVL]]</f>
        <v>1.0099999999999998</v>
      </c>
      <c r="Z705">
        <f>Table1373[[#This Row],[Mass GS 46]]-Table1373[[#This Row],[Mass]]</f>
        <v>-7.2000000000000008E-2</v>
      </c>
      <c r="AA705">
        <f>Table1373[[#This Row],[SMI.mg GS 46]]-Table1373[[#This Row],[SMI.mg]]</f>
        <v>-233.33654085004167</v>
      </c>
      <c r="AB705">
        <f>Table1373[[#This Row],[Days post-exp. GS 46]]-Table1373[[#This Row],[Days post-exp.]]</f>
        <v>4</v>
      </c>
    </row>
    <row r="706" spans="1:29">
      <c r="A706" t="s">
        <v>1460</v>
      </c>
      <c r="B706" t="s">
        <v>1332</v>
      </c>
      <c r="C706" s="3">
        <v>44002</v>
      </c>
      <c r="D706" s="13">
        <v>44024</v>
      </c>
      <c r="E706" s="3" t="s">
        <v>1465</v>
      </c>
      <c r="F706">
        <f>Table1373[[#This Row],[Date Measured]]-Table1373[[#This Row],[Exp. Start]]</f>
        <v>22</v>
      </c>
      <c r="G706">
        <v>12.12</v>
      </c>
      <c r="H706">
        <v>42</v>
      </c>
      <c r="I706">
        <v>0.19900000000000001</v>
      </c>
      <c r="J706">
        <f>Table1373[[#This Row],[Mass]]*1000</f>
        <v>199</v>
      </c>
      <c r="K706">
        <f>LOG(Table1373[[#This Row],[SVL]])</f>
        <v>1.0835026198302673</v>
      </c>
      <c r="L706">
        <f>LOG(Table1373[[#This Row],[Mass (mg)]])</f>
        <v>2.2988530764097068</v>
      </c>
      <c r="M706">
        <f>Table1373[[#This Row],[Mass (mg)]]*($M$4/Table1373[[#This Row],[SVL]])^$M$3</f>
        <v>346.71571857037105</v>
      </c>
      <c r="N706" s="13">
        <v>44029</v>
      </c>
      <c r="O706" t="s">
        <v>1466</v>
      </c>
      <c r="P706">
        <f>Table1373[[#This Row],[Date Measured GS 46]]-Table1373[[#This Row],[Exp. Start]]</f>
        <v>27</v>
      </c>
      <c r="Q706">
        <v>11.82</v>
      </c>
      <c r="R706">
        <v>46</v>
      </c>
      <c r="S706">
        <v>0.16</v>
      </c>
      <c r="T706">
        <f>Table1373[[#This Row],[Mass GS 46]]*1000</f>
        <v>160</v>
      </c>
      <c r="U706">
        <f>LOG(Table1373[[#This Row],[SVL GS 46]])</f>
        <v>1.0726174765452365</v>
      </c>
      <c r="V706">
        <f>LOG(Table1373[[#This Row],[Mass (mg) GS 46]])</f>
        <v>2.2041199826559246</v>
      </c>
      <c r="W706">
        <f>Table1373[[#This Row],[Mass (mg) GS 46]]*($W$4/Table1373[[#This Row],[SVL GS 46]])^$W$3</f>
        <v>318.2709794062763</v>
      </c>
      <c r="X706" s="12">
        <f>Table1373[[#This Row],[GS 46]]-Table1373[[#This Row],[GS]]</f>
        <v>4</v>
      </c>
      <c r="Y706">
        <f>Table1373[[#This Row],[SVL GS 46]]-Table1373[[#This Row],[SVL]]</f>
        <v>-0.29999999999999893</v>
      </c>
      <c r="Z706">
        <f>Table1373[[#This Row],[Mass GS 46]]-Table1373[[#This Row],[Mass]]</f>
        <v>-3.9000000000000007E-2</v>
      </c>
      <c r="AA706">
        <f>Table1373[[#This Row],[SMI.mg GS 46]]-Table1373[[#This Row],[SMI.mg]]</f>
        <v>-28.444739164094756</v>
      </c>
      <c r="AB706">
        <f>Table1373[[#This Row],[Days post-exp. GS 46]]-Table1373[[#This Row],[Days post-exp.]]</f>
        <v>5</v>
      </c>
    </row>
    <row r="707" spans="1:29">
      <c r="A707" t="s">
        <v>1460</v>
      </c>
      <c r="B707" t="s">
        <v>1332</v>
      </c>
      <c r="C707" s="3">
        <v>44002</v>
      </c>
      <c r="D707" s="13">
        <v>44024</v>
      </c>
      <c r="E707" s="3" t="s">
        <v>1467</v>
      </c>
      <c r="F707">
        <f>Table1373[[#This Row],[Date Measured]]-Table1373[[#This Row],[Exp. Start]]</f>
        <v>22</v>
      </c>
      <c r="G707">
        <v>12.12</v>
      </c>
      <c r="H707">
        <v>42</v>
      </c>
      <c r="I707">
        <v>0.222</v>
      </c>
      <c r="J707">
        <f>Table1373[[#This Row],[Mass]]*1000</f>
        <v>222</v>
      </c>
      <c r="K707">
        <f>LOG(Table1373[[#This Row],[SVL]])</f>
        <v>1.0835026198302673</v>
      </c>
      <c r="L707">
        <f>LOG(Table1373[[#This Row],[Mass (mg)]])</f>
        <v>2.3463529744506388</v>
      </c>
      <c r="M707">
        <f>Table1373[[#This Row],[Mass (mg)]]*($M$4/Table1373[[#This Row],[SVL]])^$M$3</f>
        <v>386.78838956091647</v>
      </c>
      <c r="N707" s="13">
        <v>44028</v>
      </c>
      <c r="O707" t="s">
        <v>1468</v>
      </c>
      <c r="P707">
        <f>Table1373[[#This Row],[Date Measured GS 46]]-Table1373[[#This Row],[Exp. Start]]</f>
        <v>26</v>
      </c>
      <c r="Q707">
        <v>11.66</v>
      </c>
      <c r="R707">
        <v>46</v>
      </c>
      <c r="S707">
        <v>0.16200000000000001</v>
      </c>
      <c r="T707">
        <f>Table1373[[#This Row],[Mass GS 46]]*1000</f>
        <v>162</v>
      </c>
      <c r="U707">
        <f>LOG(Table1373[[#This Row],[SVL GS 46]])</f>
        <v>1.0666985504229953</v>
      </c>
      <c r="V707">
        <f>LOG(Table1373[[#This Row],[Mass (mg) GS 46]])</f>
        <v>2.2095150145426308</v>
      </c>
      <c r="W707">
        <f>Table1373[[#This Row],[Mass (mg) GS 46]]*($W$4/Table1373[[#This Row],[SVL GS 46]])^$W$3</f>
        <v>335.56248902296505</v>
      </c>
      <c r="X707" s="12">
        <f>Table1373[[#This Row],[GS 46]]-Table1373[[#This Row],[GS]]</f>
        <v>4</v>
      </c>
      <c r="Y707">
        <f>Table1373[[#This Row],[SVL GS 46]]-Table1373[[#This Row],[SVL]]</f>
        <v>-0.45999999999999908</v>
      </c>
      <c r="Z707">
        <f>Table1373[[#This Row],[Mass GS 46]]-Table1373[[#This Row],[Mass]]</f>
        <v>-0.06</v>
      </c>
      <c r="AA707">
        <f>Table1373[[#This Row],[SMI.mg GS 46]]-Table1373[[#This Row],[SMI.mg]]</f>
        <v>-51.225900537951418</v>
      </c>
      <c r="AB707">
        <f>Table1373[[#This Row],[Days post-exp. GS 46]]-Table1373[[#This Row],[Days post-exp.]]</f>
        <v>4</v>
      </c>
    </row>
    <row r="708" spans="1:29">
      <c r="A708" t="s">
        <v>1460</v>
      </c>
      <c r="B708" t="s">
        <v>1332</v>
      </c>
      <c r="C708" s="3">
        <v>44002</v>
      </c>
      <c r="D708" s="18">
        <v>44026</v>
      </c>
      <c r="E708" s="4" t="s">
        <v>1469</v>
      </c>
      <c r="F708">
        <f>Table1373[[#This Row],[Date Measured]]-Table1373[[#This Row],[Exp. Start]]</f>
        <v>24</v>
      </c>
      <c r="G708" s="4">
        <v>11.7</v>
      </c>
      <c r="H708" s="4">
        <v>43</v>
      </c>
      <c r="I708" s="4">
        <v>0.249</v>
      </c>
      <c r="J708" s="4">
        <f>Table1373[[#This Row],[Mass]]*1000</f>
        <v>249</v>
      </c>
      <c r="K708" s="4">
        <f>LOG(Table1373[[#This Row],[SVL]])</f>
        <v>1.0681858617461617</v>
      </c>
      <c r="L708" s="4">
        <f>LOG(Table1373[[#This Row],[Mass (mg)]])</f>
        <v>2.3961993470957363</v>
      </c>
      <c r="M708">
        <f>Table1373[[#This Row],[Mass (mg)]]*($M$4/Table1373[[#This Row],[SVL]])^$M$3</f>
        <v>478.61508387721017</v>
      </c>
      <c r="N708" s="13">
        <v>44031</v>
      </c>
      <c r="O708" t="s">
        <v>1470</v>
      </c>
      <c r="P708">
        <f>Table1373[[#This Row],[Date Measured GS 46]]-Table1373[[#This Row],[Exp. Start]]</f>
        <v>29</v>
      </c>
      <c r="Q708">
        <v>13.89</v>
      </c>
      <c r="R708">
        <v>46</v>
      </c>
      <c r="S708">
        <v>0.24</v>
      </c>
      <c r="T708">
        <f>Table1373[[#This Row],[Mass GS 46]]*1000</f>
        <v>240</v>
      </c>
      <c r="U708">
        <f>LOG(Table1373[[#This Row],[SVL GS 46]])</f>
        <v>1.1427022457376157</v>
      </c>
      <c r="V708">
        <f>LOG(Table1373[[#This Row],[Mass (mg) GS 46]])</f>
        <v>2.3802112417116059</v>
      </c>
      <c r="W708">
        <f>Table1373[[#This Row],[Mass (mg) GS 46]]*($W$4/Table1373[[#This Row],[SVL GS 46]])^$W$3</f>
        <v>295.60473384647344</v>
      </c>
      <c r="X708" s="12">
        <f>Table1373[[#This Row],[GS 46]]-Table1373[[#This Row],[GS]]</f>
        <v>3</v>
      </c>
      <c r="Y708">
        <f>Table1373[[#This Row],[SVL GS 46]]-Table1373[[#This Row],[SVL]]</f>
        <v>2.1900000000000013</v>
      </c>
      <c r="Z708">
        <f>Table1373[[#This Row],[Mass GS 46]]-Table1373[[#This Row],[Mass]]</f>
        <v>-9.000000000000008E-3</v>
      </c>
      <c r="AA708">
        <f>Table1373[[#This Row],[SMI.mg GS 46]]-Table1373[[#This Row],[SMI.mg]]</f>
        <v>-183.01035003073673</v>
      </c>
      <c r="AB708">
        <f>Table1373[[#This Row],[Days post-exp. GS 46]]-Table1373[[#This Row],[Days post-exp.]]</f>
        <v>5</v>
      </c>
    </row>
    <row r="709" spans="1:29">
      <c r="A709" t="s">
        <v>1460</v>
      </c>
      <c r="B709" t="s">
        <v>1332</v>
      </c>
      <c r="C709" s="3">
        <v>44002</v>
      </c>
      <c r="D709" s="13">
        <v>44028</v>
      </c>
      <c r="E709" s="3" t="s">
        <v>1471</v>
      </c>
      <c r="F709">
        <f>Table1373[[#This Row],[Date Measured]]-Table1373[[#This Row],[Exp. Start]]</f>
        <v>26</v>
      </c>
      <c r="G709">
        <v>13.29</v>
      </c>
      <c r="H709">
        <v>42</v>
      </c>
      <c r="I709">
        <v>0.27900000000000003</v>
      </c>
      <c r="J709">
        <f>Table1373[[#This Row],[Mass]]*1000</f>
        <v>279</v>
      </c>
      <c r="K709">
        <f>LOG(Table1373[[#This Row],[SVL]])</f>
        <v>1.1235249809427319</v>
      </c>
      <c r="L709">
        <f>LOG(Table1373[[#This Row],[Mass (mg)]])</f>
        <v>2.4456042032735974</v>
      </c>
      <c r="M709">
        <f>Table1373[[#This Row],[Mass (mg)]]*($M$4/Table1373[[#This Row],[SVL]])^$M$3</f>
        <v>376.04325047953932</v>
      </c>
      <c r="N709" s="16"/>
      <c r="O709" s="6" t="s">
        <v>1472</v>
      </c>
      <c r="AC709" s="12" t="s">
        <v>1473</v>
      </c>
    </row>
    <row r="710" spans="1:29">
      <c r="A710" t="s">
        <v>1460</v>
      </c>
      <c r="B710" t="s">
        <v>1332</v>
      </c>
      <c r="C710" s="3">
        <v>44002</v>
      </c>
      <c r="D710" s="18">
        <v>44032</v>
      </c>
      <c r="E710" s="4" t="s">
        <v>1474</v>
      </c>
      <c r="F710">
        <f>Table1373[[#This Row],[Date Measured]]-Table1373[[#This Row],[Exp. Start]]</f>
        <v>30</v>
      </c>
      <c r="G710" s="4">
        <v>13.29</v>
      </c>
      <c r="H710" s="4">
        <v>43</v>
      </c>
      <c r="I710" s="4">
        <v>0.216</v>
      </c>
      <c r="J710" s="4">
        <f>Table1373[[#This Row],[Mass]]*1000</f>
        <v>216</v>
      </c>
      <c r="K710" s="4">
        <f>LOG(Table1373[[#This Row],[SVL]])</f>
        <v>1.1235249809427319</v>
      </c>
      <c r="L710" s="4">
        <f>LOG(Table1373[[#This Row],[Mass (mg)]])</f>
        <v>2.3344537511509307</v>
      </c>
      <c r="M710">
        <f>Table1373[[#This Row],[Mass (mg)]]*($M$4/Table1373[[#This Row],[SVL]])^$M$3</f>
        <v>291.13025843577236</v>
      </c>
      <c r="N710" s="13">
        <v>44035</v>
      </c>
      <c r="O710" t="s">
        <v>1475</v>
      </c>
      <c r="P710">
        <f>Table1373[[#This Row],[Date Measured GS 46]]-Table1373[[#This Row],[Exp. Start]]</f>
        <v>33</v>
      </c>
      <c r="Q710">
        <v>13.54</v>
      </c>
      <c r="R710">
        <v>46</v>
      </c>
      <c r="S710">
        <v>0.18</v>
      </c>
      <c r="T710">
        <f>Table1373[[#This Row],[Mass GS 46]]*1000</f>
        <v>180</v>
      </c>
      <c r="U710">
        <f>LOG(Table1373[[#This Row],[SVL GS 46]])</f>
        <v>1.1316186643491255</v>
      </c>
      <c r="V710">
        <f>LOG(Table1373[[#This Row],[Mass (mg) GS 46]])</f>
        <v>2.255272505103306</v>
      </c>
      <c r="W710">
        <f>Table1373[[#This Row],[Mass (mg) GS 46]]*($W$4/Table1373[[#This Row],[SVL GS 46]])^$W$3</f>
        <v>239.16347894263902</v>
      </c>
      <c r="X710" s="12">
        <f>Table1373[[#This Row],[GS 46]]-Table1373[[#This Row],[GS]]</f>
        <v>3</v>
      </c>
      <c r="Y710">
        <f>Table1373[[#This Row],[SVL GS 46]]-Table1373[[#This Row],[SVL]]</f>
        <v>0.25</v>
      </c>
      <c r="Z710">
        <f>Table1373[[#This Row],[Mass GS 46]]-Table1373[[#This Row],[Mass]]</f>
        <v>-3.6000000000000004E-2</v>
      </c>
      <c r="AA710">
        <f>Table1373[[#This Row],[SMI.mg GS 46]]-Table1373[[#This Row],[SMI.mg]]</f>
        <v>-51.966779493133345</v>
      </c>
      <c r="AB710">
        <f>Table1373[[#This Row],[Days post-exp. GS 46]]-Table1373[[#This Row],[Days post-exp.]]</f>
        <v>3</v>
      </c>
    </row>
    <row r="711" spans="1:29">
      <c r="A711" t="s">
        <v>1460</v>
      </c>
      <c r="B711" t="s">
        <v>1332</v>
      </c>
      <c r="C711" s="3">
        <v>44002</v>
      </c>
      <c r="D711" s="13">
        <v>44037</v>
      </c>
      <c r="E711" s="3" t="s">
        <v>1476</v>
      </c>
      <c r="F711">
        <f>Table1373[[#This Row],[Date Measured]]-Table1373[[#This Row],[Exp. Start]]</f>
        <v>35</v>
      </c>
      <c r="G711">
        <v>14.31</v>
      </c>
      <c r="H711">
        <v>42</v>
      </c>
      <c r="I711">
        <v>0.45800000000000002</v>
      </c>
      <c r="J711">
        <f>Table1373[[#This Row],[Mass]]*1000</f>
        <v>458</v>
      </c>
      <c r="K711">
        <f>LOG(Table1373[[#This Row],[SVL]])</f>
        <v>1.1556396337597763</v>
      </c>
      <c r="L711">
        <f>LOG(Table1373[[#This Row],[Mass (mg)]])</f>
        <v>2.6608654780038692</v>
      </c>
      <c r="M711">
        <f>Table1373[[#This Row],[Mass (mg)]]*($M$4/Table1373[[#This Row],[SVL]])^$M$3</f>
        <v>502.38890286487145</v>
      </c>
      <c r="O711" s="6" t="s">
        <v>1477</v>
      </c>
      <c r="AC711" s="12" t="s">
        <v>115</v>
      </c>
    </row>
    <row r="712" spans="1:29">
      <c r="A712" t="s">
        <v>1460</v>
      </c>
      <c r="B712" t="s">
        <v>1332</v>
      </c>
      <c r="C712" s="3">
        <v>44002</v>
      </c>
      <c r="D712" s="13">
        <v>44038</v>
      </c>
      <c r="E712" s="3" t="s">
        <v>1478</v>
      </c>
      <c r="F712">
        <f>Table1373[[#This Row],[Date Measured]]-Table1373[[#This Row],[Exp. Start]]</f>
        <v>36</v>
      </c>
      <c r="G712">
        <v>15.28</v>
      </c>
      <c r="H712">
        <v>42</v>
      </c>
      <c r="I712">
        <v>0.40400000000000003</v>
      </c>
      <c r="J712">
        <f>Table1373[[#This Row],[Mass]]*1000</f>
        <v>404</v>
      </c>
      <c r="K712">
        <f>LOG(Table1373[[#This Row],[SVL]])</f>
        <v>1.1841233542396712</v>
      </c>
      <c r="L712">
        <f>LOG(Table1373[[#This Row],[Mass (mg)]])</f>
        <v>2.6063813651106051</v>
      </c>
      <c r="M712">
        <f>Table1373[[#This Row],[Mass (mg)]]*($M$4/Table1373[[#This Row],[SVL]])^$M$3</f>
        <v>369.15713508081996</v>
      </c>
      <c r="N712" s="13">
        <v>44041</v>
      </c>
      <c r="O712" t="s">
        <v>1479</v>
      </c>
      <c r="P712">
        <f>Table1373[[#This Row],[Date Measured GS 46]]-Table1373[[#This Row],[Exp. Start]]</f>
        <v>39</v>
      </c>
      <c r="Q712">
        <v>14.3</v>
      </c>
      <c r="R712">
        <v>46</v>
      </c>
      <c r="S712">
        <v>0.312</v>
      </c>
      <c r="T712">
        <f>Table1373[[#This Row],[Mass GS 46]]*1000</f>
        <v>312</v>
      </c>
      <c r="U712">
        <f>LOG(Table1373[[#This Row],[SVL GS 46]])</f>
        <v>1.1553360374650619</v>
      </c>
      <c r="V712">
        <f>LOG(Table1373[[#This Row],[Mass (mg) GS 46]])</f>
        <v>2.4941545940184429</v>
      </c>
      <c r="W712">
        <f>Table1373[[#This Row],[Mass (mg) GS 46]]*($W$4/Table1373[[#This Row],[SVL GS 46]])^$W$3</f>
        <v>352.47461249453886</v>
      </c>
      <c r="X712" s="12">
        <f>Table1373[[#This Row],[GS 46]]-Table1373[[#This Row],[GS]]</f>
        <v>4</v>
      </c>
      <c r="Y712">
        <f>Table1373[[#This Row],[SVL GS 46]]-Table1373[[#This Row],[SVL]]</f>
        <v>-0.97999999999999865</v>
      </c>
      <c r="Z712">
        <f>Table1373[[#This Row],[Mass GS 46]]-Table1373[[#This Row],[Mass]]</f>
        <v>-9.2000000000000026E-2</v>
      </c>
      <c r="AA712">
        <f>Table1373[[#This Row],[SMI.mg GS 46]]-Table1373[[#This Row],[SMI.mg]]</f>
        <v>-16.682522586281095</v>
      </c>
      <c r="AB712">
        <f>Table1373[[#This Row],[Days post-exp. GS 46]]-Table1373[[#This Row],[Days post-exp.]]</f>
        <v>3</v>
      </c>
    </row>
    <row r="713" spans="1:29">
      <c r="A713" t="s">
        <v>1460</v>
      </c>
      <c r="B713" t="s">
        <v>1332</v>
      </c>
      <c r="C713" s="3">
        <v>44002</v>
      </c>
      <c r="D713" s="13">
        <v>44038</v>
      </c>
      <c r="E713" s="3" t="s">
        <v>1480</v>
      </c>
      <c r="F713">
        <f>Table1373[[#This Row],[Date Measured]]-Table1373[[#This Row],[Exp. Start]]</f>
        <v>36</v>
      </c>
      <c r="G713">
        <v>14.39</v>
      </c>
      <c r="H713">
        <v>42</v>
      </c>
      <c r="I713">
        <v>0.36299999999999999</v>
      </c>
      <c r="J713">
        <f>Table1373[[#This Row],[Mass]]*1000</f>
        <v>363</v>
      </c>
      <c r="K713">
        <f>LOG(Table1373[[#This Row],[SVL]])</f>
        <v>1.1580607939366052</v>
      </c>
      <c r="L713">
        <f>LOG(Table1373[[#This Row],[Mass (mg)]])</f>
        <v>2.5599066250361124</v>
      </c>
      <c r="M713">
        <f>Table1373[[#This Row],[Mass (mg)]]*($M$4/Table1373[[#This Row],[SVL]])^$M$3</f>
        <v>392.04576472612854</v>
      </c>
      <c r="O713" s="6" t="s">
        <v>1481</v>
      </c>
      <c r="AC713" s="12" t="s">
        <v>115</v>
      </c>
    </row>
    <row r="714" spans="1:29">
      <c r="A714" t="s">
        <v>1460</v>
      </c>
      <c r="B714" t="s">
        <v>1332</v>
      </c>
      <c r="C714" s="3">
        <v>44002</v>
      </c>
      <c r="D714" s="13">
        <v>44039</v>
      </c>
      <c r="E714" s="3" t="s">
        <v>1482</v>
      </c>
      <c r="F714">
        <f>Table1373[[#This Row],[Date Measured]]-Table1373[[#This Row],[Exp. Start]]</f>
        <v>37</v>
      </c>
      <c r="G714">
        <v>13.92</v>
      </c>
      <c r="H714">
        <v>42</v>
      </c>
      <c r="I714">
        <v>0.434</v>
      </c>
      <c r="J714">
        <f>Table1373[[#This Row],[Mass]]*1000</f>
        <v>434</v>
      </c>
      <c r="K714">
        <f>LOG(Table1373[[#This Row],[SVL]])</f>
        <v>1.1436392352745433</v>
      </c>
      <c r="L714">
        <f>LOG(Table1373[[#This Row],[Mass (mg)]])</f>
        <v>2.6374897295125108</v>
      </c>
      <c r="M714">
        <f>Table1373[[#This Row],[Mass (mg)]]*($M$4/Table1373[[#This Row],[SVL]])^$M$3</f>
        <v>514.15346919922763</v>
      </c>
      <c r="N714" s="13">
        <v>44044</v>
      </c>
      <c r="O714" t="s">
        <v>1483</v>
      </c>
      <c r="P714">
        <f>Table1373[[#This Row],[Date Measured GS 46]]-Table1373[[#This Row],[Exp. Start]]</f>
        <v>42</v>
      </c>
      <c r="Q714">
        <v>13.62</v>
      </c>
      <c r="R714">
        <v>46</v>
      </c>
      <c r="S714">
        <v>0.30099999999999999</v>
      </c>
      <c r="T714">
        <f>Table1373[[#This Row],[Mass GS 46]]*1000</f>
        <v>301</v>
      </c>
      <c r="U714">
        <f>LOG(Table1373[[#This Row],[SVL GS 46]])</f>
        <v>1.1341771075767664</v>
      </c>
      <c r="V714">
        <f>LOG(Table1373[[#This Row],[Mass (mg) GS 46]])</f>
        <v>2.4785664955938436</v>
      </c>
      <c r="W714">
        <f>Table1373[[#This Row],[Mass (mg) GS 46]]*($W$4/Table1373[[#This Row],[SVL GS 46]])^$W$3</f>
        <v>392.9971113198568</v>
      </c>
      <c r="X714" s="12">
        <f>Table1373[[#This Row],[GS 46]]-Table1373[[#This Row],[GS]]</f>
        <v>4</v>
      </c>
      <c r="Y714">
        <f>Table1373[[#This Row],[SVL GS 46]]-Table1373[[#This Row],[SVL]]</f>
        <v>-0.30000000000000071</v>
      </c>
      <c r="Z714">
        <f>Table1373[[#This Row],[Mass GS 46]]-Table1373[[#This Row],[Mass]]</f>
        <v>-0.13300000000000001</v>
      </c>
      <c r="AA714">
        <f>Table1373[[#This Row],[SMI.mg GS 46]]-Table1373[[#This Row],[SMI.mg]]</f>
        <v>-121.15635787937083</v>
      </c>
      <c r="AB714">
        <f>Table1373[[#This Row],[Days post-exp. GS 46]]-Table1373[[#This Row],[Days post-exp.]]</f>
        <v>5</v>
      </c>
    </row>
    <row r="715" spans="1:29">
      <c r="A715" t="s">
        <v>1460</v>
      </c>
      <c r="B715" t="s">
        <v>1332</v>
      </c>
      <c r="C715" s="3">
        <v>44002</v>
      </c>
      <c r="D715" s="13">
        <v>44039</v>
      </c>
      <c r="E715" s="3" t="s">
        <v>1484</v>
      </c>
      <c r="F715">
        <f>Table1373[[#This Row],[Date Measured]]-Table1373[[#This Row],[Exp. Start]]</f>
        <v>37</v>
      </c>
      <c r="G715">
        <v>14.93</v>
      </c>
      <c r="H715">
        <v>42</v>
      </c>
      <c r="I715">
        <v>0.45500000000000002</v>
      </c>
      <c r="J715">
        <f>Table1373[[#This Row],[Mass]]*1000</f>
        <v>455</v>
      </c>
      <c r="K715">
        <f>LOG(Table1373[[#This Row],[SVL]])</f>
        <v>1.1740598077250255</v>
      </c>
      <c r="L715">
        <f>LOG(Table1373[[#This Row],[Mass (mg)]])</f>
        <v>2.6580113966571126</v>
      </c>
      <c r="M715">
        <f>Table1373[[#This Row],[Mass (mg)]]*($M$4/Table1373[[#This Row],[SVL]])^$M$3</f>
        <v>443.4804271408554</v>
      </c>
      <c r="N715" s="13">
        <v>44042</v>
      </c>
      <c r="O715" t="s">
        <v>1485</v>
      </c>
      <c r="P715">
        <f>Table1373[[#This Row],[Date Measured GS 46]]-Table1373[[#This Row],[Exp. Start]]</f>
        <v>40</v>
      </c>
      <c r="Q715">
        <v>15.46</v>
      </c>
      <c r="R715">
        <v>46</v>
      </c>
      <c r="S715">
        <v>0.36099999999999999</v>
      </c>
      <c r="T715">
        <f>Table1373[[#This Row],[Mass GS 46]]*1000</f>
        <v>361</v>
      </c>
      <c r="U715">
        <f>LOG(Table1373[[#This Row],[SVL GS 46]])</f>
        <v>1.1892094895823062</v>
      </c>
      <c r="V715">
        <f>LOG(Table1373[[#This Row],[Mass (mg) GS 46]])</f>
        <v>2.5575072019056577</v>
      </c>
      <c r="W715">
        <f>Table1373[[#This Row],[Mass (mg) GS 46]]*($W$4/Table1373[[#This Row],[SVL GS 46]])^$W$3</f>
        <v>323.4924440150628</v>
      </c>
      <c r="X715" s="12">
        <f>Table1373[[#This Row],[GS 46]]-Table1373[[#This Row],[GS]]</f>
        <v>4</v>
      </c>
      <c r="Y715">
        <f>Table1373[[#This Row],[SVL GS 46]]-Table1373[[#This Row],[SVL]]</f>
        <v>0.53000000000000114</v>
      </c>
      <c r="Z715">
        <f>Table1373[[#This Row],[Mass GS 46]]-Table1373[[#This Row],[Mass]]</f>
        <v>-9.4000000000000028E-2</v>
      </c>
      <c r="AA715">
        <f>Table1373[[#This Row],[SMI.mg GS 46]]-Table1373[[#This Row],[SMI.mg]]</f>
        <v>-119.9879831257926</v>
      </c>
      <c r="AB715">
        <f>Table1373[[#This Row],[Days post-exp. GS 46]]-Table1373[[#This Row],[Days post-exp.]]</f>
        <v>3</v>
      </c>
    </row>
    <row r="716" spans="1:29">
      <c r="A716" t="s">
        <v>1460</v>
      </c>
      <c r="B716" t="s">
        <v>1332</v>
      </c>
      <c r="C716" s="3">
        <v>44002</v>
      </c>
      <c r="D716" s="13">
        <v>44039</v>
      </c>
      <c r="E716" s="3" t="s">
        <v>1486</v>
      </c>
      <c r="F716">
        <f>Table1373[[#This Row],[Date Measured]]-Table1373[[#This Row],[Exp. Start]]</f>
        <v>37</v>
      </c>
      <c r="G716">
        <v>15.92</v>
      </c>
      <c r="H716">
        <v>42</v>
      </c>
      <c r="I716">
        <v>0.501</v>
      </c>
      <c r="J716">
        <f>Table1373[[#This Row],[Mass]]*1000</f>
        <v>501</v>
      </c>
      <c r="K716">
        <f>LOG(Table1373[[#This Row],[SVL]])</f>
        <v>1.2019430634016501</v>
      </c>
      <c r="L716">
        <f>LOG(Table1373[[#This Row],[Mass (mg)]])</f>
        <v>2.6998377258672459</v>
      </c>
      <c r="M716">
        <f>Table1373[[#This Row],[Mass (mg)]]*($M$4/Table1373[[#This Row],[SVL]])^$M$3</f>
        <v>408.34645685662889</v>
      </c>
      <c r="N716" s="13">
        <v>44043</v>
      </c>
      <c r="O716" t="s">
        <v>1487</v>
      </c>
      <c r="P716">
        <f>Table1373[[#This Row],[Date Measured GS 46]]-Table1373[[#This Row],[Exp. Start]]</f>
        <v>41</v>
      </c>
      <c r="Q716">
        <v>15.5</v>
      </c>
      <c r="R716">
        <v>46</v>
      </c>
      <c r="S716">
        <v>0.373</v>
      </c>
      <c r="T716">
        <f>Table1373[[#This Row],[Mass GS 46]]*1000</f>
        <v>373</v>
      </c>
      <c r="U716">
        <f>LOG(Table1373[[#This Row],[SVL GS 46]])</f>
        <v>1.1903316981702914</v>
      </c>
      <c r="V716">
        <f>LOG(Table1373[[#This Row],[Mass (mg) GS 46]])</f>
        <v>2.5717088318086878</v>
      </c>
      <c r="W716">
        <f>Table1373[[#This Row],[Mass (mg) GS 46]]*($W$4/Table1373[[#This Row],[SVL GS 46]])^$W$3</f>
        <v>331.69002323833803</v>
      </c>
      <c r="X716" s="12">
        <f>Table1373[[#This Row],[GS 46]]-Table1373[[#This Row],[GS]]</f>
        <v>4</v>
      </c>
      <c r="Y716">
        <f>Table1373[[#This Row],[SVL GS 46]]-Table1373[[#This Row],[SVL]]</f>
        <v>-0.41999999999999993</v>
      </c>
      <c r="Z716">
        <f>Table1373[[#This Row],[Mass GS 46]]-Table1373[[#This Row],[Mass]]</f>
        <v>-0.128</v>
      </c>
      <c r="AA716">
        <f>Table1373[[#This Row],[SMI.mg GS 46]]-Table1373[[#This Row],[SMI.mg]]</f>
        <v>-76.656433618290862</v>
      </c>
      <c r="AB716">
        <f>Table1373[[#This Row],[Days post-exp. GS 46]]-Table1373[[#This Row],[Days post-exp.]]</f>
        <v>4</v>
      </c>
    </row>
    <row r="717" spans="1:29">
      <c r="A717" t="s">
        <v>1460</v>
      </c>
      <c r="B717" t="s">
        <v>1332</v>
      </c>
      <c r="C717" s="3">
        <v>44002</v>
      </c>
      <c r="D717" s="13">
        <v>44039</v>
      </c>
      <c r="E717" s="3" t="s">
        <v>1488</v>
      </c>
      <c r="F717">
        <f>Table1373[[#This Row],[Date Measured]]-Table1373[[#This Row],[Exp. Start]]</f>
        <v>37</v>
      </c>
      <c r="G717">
        <v>14.17</v>
      </c>
      <c r="H717">
        <v>42</v>
      </c>
      <c r="I717">
        <v>0.43</v>
      </c>
      <c r="J717">
        <f>Table1373[[#This Row],[Mass]]*1000</f>
        <v>430</v>
      </c>
      <c r="K717">
        <f>LOG(Table1373[[#This Row],[SVL]])</f>
        <v>1.1513698502474603</v>
      </c>
      <c r="L717">
        <f>LOG(Table1373[[#This Row],[Mass (mg)]])</f>
        <v>2.6334684555795866</v>
      </c>
      <c r="M717">
        <f>Table1373[[#This Row],[Mass (mg)]]*($M$4/Table1373[[#This Row],[SVL]])^$M$3</f>
        <v>484.77139481174902</v>
      </c>
      <c r="N717" s="27">
        <v>44044</v>
      </c>
      <c r="O717" s="31" t="s">
        <v>1489</v>
      </c>
      <c r="P717">
        <f>Table1373[[#This Row],[Date Measured GS 46]]-Table1373[[#This Row],[Exp. Start]]</f>
        <v>42</v>
      </c>
      <c r="Q717" s="31">
        <v>13.54</v>
      </c>
      <c r="R717" s="31">
        <v>46</v>
      </c>
      <c r="S717" s="31">
        <v>0.33100000000000002</v>
      </c>
      <c r="T717">
        <f>Table1373[[#This Row],[Mass GS 46]]*1000</f>
        <v>331</v>
      </c>
      <c r="U717">
        <f>LOG(Table1373[[#This Row],[SVL GS 46]])</f>
        <v>1.1316186643491255</v>
      </c>
      <c r="V717">
        <f>LOG(Table1373[[#This Row],[Mass (mg) GS 46]])</f>
        <v>2.5198279937757189</v>
      </c>
      <c r="W717">
        <f>Table1373[[#This Row],[Mass (mg) GS 46]]*($W$4/Table1373[[#This Row],[SVL GS 46]])^$W$3</f>
        <v>439.79506405563063</v>
      </c>
      <c r="X717" s="12">
        <f>Table1373[[#This Row],[GS 46]]-Table1373[[#This Row],[GS]]</f>
        <v>4</v>
      </c>
      <c r="Y717">
        <f>Table1373[[#This Row],[SVL GS 46]]-Table1373[[#This Row],[SVL]]</f>
        <v>-0.63000000000000078</v>
      </c>
      <c r="Z717">
        <f>Table1373[[#This Row],[Mass GS 46]]-Table1373[[#This Row],[Mass]]</f>
        <v>-9.8999999999999977E-2</v>
      </c>
      <c r="AA717">
        <f>Table1373[[#This Row],[SMI.mg GS 46]]-Table1373[[#This Row],[SMI.mg]]</f>
        <v>-44.976330756118386</v>
      </c>
      <c r="AB717">
        <f>Table1373[[#This Row],[Days post-exp. GS 46]]-Table1373[[#This Row],[Days post-exp.]]</f>
        <v>5</v>
      </c>
    </row>
    <row r="718" spans="1:29">
      <c r="A718" t="s">
        <v>1460</v>
      </c>
      <c r="B718" t="s">
        <v>1332</v>
      </c>
      <c r="C718" s="3">
        <v>44002</v>
      </c>
      <c r="D718" s="13">
        <v>44039</v>
      </c>
      <c r="E718" s="3" t="s">
        <v>1490</v>
      </c>
      <c r="F718">
        <f>Table1373[[#This Row],[Date Measured]]-Table1373[[#This Row],[Exp. Start]]</f>
        <v>37</v>
      </c>
      <c r="G718">
        <v>15.29</v>
      </c>
      <c r="H718">
        <v>42</v>
      </c>
      <c r="I718">
        <v>0.372</v>
      </c>
      <c r="J718">
        <f>Table1373[[#This Row],[Mass]]*1000</f>
        <v>372</v>
      </c>
      <c r="K718">
        <f>LOG(Table1373[[#This Row],[SVL]])</f>
        <v>1.1844074854123201</v>
      </c>
      <c r="L718">
        <f>LOG(Table1373[[#This Row],[Mass (mg)]])</f>
        <v>2.5705429398818973</v>
      </c>
      <c r="M718">
        <f>Table1373[[#This Row],[Mass (mg)]]*($M$4/Table1373[[#This Row],[SVL]])^$M$3</f>
        <v>339.29804853803262</v>
      </c>
      <c r="N718" s="13">
        <v>44043</v>
      </c>
      <c r="O718" t="s">
        <v>1491</v>
      </c>
      <c r="P718">
        <f>Table1373[[#This Row],[Date Measured GS 46]]-Table1373[[#This Row],[Exp. Start]]</f>
        <v>41</v>
      </c>
      <c r="Q718">
        <v>14.11</v>
      </c>
      <c r="R718">
        <v>46</v>
      </c>
      <c r="S718">
        <v>0.27700000000000002</v>
      </c>
      <c r="T718">
        <f>Table1373[[#This Row],[Mass GS 46]]*1000</f>
        <v>277</v>
      </c>
      <c r="U718">
        <f>LOG(Table1373[[#This Row],[SVL GS 46]])</f>
        <v>1.1495270137543478</v>
      </c>
      <c r="V718">
        <f>LOG(Table1373[[#This Row],[Mass (mg) GS 46]])</f>
        <v>2.4424797690644486</v>
      </c>
      <c r="W718">
        <f>Table1373[[#This Row],[Mass (mg) GS 46]]*($W$4/Table1373[[#This Row],[SVL GS 46]])^$W$3</f>
        <v>325.61762314902643</v>
      </c>
      <c r="X718" s="12">
        <f>Table1373[[#This Row],[GS 46]]-Table1373[[#This Row],[GS]]</f>
        <v>4</v>
      </c>
      <c r="Y718">
        <f>Table1373[[#This Row],[SVL GS 46]]-Table1373[[#This Row],[SVL]]</f>
        <v>-1.1799999999999997</v>
      </c>
      <c r="Z718">
        <f>Table1373[[#This Row],[Mass GS 46]]-Table1373[[#This Row],[Mass]]</f>
        <v>-9.4999999999999973E-2</v>
      </c>
      <c r="AA718">
        <f>Table1373[[#This Row],[SMI.mg GS 46]]-Table1373[[#This Row],[SMI.mg]]</f>
        <v>-13.680425389006189</v>
      </c>
      <c r="AB718">
        <f>Table1373[[#This Row],[Days post-exp. GS 46]]-Table1373[[#This Row],[Days post-exp.]]</f>
        <v>4</v>
      </c>
    </row>
    <row r="719" spans="1:29">
      <c r="A719" t="s">
        <v>1460</v>
      </c>
      <c r="B719" t="s">
        <v>1332</v>
      </c>
      <c r="C719" s="3">
        <v>44002</v>
      </c>
      <c r="D719" s="13">
        <v>44040</v>
      </c>
      <c r="E719" s="3" t="s">
        <v>1492</v>
      </c>
      <c r="F719">
        <f>Table1373[[#This Row],[Date Measured]]-Table1373[[#This Row],[Exp. Start]]</f>
        <v>38</v>
      </c>
      <c r="G719">
        <v>15.81</v>
      </c>
      <c r="H719">
        <v>42</v>
      </c>
      <c r="I719">
        <v>0.43</v>
      </c>
      <c r="J719">
        <f>Table1373[[#This Row],[Mass]]*1000</f>
        <v>430</v>
      </c>
      <c r="K719">
        <f>LOG(Table1373[[#This Row],[SVL]])</f>
        <v>1.1989318699322091</v>
      </c>
      <c r="L719">
        <f>LOG(Table1373[[#This Row],[Mass (mg)]])</f>
        <v>2.6334684555795866</v>
      </c>
      <c r="M719">
        <f>Table1373[[#This Row],[Mass (mg)]]*($M$4/Table1373[[#This Row],[SVL]])^$M$3</f>
        <v>357.31195310896192</v>
      </c>
      <c r="N719" s="13">
        <v>44049</v>
      </c>
      <c r="O719" t="s">
        <v>1493</v>
      </c>
      <c r="P719">
        <f>Table1373[[#This Row],[Date Measured GS 46]]-Table1373[[#This Row],[Exp. Start]]</f>
        <v>47</v>
      </c>
      <c r="Q719">
        <v>16.12</v>
      </c>
      <c r="R719">
        <v>46</v>
      </c>
      <c r="S719">
        <v>0.58199999999999996</v>
      </c>
      <c r="T719">
        <f>Table1373[[#This Row],[Mass GS 46]]*1000</f>
        <v>582</v>
      </c>
      <c r="U719">
        <f>LOG(Table1373[[#This Row],[SVL GS 46]])</f>
        <v>1.2073650374690719</v>
      </c>
      <c r="V719">
        <f>LOG(Table1373[[#This Row],[Mass (mg) GS 46]])</f>
        <v>2.7649229846498886</v>
      </c>
      <c r="W719">
        <f>Table1373[[#This Row],[Mass (mg) GS 46]]*($W$4/Table1373[[#This Row],[SVL GS 46]])^$W$3</f>
        <v>460.62916417478664</v>
      </c>
      <c r="X719" s="12">
        <f>Table1373[[#This Row],[GS 46]]-Table1373[[#This Row],[GS]]</f>
        <v>4</v>
      </c>
      <c r="Y719">
        <f>Table1373[[#This Row],[SVL GS 46]]-Table1373[[#This Row],[SVL]]</f>
        <v>0.3100000000000005</v>
      </c>
      <c r="Z719">
        <f>Table1373[[#This Row],[Mass GS 46]]-Table1373[[#This Row],[Mass]]</f>
        <v>0.15199999999999997</v>
      </c>
      <c r="AA719">
        <f>Table1373[[#This Row],[SMI.mg GS 46]]-Table1373[[#This Row],[SMI.mg]]</f>
        <v>103.31721106582472</v>
      </c>
      <c r="AB719">
        <f>Table1373[[#This Row],[Days post-exp. GS 46]]-Table1373[[#This Row],[Days post-exp.]]</f>
        <v>9</v>
      </c>
    </row>
    <row r="720" spans="1:29">
      <c r="A720" t="s">
        <v>1460</v>
      </c>
      <c r="B720" t="s">
        <v>1332</v>
      </c>
      <c r="C720" s="3">
        <v>44002</v>
      </c>
      <c r="D720" s="13">
        <v>44040</v>
      </c>
      <c r="E720" s="3" t="s">
        <v>1494</v>
      </c>
      <c r="F720">
        <f>Table1373[[#This Row],[Date Measured]]-Table1373[[#This Row],[Exp. Start]]</f>
        <v>38</v>
      </c>
      <c r="G720">
        <v>14.15</v>
      </c>
      <c r="H720">
        <v>42</v>
      </c>
      <c r="I720">
        <v>0.42299999999999999</v>
      </c>
      <c r="J720">
        <f>Table1373[[#This Row],[Mass]]*1000</f>
        <v>423</v>
      </c>
      <c r="K720">
        <f>LOG(Table1373[[#This Row],[SVL]])</f>
        <v>1.150756439860309</v>
      </c>
      <c r="L720">
        <f>LOG(Table1373[[#This Row],[Mass (mg)]])</f>
        <v>2.6263403673750423</v>
      </c>
      <c r="M720">
        <f>Table1373[[#This Row],[Mass (mg)]]*($M$4/Table1373[[#This Row],[SVL]])^$M$3</f>
        <v>478.75973924002858</v>
      </c>
      <c r="N720" s="13">
        <v>44044</v>
      </c>
      <c r="O720" t="s">
        <v>1495</v>
      </c>
      <c r="P720">
        <f>Table1373[[#This Row],[Date Measured GS 46]]-Table1373[[#This Row],[Exp. Start]]</f>
        <v>42</v>
      </c>
      <c r="Q720">
        <v>14.5</v>
      </c>
      <c r="R720">
        <v>46</v>
      </c>
      <c r="S720">
        <v>0.32100000000000001</v>
      </c>
      <c r="T720">
        <f>Table1373[[#This Row],[Mass GS 46]]*1000</f>
        <v>321</v>
      </c>
      <c r="U720">
        <f>LOG(Table1373[[#This Row],[SVL GS 46]])</f>
        <v>1.1613680022349748</v>
      </c>
      <c r="V720">
        <f>LOG(Table1373[[#This Row],[Mass (mg) GS 46]])</f>
        <v>2.5065050324048719</v>
      </c>
      <c r="W720">
        <f>Table1373[[#This Row],[Mass (mg) GS 46]]*($W$4/Table1373[[#This Row],[SVL GS 46]])^$W$3</f>
        <v>347.9855257875048</v>
      </c>
      <c r="X720" s="12">
        <f>Table1373[[#This Row],[GS 46]]-Table1373[[#This Row],[GS]]</f>
        <v>4</v>
      </c>
      <c r="Y720">
        <f>Table1373[[#This Row],[SVL GS 46]]-Table1373[[#This Row],[SVL]]</f>
        <v>0.34999999999999964</v>
      </c>
      <c r="Z720">
        <f>Table1373[[#This Row],[Mass GS 46]]-Table1373[[#This Row],[Mass]]</f>
        <v>-0.10199999999999998</v>
      </c>
      <c r="AA720">
        <f>Table1373[[#This Row],[SMI.mg GS 46]]-Table1373[[#This Row],[SMI.mg]]</f>
        <v>-130.77421345252378</v>
      </c>
      <c r="AB720">
        <f>Table1373[[#This Row],[Days post-exp. GS 46]]-Table1373[[#This Row],[Days post-exp.]]</f>
        <v>4</v>
      </c>
    </row>
    <row r="721" spans="1:29">
      <c r="A721" t="s">
        <v>1460</v>
      </c>
      <c r="B721" t="s">
        <v>1332</v>
      </c>
      <c r="C721" s="3">
        <v>44002</v>
      </c>
      <c r="D721" s="13">
        <v>44040</v>
      </c>
      <c r="E721" s="3" t="s">
        <v>1496</v>
      </c>
      <c r="F721">
        <f>Table1373[[#This Row],[Date Measured]]-Table1373[[#This Row],[Exp. Start]]</f>
        <v>38</v>
      </c>
      <c r="G721">
        <v>16.36</v>
      </c>
      <c r="H721">
        <v>42</v>
      </c>
      <c r="I721">
        <v>0.46500000000000002</v>
      </c>
      <c r="J721">
        <f>Table1373[[#This Row],[Mass]]*1000</f>
        <v>465</v>
      </c>
      <c r="K721">
        <f>LOG(Table1373[[#This Row],[SVL]])</f>
        <v>1.2137832993353042</v>
      </c>
      <c r="L721">
        <f>LOG(Table1373[[#This Row],[Mass (mg)]])</f>
        <v>2.667452952889954</v>
      </c>
      <c r="M721">
        <f>Table1373[[#This Row],[Mass (mg)]]*($M$4/Table1373[[#This Row],[SVL]])^$M$3</f>
        <v>351.28668480960164</v>
      </c>
      <c r="N721" s="13">
        <v>44044</v>
      </c>
      <c r="O721" t="s">
        <v>1497</v>
      </c>
      <c r="P721">
        <f>Table1373[[#This Row],[Date Measured GS 46]]-Table1373[[#This Row],[Exp. Start]]</f>
        <v>42</v>
      </c>
      <c r="Q721">
        <v>14.13</v>
      </c>
      <c r="R721">
        <v>46</v>
      </c>
      <c r="S721">
        <v>0.377</v>
      </c>
      <c r="T721">
        <f>Table1373[[#This Row],[Mass GS 46]]*1000</f>
        <v>377</v>
      </c>
      <c r="U721">
        <f>LOG(Table1373[[#This Row],[SVL GS 46]])</f>
        <v>1.1501421618485586</v>
      </c>
      <c r="V721">
        <f>LOG(Table1373[[#This Row],[Mass (mg) GS 46]])</f>
        <v>2.576341350205793</v>
      </c>
      <c r="W721">
        <f>Table1373[[#This Row],[Mass (mg) GS 46]]*($W$4/Table1373[[#This Row],[SVL GS 46]])^$W$3</f>
        <v>441.30847963054924</v>
      </c>
      <c r="X721" s="12">
        <f>Table1373[[#This Row],[GS 46]]-Table1373[[#This Row],[GS]]</f>
        <v>4</v>
      </c>
      <c r="Y721">
        <f>Table1373[[#This Row],[SVL GS 46]]-Table1373[[#This Row],[SVL]]</f>
        <v>-2.2299999999999986</v>
      </c>
      <c r="Z721">
        <f>Table1373[[#This Row],[Mass GS 46]]-Table1373[[#This Row],[Mass]]</f>
        <v>-8.8000000000000023E-2</v>
      </c>
      <c r="AA721">
        <f>Table1373[[#This Row],[SMI.mg GS 46]]-Table1373[[#This Row],[SMI.mg]]</f>
        <v>90.021794820947605</v>
      </c>
      <c r="AB721">
        <f>Table1373[[#This Row],[Days post-exp. GS 46]]-Table1373[[#This Row],[Days post-exp.]]</f>
        <v>4</v>
      </c>
    </row>
    <row r="722" spans="1:29">
      <c r="A722" t="s">
        <v>1460</v>
      </c>
      <c r="B722" t="s">
        <v>1332</v>
      </c>
      <c r="C722" s="3">
        <v>44002</v>
      </c>
      <c r="D722" s="18">
        <v>44040</v>
      </c>
      <c r="E722" s="4" t="s">
        <v>1498</v>
      </c>
      <c r="F722">
        <f>Table1373[[#This Row],[Date Measured]]-Table1373[[#This Row],[Exp. Start]]</f>
        <v>38</v>
      </c>
      <c r="G722" s="4">
        <v>13.73</v>
      </c>
      <c r="H722" s="4">
        <v>45</v>
      </c>
      <c r="I722" s="4">
        <v>0.35099999999999998</v>
      </c>
      <c r="J722" s="4">
        <f>Table1373[[#This Row],[Mass]]*1000</f>
        <v>351</v>
      </c>
      <c r="K722" s="4">
        <f>LOG(Table1373[[#This Row],[SVL]])</f>
        <v>1.137670537236755</v>
      </c>
      <c r="L722" s="4">
        <f>LOG(Table1373[[#This Row],[Mass (mg)]])</f>
        <v>2.5453071164658239</v>
      </c>
      <c r="M722">
        <f>Table1373[[#This Row],[Mass (mg)]]*($M$4/Table1373[[#This Row],[SVL]])^$M$3</f>
        <v>432.05262474866555</v>
      </c>
      <c r="N722" s="13">
        <v>44043</v>
      </c>
      <c r="O722" t="s">
        <v>1499</v>
      </c>
      <c r="P722">
        <f>Table1373[[#This Row],[Date Measured GS 46]]-Table1373[[#This Row],[Exp. Start]]</f>
        <v>41</v>
      </c>
      <c r="Q722">
        <v>14.8</v>
      </c>
      <c r="R722">
        <v>46</v>
      </c>
      <c r="S722">
        <v>0.34399999999999997</v>
      </c>
      <c r="T722">
        <f>Table1373[[#This Row],[Mass GS 46]]*1000</f>
        <v>344</v>
      </c>
      <c r="U722">
        <f>LOG(Table1373[[#This Row],[SVL GS 46]])</f>
        <v>1.1702617153949575</v>
      </c>
      <c r="V722">
        <f>LOG(Table1373[[#This Row],[Mass (mg) GS 46]])</f>
        <v>2.53655844257153</v>
      </c>
      <c r="W722">
        <f>Table1373[[#This Row],[Mass (mg) GS 46]]*($W$4/Table1373[[#This Row],[SVL GS 46]])^$W$3</f>
        <v>350.91107142580938</v>
      </c>
      <c r="X722" s="12">
        <f>Table1373[[#This Row],[GS 46]]-Table1373[[#This Row],[GS]]</f>
        <v>1</v>
      </c>
      <c r="Y722">
        <f>Table1373[[#This Row],[SVL GS 46]]-Table1373[[#This Row],[SVL]]</f>
        <v>1.0700000000000003</v>
      </c>
      <c r="Z722">
        <f>Table1373[[#This Row],[Mass GS 46]]-Table1373[[#This Row],[Mass]]</f>
        <v>-7.0000000000000062E-3</v>
      </c>
      <c r="AA722">
        <f>Table1373[[#This Row],[SMI.mg GS 46]]-Table1373[[#This Row],[SMI.mg]]</f>
        <v>-81.141553322856169</v>
      </c>
      <c r="AB722">
        <f>Table1373[[#This Row],[Days post-exp. GS 46]]-Table1373[[#This Row],[Days post-exp.]]</f>
        <v>3</v>
      </c>
    </row>
    <row r="723" spans="1:29">
      <c r="A723" t="s">
        <v>1460</v>
      </c>
      <c r="B723" t="s">
        <v>1332</v>
      </c>
      <c r="C723" s="3">
        <v>44002</v>
      </c>
      <c r="D723" s="18">
        <v>44040</v>
      </c>
      <c r="E723" s="4" t="s">
        <v>1500</v>
      </c>
      <c r="F723">
        <f>Table1373[[#This Row],[Date Measured]]-Table1373[[#This Row],[Exp. Start]]</f>
        <v>38</v>
      </c>
      <c r="G723" s="4">
        <v>14.92</v>
      </c>
      <c r="H723" s="4">
        <v>45</v>
      </c>
      <c r="I723" s="4">
        <v>0.316</v>
      </c>
      <c r="J723" s="4">
        <f>Table1373[[#This Row],[Mass]]*1000</f>
        <v>316</v>
      </c>
      <c r="K723" s="4">
        <f>LOG(Table1373[[#This Row],[SVL]])</f>
        <v>1.1737688231366501</v>
      </c>
      <c r="L723" s="4">
        <f>LOG(Table1373[[#This Row],[Mass (mg)]])</f>
        <v>2.4996870826184039</v>
      </c>
      <c r="M723">
        <f>Table1373[[#This Row],[Mass (mg)]]*($M$4/Table1373[[#This Row],[SVL]])^$M$3</f>
        <v>308.57498313724085</v>
      </c>
      <c r="O723" s="6" t="s">
        <v>1501</v>
      </c>
      <c r="AC723" s="12" t="s">
        <v>115</v>
      </c>
    </row>
    <row r="724" spans="1:29">
      <c r="A724" t="s">
        <v>1460</v>
      </c>
      <c r="B724" t="s">
        <v>1332</v>
      </c>
      <c r="C724" s="3">
        <v>44002</v>
      </c>
      <c r="D724" s="13">
        <v>44041</v>
      </c>
      <c r="E724" s="3" t="s">
        <v>1502</v>
      </c>
      <c r="F724">
        <f>Table1373[[#This Row],[Date Measured]]-Table1373[[#This Row],[Exp. Start]]</f>
        <v>39</v>
      </c>
      <c r="G724">
        <v>16.46</v>
      </c>
      <c r="H724">
        <v>42</v>
      </c>
      <c r="I724">
        <v>0.39400000000000002</v>
      </c>
      <c r="J724">
        <f>Table1373[[#This Row],[Mass]]*1000</f>
        <v>394</v>
      </c>
      <c r="K724">
        <f>LOG(Table1373[[#This Row],[SVL]])</f>
        <v>1.2164298308762511</v>
      </c>
      <c r="L724">
        <f>LOG(Table1373[[#This Row],[Mass (mg)]])</f>
        <v>2.5954962218255742</v>
      </c>
      <c r="M724">
        <f>Table1373[[#This Row],[Mass (mg)]]*($M$4/Table1373[[#This Row],[SVL]])^$M$3</f>
        <v>292.63936213911535</v>
      </c>
      <c r="N724" s="37">
        <v>44045</v>
      </c>
      <c r="O724" s="38" t="s">
        <v>1503</v>
      </c>
      <c r="P724">
        <f>Table1373[[#This Row],[Date Measured GS 46]]-Table1373[[#This Row],[Exp. Start]]</f>
        <v>43</v>
      </c>
      <c r="Q724" s="41">
        <v>16.71</v>
      </c>
      <c r="R724" s="41">
        <v>46</v>
      </c>
      <c r="S724" s="41">
        <v>0.307</v>
      </c>
      <c r="T724" s="41">
        <f>Table1373[[#This Row],[Mass GS 46]]*1000</f>
        <v>307</v>
      </c>
      <c r="U724" s="41">
        <f>LOG(Table1373[[#This Row],[SVL GS 46]])</f>
        <v>1.2229764498933913</v>
      </c>
      <c r="V724" s="41">
        <f>LOG(Table1373[[#This Row],[Mass (mg) GS 46]])</f>
        <v>2.4871383754771865</v>
      </c>
      <c r="W724">
        <f>Table1373[[#This Row],[Mass (mg) GS 46]]*($W$4/Table1373[[#This Row],[SVL GS 46]])^$W$3</f>
        <v>218.37118205482139</v>
      </c>
      <c r="X724" s="12">
        <f>Table1373[[#This Row],[GS 46]]-Table1373[[#This Row],[GS]]</f>
        <v>4</v>
      </c>
      <c r="Y724">
        <f>Table1373[[#This Row],[SVL GS 46]]-Table1373[[#This Row],[SVL]]</f>
        <v>0.25</v>
      </c>
      <c r="Z724">
        <f>Table1373[[#This Row],[Mass GS 46]]-Table1373[[#This Row],[Mass]]</f>
        <v>-8.7000000000000022E-2</v>
      </c>
      <c r="AA724">
        <f>Table1373[[#This Row],[SMI.mg GS 46]]-Table1373[[#This Row],[SMI.mg]]</f>
        <v>-74.268180084293959</v>
      </c>
      <c r="AB724">
        <f>Table1373[[#This Row],[Days post-exp. GS 46]]-Table1373[[#This Row],[Days post-exp.]]</f>
        <v>4</v>
      </c>
    </row>
    <row r="725" spans="1:29">
      <c r="A725" t="s">
        <v>1460</v>
      </c>
      <c r="B725" t="s">
        <v>1332</v>
      </c>
      <c r="C725" s="3">
        <v>44002</v>
      </c>
      <c r="D725" s="13">
        <v>44041</v>
      </c>
      <c r="E725" s="3" t="s">
        <v>1504</v>
      </c>
      <c r="F725">
        <f>Table1373[[#This Row],[Date Measured]]-Table1373[[#This Row],[Exp. Start]]</f>
        <v>39</v>
      </c>
      <c r="G725">
        <v>13.37</v>
      </c>
      <c r="H725">
        <v>42</v>
      </c>
      <c r="I725">
        <v>0.36599999999999999</v>
      </c>
      <c r="J725">
        <f>Table1373[[#This Row],[Mass]]*1000</f>
        <v>366</v>
      </c>
      <c r="K725">
        <f>LOG(Table1373[[#This Row],[SVL]])</f>
        <v>1.1261314072619844</v>
      </c>
      <c r="L725">
        <f>LOG(Table1373[[#This Row],[Mass (mg)]])</f>
        <v>2.5634810853944106</v>
      </c>
      <c r="M725">
        <f>Table1373[[#This Row],[Mass (mg)]]*($M$4/Table1373[[#This Row],[SVL]])^$M$3</f>
        <v>485.12558763913239</v>
      </c>
      <c r="N725" s="13">
        <v>44045</v>
      </c>
      <c r="O725" t="s">
        <v>1505</v>
      </c>
      <c r="P725">
        <f>Table1373[[#This Row],[Date Measured GS 46]]-Table1373[[#This Row],[Exp. Start]]</f>
        <v>43</v>
      </c>
      <c r="Q725">
        <v>15.11</v>
      </c>
      <c r="R725">
        <v>46</v>
      </c>
      <c r="S725">
        <v>0.27600000000000002</v>
      </c>
      <c r="T725">
        <f>Table1373[[#This Row],[Mass GS 46]]*1000</f>
        <v>276</v>
      </c>
      <c r="U725">
        <f>LOG(Table1373[[#This Row],[SVL GS 46]])</f>
        <v>1.1792644643390253</v>
      </c>
      <c r="V725">
        <f>LOG(Table1373[[#This Row],[Mass (mg) GS 46]])</f>
        <v>2.4409090820652177</v>
      </c>
      <c r="W725">
        <f>Table1373[[#This Row],[Mass (mg) GS 46]]*($W$4/Table1373[[#This Row],[SVL GS 46]])^$W$3</f>
        <v>264.73192343361433</v>
      </c>
      <c r="X725" s="12">
        <f>Table1373[[#This Row],[GS 46]]-Table1373[[#This Row],[GS]]</f>
        <v>4</v>
      </c>
      <c r="Y725">
        <f>Table1373[[#This Row],[SVL GS 46]]-Table1373[[#This Row],[SVL]]</f>
        <v>1.7400000000000002</v>
      </c>
      <c r="Z725">
        <f>Table1373[[#This Row],[Mass GS 46]]-Table1373[[#This Row],[Mass]]</f>
        <v>-8.9999999999999969E-2</v>
      </c>
      <c r="AA725">
        <f>Table1373[[#This Row],[SMI.mg GS 46]]-Table1373[[#This Row],[SMI.mg]]</f>
        <v>-220.39366420551806</v>
      </c>
      <c r="AB725">
        <f>Table1373[[#This Row],[Days post-exp. GS 46]]-Table1373[[#This Row],[Days post-exp.]]</f>
        <v>4</v>
      </c>
    </row>
    <row r="726" spans="1:29">
      <c r="A726" t="s">
        <v>1460</v>
      </c>
      <c r="B726" t="s">
        <v>1332</v>
      </c>
      <c r="C726" s="3">
        <v>44002</v>
      </c>
      <c r="D726" s="13">
        <v>44041</v>
      </c>
      <c r="E726" s="3" t="s">
        <v>1506</v>
      </c>
      <c r="F726">
        <f>Table1373[[#This Row],[Date Measured]]-Table1373[[#This Row],[Exp. Start]]</f>
        <v>39</v>
      </c>
      <c r="G726">
        <v>14.7</v>
      </c>
      <c r="H726">
        <v>42</v>
      </c>
      <c r="I726">
        <v>0.40899999999999997</v>
      </c>
      <c r="J726">
        <f>Table1373[[#This Row],[Mass]]*1000</f>
        <v>409</v>
      </c>
      <c r="K726">
        <f>LOG(Table1373[[#This Row],[SVL]])</f>
        <v>1.167317334748176</v>
      </c>
      <c r="L726">
        <f>LOG(Table1373[[#This Row],[Mass (mg)]])</f>
        <v>2.6117233080073419</v>
      </c>
      <c r="M726">
        <f>Table1373[[#This Row],[Mass (mg)]]*($M$4/Table1373[[#This Row],[SVL]])^$M$3</f>
        <v>416.26346729609446</v>
      </c>
      <c r="N726" s="13">
        <v>44049</v>
      </c>
      <c r="O726" t="s">
        <v>1507</v>
      </c>
      <c r="P726">
        <f>Table1373[[#This Row],[Date Measured GS 46]]-Table1373[[#This Row],[Exp. Start]]</f>
        <v>47</v>
      </c>
      <c r="Q726">
        <v>15.99</v>
      </c>
      <c r="R726">
        <v>46</v>
      </c>
      <c r="S726">
        <v>0.34200000000000003</v>
      </c>
      <c r="T726">
        <f>Table1373[[#This Row],[Mass GS 46]]*1000</f>
        <v>342</v>
      </c>
      <c r="U726">
        <f>LOG(Table1373[[#This Row],[SVL GS 46]])</f>
        <v>1.2038484637462348</v>
      </c>
      <c r="V726">
        <f>LOG(Table1373[[#This Row],[Mass (mg) GS 46]])</f>
        <v>2.5340261060561349</v>
      </c>
      <c r="W726">
        <f>Table1373[[#This Row],[Mass (mg) GS 46]]*($W$4/Table1373[[#This Row],[SVL GS 46]])^$W$3</f>
        <v>277.26818443055174</v>
      </c>
      <c r="X726" s="12">
        <f>Table1373[[#This Row],[GS 46]]-Table1373[[#This Row],[GS]]</f>
        <v>4</v>
      </c>
      <c r="Y726">
        <f>Table1373[[#This Row],[SVL GS 46]]-Table1373[[#This Row],[SVL]]</f>
        <v>1.2900000000000009</v>
      </c>
      <c r="Z726">
        <f>Table1373[[#This Row],[Mass GS 46]]-Table1373[[#This Row],[Mass]]</f>
        <v>-6.6999999999999948E-2</v>
      </c>
      <c r="AA726">
        <f>Table1373[[#This Row],[SMI.mg GS 46]]-Table1373[[#This Row],[SMI.mg]]</f>
        <v>-138.99528286554272</v>
      </c>
      <c r="AB726">
        <f>Table1373[[#This Row],[Days post-exp. GS 46]]-Table1373[[#This Row],[Days post-exp.]]</f>
        <v>8</v>
      </c>
    </row>
    <row r="727" spans="1:29">
      <c r="A727" t="s">
        <v>1460</v>
      </c>
      <c r="B727" t="s">
        <v>1332</v>
      </c>
      <c r="C727" s="3">
        <v>44002</v>
      </c>
      <c r="D727" s="13">
        <v>44042</v>
      </c>
      <c r="E727" s="3" t="s">
        <v>1508</v>
      </c>
      <c r="F727">
        <f>Table1373[[#This Row],[Date Measured]]-Table1373[[#This Row],[Exp. Start]]</f>
        <v>40</v>
      </c>
      <c r="G727">
        <v>15.6</v>
      </c>
      <c r="H727">
        <v>42</v>
      </c>
      <c r="I727">
        <v>0.46600000000000003</v>
      </c>
      <c r="J727">
        <f>Table1373[[#This Row],[Mass]]*1000</f>
        <v>466</v>
      </c>
      <c r="K727">
        <f>LOG(Table1373[[#This Row],[SVL]])</f>
        <v>1.1931245983544616</v>
      </c>
      <c r="L727">
        <f>LOG(Table1373[[#This Row],[Mass (mg)]])</f>
        <v>2.6683859166900001</v>
      </c>
      <c r="M727">
        <f>Table1373[[#This Row],[Mass (mg)]]*($M$4/Table1373[[#This Row],[SVL]])^$M$3</f>
        <v>401.92204226732713</v>
      </c>
      <c r="N727" s="13">
        <v>44047</v>
      </c>
      <c r="O727" t="s">
        <v>1509</v>
      </c>
      <c r="P727">
        <f>Table1373[[#This Row],[Date Measured GS 46]]-Table1373[[#This Row],[Exp. Start]]</f>
        <v>45</v>
      </c>
      <c r="Q727">
        <v>14.39</v>
      </c>
      <c r="R727">
        <v>46</v>
      </c>
      <c r="S727">
        <v>0.28499999999999998</v>
      </c>
      <c r="T727">
        <f>Table1373[[#This Row],[Mass GS 46]]*1000</f>
        <v>285</v>
      </c>
      <c r="U727">
        <f>LOG(Table1373[[#This Row],[SVL GS 46]])</f>
        <v>1.1580607939366052</v>
      </c>
      <c r="V727">
        <f>LOG(Table1373[[#This Row],[Mass (mg) GS 46]])</f>
        <v>2.4548448600085102</v>
      </c>
      <c r="W727">
        <f>Table1373[[#This Row],[Mass (mg) GS 46]]*($W$4/Table1373[[#This Row],[SVL GS 46]])^$W$3</f>
        <v>316.0273018020419</v>
      </c>
      <c r="X727" s="12">
        <f>Table1373[[#This Row],[GS 46]]-Table1373[[#This Row],[GS]]</f>
        <v>4</v>
      </c>
      <c r="Y727">
        <f>Table1373[[#This Row],[SVL GS 46]]-Table1373[[#This Row],[SVL]]</f>
        <v>-1.2099999999999991</v>
      </c>
      <c r="Z727">
        <f>Table1373[[#This Row],[Mass GS 46]]-Table1373[[#This Row],[Mass]]</f>
        <v>-0.18100000000000005</v>
      </c>
      <c r="AA727">
        <f>Table1373[[#This Row],[SMI.mg GS 46]]-Table1373[[#This Row],[SMI.mg]]</f>
        <v>-85.894740465285224</v>
      </c>
      <c r="AB727">
        <f>Table1373[[#This Row],[Days post-exp. GS 46]]-Table1373[[#This Row],[Days post-exp.]]</f>
        <v>5</v>
      </c>
    </row>
    <row r="728" spans="1:29">
      <c r="A728" t="s">
        <v>1460</v>
      </c>
      <c r="B728" t="s">
        <v>1332</v>
      </c>
      <c r="C728" s="3">
        <v>44002</v>
      </c>
      <c r="D728" s="18">
        <v>44042</v>
      </c>
      <c r="E728" s="4" t="s">
        <v>1510</v>
      </c>
      <c r="F728">
        <f>Table1373[[#This Row],[Date Measured]]-Table1373[[#This Row],[Exp. Start]]</f>
        <v>40</v>
      </c>
      <c r="G728" s="4">
        <v>14.84</v>
      </c>
      <c r="H728" s="4">
        <v>44</v>
      </c>
      <c r="I728" s="4">
        <v>0.374</v>
      </c>
      <c r="J728" s="4">
        <f>Table1373[[#This Row],[Mass]]*1000</f>
        <v>374</v>
      </c>
      <c r="K728" s="4">
        <f>LOG(Table1373[[#This Row],[SVL]])</f>
        <v>1.1714339009430084</v>
      </c>
      <c r="L728" s="4">
        <f>LOG(Table1373[[#This Row],[Mass (mg)]])</f>
        <v>2.5728716022004803</v>
      </c>
      <c r="M728">
        <f>Table1373[[#This Row],[Mass (mg)]]*($M$4/Table1373[[#This Row],[SVL]])^$M$3</f>
        <v>370.72291052276859</v>
      </c>
      <c r="N728" s="13">
        <v>44047</v>
      </c>
      <c r="O728" t="s">
        <v>1511</v>
      </c>
      <c r="P728">
        <f>Table1373[[#This Row],[Date Measured GS 46]]-Table1373[[#This Row],[Exp. Start]]</f>
        <v>45</v>
      </c>
      <c r="Q728">
        <v>14.17</v>
      </c>
      <c r="R728">
        <v>46</v>
      </c>
      <c r="S728">
        <v>0.28999999999999998</v>
      </c>
      <c r="T728">
        <f>Table1373[[#This Row],[Mass GS 46]]*1000</f>
        <v>290</v>
      </c>
      <c r="U728">
        <f>LOG(Table1373[[#This Row],[SVL GS 46]])</f>
        <v>1.1513698502474603</v>
      </c>
      <c r="V728">
        <f>LOG(Table1373[[#This Row],[Mass (mg) GS 46]])</f>
        <v>2.4623979978989561</v>
      </c>
      <c r="W728">
        <f>Table1373[[#This Row],[Mass (mg) GS 46]]*($W$4/Table1373[[#This Row],[SVL GS 46]])^$W$3</f>
        <v>336.62955653888775</v>
      </c>
      <c r="X728" s="12">
        <f>Table1373[[#This Row],[GS 46]]-Table1373[[#This Row],[GS]]</f>
        <v>2</v>
      </c>
      <c r="Y728">
        <f>Table1373[[#This Row],[SVL GS 46]]-Table1373[[#This Row],[SVL]]</f>
        <v>-0.66999999999999993</v>
      </c>
      <c r="Z728">
        <f>Table1373[[#This Row],[Mass GS 46]]-Table1373[[#This Row],[Mass]]</f>
        <v>-8.4000000000000019E-2</v>
      </c>
      <c r="AA728">
        <f>Table1373[[#This Row],[SMI.mg GS 46]]-Table1373[[#This Row],[SMI.mg]]</f>
        <v>-34.093353983880831</v>
      </c>
      <c r="AB728">
        <f>Table1373[[#This Row],[Days post-exp. GS 46]]-Table1373[[#This Row],[Days post-exp.]]</f>
        <v>5</v>
      </c>
    </row>
    <row r="729" spans="1:29">
      <c r="A729" t="s">
        <v>1460</v>
      </c>
      <c r="B729" t="s">
        <v>1332</v>
      </c>
      <c r="C729" s="3">
        <v>44002</v>
      </c>
      <c r="D729" s="18">
        <v>44042</v>
      </c>
      <c r="E729" s="4" t="s">
        <v>1512</v>
      </c>
      <c r="F729">
        <f>Table1373[[#This Row],[Date Measured]]-Table1373[[#This Row],[Exp. Start]]</f>
        <v>40</v>
      </c>
      <c r="G729" s="4">
        <v>15.54</v>
      </c>
      <c r="H729" s="4">
        <v>44</v>
      </c>
      <c r="I729" s="4">
        <v>0.42199999999999999</v>
      </c>
      <c r="J729" s="4">
        <f>Table1373[[#This Row],[Mass]]*1000</f>
        <v>422</v>
      </c>
      <c r="K729" s="4">
        <f>LOG(Table1373[[#This Row],[SVL]])</f>
        <v>1.1914510144648955</v>
      </c>
      <c r="L729" s="4">
        <f>LOG(Table1373[[#This Row],[Mass (mg)]])</f>
        <v>2.6253124509616739</v>
      </c>
      <c r="M729">
        <f>Table1373[[#This Row],[Mass (mg)]]*($M$4/Table1373[[#This Row],[SVL]])^$M$3</f>
        <v>367.90044904222731</v>
      </c>
      <c r="N729" s="13">
        <v>44046</v>
      </c>
      <c r="O729" t="s">
        <v>1513</v>
      </c>
      <c r="P729">
        <f>Table1373[[#This Row],[Date Measured GS 46]]-Table1373[[#This Row],[Exp. Start]]</f>
        <v>44</v>
      </c>
      <c r="Q729">
        <v>14.04</v>
      </c>
      <c r="R729">
        <v>46</v>
      </c>
      <c r="S729">
        <v>0.33600000000000002</v>
      </c>
      <c r="T729">
        <f>Table1373[[#This Row],[Mass GS 46]]*1000</f>
        <v>336</v>
      </c>
      <c r="U729">
        <f>LOG(Table1373[[#This Row],[SVL GS 46]])</f>
        <v>1.1473671077937864</v>
      </c>
      <c r="V729">
        <f>LOG(Table1373[[#This Row],[Mass (mg) GS 46]])</f>
        <v>2.5263392773898441</v>
      </c>
      <c r="W729">
        <f>Table1373[[#This Row],[Mass (mg) GS 46]]*($W$4/Table1373[[#This Row],[SVL GS 46]])^$W$3</f>
        <v>400.85112423315036</v>
      </c>
      <c r="X729" s="12">
        <f>Table1373[[#This Row],[GS 46]]-Table1373[[#This Row],[GS]]</f>
        <v>2</v>
      </c>
      <c r="Y729">
        <f>Table1373[[#This Row],[SVL GS 46]]-Table1373[[#This Row],[SVL]]</f>
        <v>-1.5</v>
      </c>
      <c r="Z729">
        <f>Table1373[[#This Row],[Mass GS 46]]-Table1373[[#This Row],[Mass]]</f>
        <v>-8.5999999999999965E-2</v>
      </c>
      <c r="AA729">
        <f>Table1373[[#This Row],[SMI.mg GS 46]]-Table1373[[#This Row],[SMI.mg]]</f>
        <v>32.95067519092305</v>
      </c>
      <c r="AB729">
        <f>Table1373[[#This Row],[Days post-exp. GS 46]]-Table1373[[#This Row],[Days post-exp.]]</f>
        <v>4</v>
      </c>
    </row>
    <row r="730" spans="1:29">
      <c r="A730" t="s">
        <v>1460</v>
      </c>
      <c r="B730" t="s">
        <v>1332</v>
      </c>
      <c r="C730" s="3">
        <v>44002</v>
      </c>
      <c r="D730" s="18">
        <v>44042</v>
      </c>
      <c r="E730" s="4" t="s">
        <v>1514</v>
      </c>
      <c r="F730">
        <f>Table1373[[#This Row],[Date Measured]]-Table1373[[#This Row],[Exp. Start]]</f>
        <v>40</v>
      </c>
      <c r="G730" s="4">
        <v>15.31</v>
      </c>
      <c r="H730" s="4">
        <v>45</v>
      </c>
      <c r="I730" s="4">
        <v>0.4</v>
      </c>
      <c r="J730" s="4">
        <f>Table1373[[#This Row],[Mass]]*1000</f>
        <v>400</v>
      </c>
      <c r="K730" s="4">
        <f>LOG(Table1373[[#This Row],[SVL]])</f>
        <v>1.1849751906982611</v>
      </c>
      <c r="L730" s="4">
        <f>LOG(Table1373[[#This Row],[Mass (mg)]])</f>
        <v>2.6020599913279625</v>
      </c>
      <c r="M730">
        <f>Table1373[[#This Row],[Mass (mg)]]*($M$4/Table1373[[#This Row],[SVL]])^$M$3</f>
        <v>363.51053796225233</v>
      </c>
      <c r="N730" s="13">
        <v>44044</v>
      </c>
      <c r="O730" t="s">
        <v>1515</v>
      </c>
      <c r="P730">
        <f>Table1373[[#This Row],[Date Measured GS 46]]-Table1373[[#This Row],[Exp. Start]]</f>
        <v>42</v>
      </c>
      <c r="Q730">
        <v>15.44</v>
      </c>
      <c r="R730">
        <v>46</v>
      </c>
      <c r="S730">
        <v>0.35299999999999998</v>
      </c>
      <c r="T730">
        <f>Table1373[[#This Row],[Mass GS 46]]*1000</f>
        <v>353</v>
      </c>
      <c r="U730">
        <f>LOG(Table1373[[#This Row],[SVL GS 46]])</f>
        <v>1.1886472959997174</v>
      </c>
      <c r="V730">
        <f>LOG(Table1373[[#This Row],[Mass (mg) GS 46]])</f>
        <v>2.5477747053878224</v>
      </c>
      <c r="W730">
        <f>Table1373[[#This Row],[Mass (mg) GS 46]]*($W$4/Table1373[[#This Row],[SVL GS 46]])^$W$3</f>
        <v>317.54228182082841</v>
      </c>
      <c r="X730" s="12">
        <f>Table1373[[#This Row],[GS 46]]-Table1373[[#This Row],[GS]]</f>
        <v>1</v>
      </c>
      <c r="Y730">
        <f>Table1373[[#This Row],[SVL GS 46]]-Table1373[[#This Row],[SVL]]</f>
        <v>0.12999999999999901</v>
      </c>
      <c r="Z730">
        <f>Table1373[[#This Row],[Mass GS 46]]-Table1373[[#This Row],[Mass]]</f>
        <v>-4.7000000000000042E-2</v>
      </c>
      <c r="AA730">
        <f>Table1373[[#This Row],[SMI.mg GS 46]]-Table1373[[#This Row],[SMI.mg]]</f>
        <v>-45.968256141423922</v>
      </c>
      <c r="AB730">
        <f>Table1373[[#This Row],[Days post-exp. GS 46]]-Table1373[[#This Row],[Days post-exp.]]</f>
        <v>2</v>
      </c>
    </row>
    <row r="731" spans="1:29">
      <c r="A731" t="s">
        <v>1460</v>
      </c>
      <c r="B731" t="s">
        <v>1332</v>
      </c>
      <c r="C731" s="3">
        <v>44002</v>
      </c>
      <c r="D731" s="18">
        <v>44046</v>
      </c>
      <c r="E731" s="4" t="s">
        <v>1516</v>
      </c>
      <c r="F731">
        <f>Table1373[[#This Row],[Date Measured]]-Table1373[[#This Row],[Exp. Start]]</f>
        <v>44</v>
      </c>
      <c r="G731" s="4">
        <v>13.66</v>
      </c>
      <c r="H731" s="4">
        <v>45</v>
      </c>
      <c r="I731" s="4">
        <v>0.248</v>
      </c>
      <c r="J731" s="4">
        <f>Table1373[[#This Row],[Mass]]*1000</f>
        <v>248</v>
      </c>
      <c r="K731" s="4">
        <f>LOG(Table1373[[#This Row],[SVL]])</f>
        <v>1.1354506993455138</v>
      </c>
      <c r="L731" s="4">
        <f>LOG(Table1373[[#This Row],[Mass (mg)]])</f>
        <v>2.3944516808262164</v>
      </c>
      <c r="M731">
        <f>Table1373[[#This Row],[Mass (mg)]]*($M$4/Table1373[[#This Row],[SVL]])^$M$3</f>
        <v>309.64553664724588</v>
      </c>
      <c r="N731" s="13">
        <v>44047</v>
      </c>
      <c r="O731" t="s">
        <v>1517</v>
      </c>
      <c r="P731">
        <f>Table1373[[#This Row],[Date Measured GS 46]]-Table1373[[#This Row],[Exp. Start]]</f>
        <v>45</v>
      </c>
      <c r="Q731">
        <v>13.2</v>
      </c>
      <c r="R731">
        <v>46</v>
      </c>
      <c r="S731">
        <v>0.247</v>
      </c>
      <c r="T731">
        <f>Table1373[[#This Row],[Mass GS 46]]*1000</f>
        <v>247</v>
      </c>
      <c r="U731">
        <f>LOG(Table1373[[#This Row],[SVL GS 46]])</f>
        <v>1.1205739312058498</v>
      </c>
      <c r="V731">
        <f>LOG(Table1373[[#This Row],[Mass (mg) GS 46]])</f>
        <v>2.3926969532596658</v>
      </c>
      <c r="W731">
        <f>Table1373[[#This Row],[Mass (mg) GS 46]]*($W$4/Table1373[[#This Row],[SVL GS 46]])^$W$3</f>
        <v>353.93713512689698</v>
      </c>
      <c r="X731" s="12">
        <f>Table1373[[#This Row],[GS 46]]-Table1373[[#This Row],[GS]]</f>
        <v>1</v>
      </c>
      <c r="Y731">
        <f>Table1373[[#This Row],[SVL GS 46]]-Table1373[[#This Row],[SVL]]</f>
        <v>-0.46000000000000085</v>
      </c>
      <c r="Z731">
        <f>Table1373[[#This Row],[Mass GS 46]]-Table1373[[#This Row],[Mass]]</f>
        <v>-1.0000000000000009E-3</v>
      </c>
      <c r="AA731">
        <f>Table1373[[#This Row],[SMI.mg GS 46]]-Table1373[[#This Row],[SMI.mg]]</f>
        <v>44.2915984796511</v>
      </c>
      <c r="AB731">
        <f>Table1373[[#This Row],[Days post-exp. GS 46]]-Table1373[[#This Row],[Days post-exp.]]</f>
        <v>1</v>
      </c>
    </row>
    <row r="732" spans="1:29">
      <c r="A732" t="s">
        <v>1460</v>
      </c>
      <c r="B732" t="s">
        <v>1332</v>
      </c>
      <c r="C732" s="3">
        <v>44002</v>
      </c>
      <c r="D732" s="18">
        <v>44046</v>
      </c>
      <c r="E732" s="4" t="s">
        <v>1518</v>
      </c>
      <c r="F732">
        <f>Table1373[[#This Row],[Date Measured]]-Table1373[[#This Row],[Exp. Start]]</f>
        <v>44</v>
      </c>
      <c r="G732" s="4">
        <v>11.91</v>
      </c>
      <c r="H732" s="4">
        <v>45</v>
      </c>
      <c r="I732" s="4">
        <v>0.25600000000000001</v>
      </c>
      <c r="J732" s="4">
        <f>Table1373[[#This Row],[Mass]]*1000</f>
        <v>256</v>
      </c>
      <c r="K732" s="4">
        <f>LOG(Table1373[[#This Row],[SVL]])</f>
        <v>1.0759117614827776</v>
      </c>
      <c r="L732" s="4">
        <f>LOG(Table1373[[#This Row],[Mass (mg)]])</f>
        <v>2.4082399653118496</v>
      </c>
      <c r="M732">
        <f>Table1373[[#This Row],[Mass (mg)]]*($M$4/Table1373[[#This Row],[SVL]])^$M$3</f>
        <v>468.28001467549581</v>
      </c>
      <c r="N732" s="13">
        <v>44047</v>
      </c>
      <c r="O732" t="s">
        <v>1519</v>
      </c>
      <c r="P732">
        <f>Table1373[[#This Row],[Date Measured GS 46]]-Table1373[[#This Row],[Exp. Start]]</f>
        <v>45</v>
      </c>
      <c r="Q732">
        <v>14.38</v>
      </c>
      <c r="R732">
        <v>46</v>
      </c>
      <c r="S732">
        <v>0.26100000000000001</v>
      </c>
      <c r="T732">
        <f>Table1373[[#This Row],[Mass GS 46]]*1000</f>
        <v>261</v>
      </c>
      <c r="U732">
        <f>LOG(Table1373[[#This Row],[SVL GS 46]])</f>
        <v>1.1577588860468637</v>
      </c>
      <c r="V732">
        <f>LOG(Table1373[[#This Row],[Mass (mg) GS 46]])</f>
        <v>2.4166405073382808</v>
      </c>
      <c r="W732">
        <f>Table1373[[#This Row],[Mass (mg) GS 46]]*($W$4/Table1373[[#This Row],[SVL GS 46]])^$W$3</f>
        <v>290.01270583492777</v>
      </c>
      <c r="X732" s="12">
        <f>Table1373[[#This Row],[GS 46]]-Table1373[[#This Row],[GS]]</f>
        <v>1</v>
      </c>
      <c r="Y732">
        <f>Table1373[[#This Row],[SVL GS 46]]-Table1373[[#This Row],[SVL]]</f>
        <v>2.4700000000000006</v>
      </c>
      <c r="Z732">
        <f>Table1373[[#This Row],[Mass GS 46]]-Table1373[[#This Row],[Mass]]</f>
        <v>5.0000000000000044E-3</v>
      </c>
      <c r="AA732">
        <f>Table1373[[#This Row],[SMI.mg GS 46]]-Table1373[[#This Row],[SMI.mg]]</f>
        <v>-178.26730884056803</v>
      </c>
      <c r="AB732">
        <f>Table1373[[#This Row],[Days post-exp. GS 46]]-Table1373[[#This Row],[Days post-exp.]]</f>
        <v>1</v>
      </c>
    </row>
    <row r="733" spans="1:29">
      <c r="A733" t="s">
        <v>1460</v>
      </c>
      <c r="B733" t="s">
        <v>1332</v>
      </c>
      <c r="C733" s="3">
        <v>44002</v>
      </c>
      <c r="D733" s="18">
        <v>44046</v>
      </c>
      <c r="E733" s="4" t="s">
        <v>1520</v>
      </c>
      <c r="F733">
        <f>Table1373[[#This Row],[Date Measured]]-Table1373[[#This Row],[Exp. Start]]</f>
        <v>44</v>
      </c>
      <c r="G733" s="4">
        <v>14.27</v>
      </c>
      <c r="H733" s="4">
        <v>45</v>
      </c>
      <c r="I733" s="4">
        <v>0.26600000000000001</v>
      </c>
      <c r="J733" s="4">
        <f>Table1373[[#This Row],[Mass]]*1000</f>
        <v>266</v>
      </c>
      <c r="K733" s="4">
        <f>LOG(Table1373[[#This Row],[SVL]])</f>
        <v>1.1544239731146468</v>
      </c>
      <c r="L733" s="4">
        <f>LOG(Table1373[[#This Row],[Mass (mg)]])</f>
        <v>2.424881636631067</v>
      </c>
      <c r="M733">
        <f>Table1373[[#This Row],[Mass (mg)]]*($M$4/Table1373[[#This Row],[SVL]])^$M$3</f>
        <v>294.06447239093393</v>
      </c>
      <c r="N733" s="13">
        <v>44050</v>
      </c>
      <c r="O733" t="s">
        <v>1521</v>
      </c>
      <c r="P733">
        <f>Table1373[[#This Row],[Date Measured GS 46]]-Table1373[[#This Row],[Exp. Start]]</f>
        <v>48</v>
      </c>
      <c r="Q733">
        <v>14.36</v>
      </c>
      <c r="R733">
        <v>46</v>
      </c>
      <c r="S733">
        <v>0.19500000000000001</v>
      </c>
      <c r="T733">
        <f>Table1373[[#This Row],[Mass GS 46]]*1000</f>
        <v>195</v>
      </c>
      <c r="U733">
        <f>LOG(Table1373[[#This Row],[SVL GS 46]])</f>
        <v>1.1571544399062814</v>
      </c>
      <c r="V733">
        <f>LOG(Table1373[[#This Row],[Mass (mg) GS 46]])</f>
        <v>2.2900346113625178</v>
      </c>
      <c r="W733">
        <f>Table1373[[#This Row],[Mass (mg) GS 46]]*($W$4/Table1373[[#This Row],[SVL GS 46]])^$W$3</f>
        <v>217.57377715002059</v>
      </c>
      <c r="X733" s="12">
        <f>Table1373[[#This Row],[GS 46]]-Table1373[[#This Row],[GS]]</f>
        <v>1</v>
      </c>
      <c r="Y733">
        <f>Table1373[[#This Row],[SVL GS 46]]-Table1373[[#This Row],[SVL]]</f>
        <v>8.9999999999999858E-2</v>
      </c>
      <c r="Z733">
        <f>Table1373[[#This Row],[Mass GS 46]]-Table1373[[#This Row],[Mass]]</f>
        <v>-7.1000000000000008E-2</v>
      </c>
      <c r="AA733">
        <f>Table1373[[#This Row],[SMI.mg GS 46]]-Table1373[[#This Row],[SMI.mg]]</f>
        <v>-76.49069524091334</v>
      </c>
      <c r="AB733">
        <f>Table1373[[#This Row],[Days post-exp. GS 46]]-Table1373[[#This Row],[Days post-exp.]]</f>
        <v>4</v>
      </c>
    </row>
    <row r="734" spans="1:29">
      <c r="A734" t="s">
        <v>1460</v>
      </c>
      <c r="B734" t="s">
        <v>1332</v>
      </c>
      <c r="C734" s="3">
        <v>44002</v>
      </c>
      <c r="D734" s="18">
        <v>44046</v>
      </c>
      <c r="E734" s="4" t="s">
        <v>1522</v>
      </c>
      <c r="F734">
        <f>Table1373[[#This Row],[Date Measured]]-Table1373[[#This Row],[Exp. Start]]</f>
        <v>44</v>
      </c>
      <c r="G734" s="4">
        <v>13</v>
      </c>
      <c r="H734" s="4">
        <v>45</v>
      </c>
      <c r="I734" s="4">
        <v>0.27900000000000003</v>
      </c>
      <c r="J734" s="4">
        <f>Table1373[[#This Row],[Mass]]*1000</f>
        <v>279</v>
      </c>
      <c r="K734" s="4">
        <f>LOG(Table1373[[#This Row],[SVL]])</f>
        <v>1.1139433523068367</v>
      </c>
      <c r="L734" s="4">
        <f>LOG(Table1373[[#This Row],[Mass (mg)]])</f>
        <v>2.4456042032735974</v>
      </c>
      <c r="M734">
        <f>Table1373[[#This Row],[Mass (mg)]]*($M$4/Table1373[[#This Row],[SVL]])^$M$3</f>
        <v>399.87892821928205</v>
      </c>
      <c r="N734" s="44">
        <v>44050</v>
      </c>
      <c r="O734" s="40" t="s">
        <v>1523</v>
      </c>
      <c r="P734">
        <f>Table1373[[#This Row],[Date Measured GS 46]]-Table1373[[#This Row],[Exp. Start]]</f>
        <v>48</v>
      </c>
      <c r="Q734">
        <v>14.78</v>
      </c>
      <c r="R734">
        <v>46</v>
      </c>
      <c r="S734">
        <v>0.19</v>
      </c>
      <c r="T734">
        <f>Table1373[[#This Row],[Mass GS 46]]*1000</f>
        <v>190</v>
      </c>
      <c r="U734">
        <f>LOG(Table1373[[#This Row],[SVL GS 46]])</f>
        <v>1.169674434058807</v>
      </c>
      <c r="V734">
        <f>LOG(Table1373[[#This Row],[Mass (mg) GS 46]])</f>
        <v>2.2787536009528289</v>
      </c>
      <c r="W734">
        <f>Table1373[[#This Row],[Mass (mg) GS 46]]*($W$4/Table1373[[#This Row],[SVL GS 46]])^$W$3</f>
        <v>194.59723508517436</v>
      </c>
      <c r="X734" s="12">
        <f>Table1373[[#This Row],[GS 46]]-Table1373[[#This Row],[GS]]</f>
        <v>1</v>
      </c>
      <c r="Y734">
        <f>Table1373[[#This Row],[SVL GS 46]]-Table1373[[#This Row],[SVL]]</f>
        <v>1.7799999999999994</v>
      </c>
      <c r="Z734">
        <f>Table1373[[#This Row],[Mass GS 46]]-Table1373[[#This Row],[Mass]]</f>
        <v>-8.9000000000000024E-2</v>
      </c>
      <c r="AA734">
        <f>Table1373[[#This Row],[SMI.mg GS 46]]-Table1373[[#This Row],[SMI.mg]]</f>
        <v>-205.28169313410768</v>
      </c>
      <c r="AB734">
        <f>Table1373[[#This Row],[Days post-exp. GS 46]]-Table1373[[#This Row],[Days post-exp.]]</f>
        <v>4</v>
      </c>
    </row>
    <row r="735" spans="1:29">
      <c r="A735" t="s">
        <v>1460</v>
      </c>
      <c r="B735" t="s">
        <v>1332</v>
      </c>
      <c r="C735" s="3">
        <v>44002</v>
      </c>
      <c r="D735" s="18">
        <v>44046</v>
      </c>
      <c r="E735" s="4" t="s">
        <v>1524</v>
      </c>
      <c r="F735">
        <f>Table1373[[#This Row],[Date Measured]]-Table1373[[#This Row],[Exp. Start]]</f>
        <v>44</v>
      </c>
      <c r="G735" s="4">
        <v>12.9</v>
      </c>
      <c r="H735" s="4">
        <v>45</v>
      </c>
      <c r="I735" s="4">
        <v>0.249</v>
      </c>
      <c r="J735" s="4">
        <f>Table1373[[#This Row],[Mass]]*1000</f>
        <v>249</v>
      </c>
      <c r="K735" s="4">
        <f>LOG(Table1373[[#This Row],[SVL]])</f>
        <v>1.110589710299249</v>
      </c>
      <c r="L735" s="4">
        <f>LOG(Table1373[[#This Row],[Mass (mg)]])</f>
        <v>2.3961993470957363</v>
      </c>
      <c r="M735">
        <f>Table1373[[#This Row],[Mass (mg)]]*($M$4/Table1373[[#This Row],[SVL]])^$M$3</f>
        <v>364.64109856112475</v>
      </c>
      <c r="N735" s="13">
        <v>44050</v>
      </c>
      <c r="O735" t="s">
        <v>1525</v>
      </c>
      <c r="P735">
        <f>Table1373[[#This Row],[Date Measured GS 46]]-Table1373[[#This Row],[Exp. Start]]</f>
        <v>48</v>
      </c>
      <c r="Q735">
        <v>14.28</v>
      </c>
      <c r="R735">
        <v>46</v>
      </c>
      <c r="S735">
        <v>0.17799999999999999</v>
      </c>
      <c r="T735">
        <f>Table1373[[#This Row],[Mass GS 46]]*1000</f>
        <v>178</v>
      </c>
      <c r="U735">
        <f>LOG(Table1373[[#This Row],[SVL GS 46]])</f>
        <v>1.1547282074401555</v>
      </c>
      <c r="V735">
        <f>LOG(Table1373[[#This Row],[Mass (mg) GS 46]])</f>
        <v>2.2504200023088941</v>
      </c>
      <c r="W735">
        <f>Table1373[[#This Row],[Mass (mg) GS 46]]*($W$4/Table1373[[#This Row],[SVL GS 46]])^$W$3</f>
        <v>201.92901338501167</v>
      </c>
      <c r="X735" s="12">
        <f>Table1373[[#This Row],[GS 46]]-Table1373[[#This Row],[GS]]</f>
        <v>1</v>
      </c>
      <c r="Y735">
        <f>Table1373[[#This Row],[SVL GS 46]]-Table1373[[#This Row],[SVL]]</f>
        <v>1.379999999999999</v>
      </c>
      <c r="Z735">
        <f>Table1373[[#This Row],[Mass GS 46]]-Table1373[[#This Row],[Mass]]</f>
        <v>-7.1000000000000008E-2</v>
      </c>
      <c r="AA735">
        <f>Table1373[[#This Row],[SMI.mg GS 46]]-Table1373[[#This Row],[SMI.mg]]</f>
        <v>-162.71208517611308</v>
      </c>
      <c r="AB735">
        <f>Table1373[[#This Row],[Days post-exp. GS 46]]-Table1373[[#This Row],[Days post-exp.]]</f>
        <v>4</v>
      </c>
    </row>
    <row r="736" spans="1:29">
      <c r="A736" t="s">
        <v>1460</v>
      </c>
      <c r="B736" t="s">
        <v>1332</v>
      </c>
      <c r="C736" s="3">
        <v>44002</v>
      </c>
      <c r="D736" s="18">
        <v>44046</v>
      </c>
      <c r="E736" s="4" t="s">
        <v>1526</v>
      </c>
      <c r="F736">
        <f>Table1373[[#This Row],[Date Measured]]-Table1373[[#This Row],[Exp. Start]]</f>
        <v>44</v>
      </c>
      <c r="G736" s="4">
        <v>14.28</v>
      </c>
      <c r="H736" s="4">
        <v>45</v>
      </c>
      <c r="I736" s="4">
        <v>0.22800000000000001</v>
      </c>
      <c r="J736" s="4">
        <f>Table1373[[#This Row],[Mass]]*1000</f>
        <v>228</v>
      </c>
      <c r="K736" s="4">
        <f>LOG(Table1373[[#This Row],[SVL]])</f>
        <v>1.1547282074401555</v>
      </c>
      <c r="L736" s="4">
        <f>LOG(Table1373[[#This Row],[Mass (mg)]])</f>
        <v>2.357934847000454</v>
      </c>
      <c r="M736">
        <f>Table1373[[#This Row],[Mass (mg)]]*($M$4/Table1373[[#This Row],[SVL]])^$M$3</f>
        <v>251.5638826151723</v>
      </c>
      <c r="N736" s="13">
        <v>44050</v>
      </c>
      <c r="O736" t="s">
        <v>1527</v>
      </c>
      <c r="P736">
        <f>Table1373[[#This Row],[Date Measured GS 46]]-Table1373[[#This Row],[Exp. Start]]</f>
        <v>48</v>
      </c>
      <c r="Q736">
        <v>14.52</v>
      </c>
      <c r="R736">
        <v>46</v>
      </c>
      <c r="S736">
        <v>0.17299999999999999</v>
      </c>
      <c r="T736">
        <f>Table1373[[#This Row],[Mass GS 46]]*1000</f>
        <v>173</v>
      </c>
      <c r="U736">
        <f>LOG(Table1373[[#This Row],[SVL GS 46]])</f>
        <v>1.1619666163640749</v>
      </c>
      <c r="V736">
        <f>LOG(Table1373[[#This Row],[Mass (mg) GS 46]])</f>
        <v>2.2380461031287955</v>
      </c>
      <c r="W736">
        <f>Table1373[[#This Row],[Mass (mg) GS 46]]*($W$4/Table1373[[#This Row],[SVL GS 46]])^$W$3</f>
        <v>186.77732538253264</v>
      </c>
      <c r="X736" s="12">
        <f>Table1373[[#This Row],[GS 46]]-Table1373[[#This Row],[GS]]</f>
        <v>1</v>
      </c>
      <c r="Y736">
        <f>Table1373[[#This Row],[SVL GS 46]]-Table1373[[#This Row],[SVL]]</f>
        <v>0.24000000000000021</v>
      </c>
      <c r="Z736">
        <f>Table1373[[#This Row],[Mass GS 46]]-Table1373[[#This Row],[Mass]]</f>
        <v>-5.5000000000000021E-2</v>
      </c>
      <c r="AA736">
        <f>Table1373[[#This Row],[SMI.mg GS 46]]-Table1373[[#This Row],[SMI.mg]]</f>
        <v>-64.786557232639666</v>
      </c>
      <c r="AB736">
        <f>Table1373[[#This Row],[Days post-exp. GS 46]]-Table1373[[#This Row],[Days post-exp.]]</f>
        <v>4</v>
      </c>
    </row>
    <row r="737" spans="1:29" s="1" customFormat="1" ht="14.65" thickBot="1">
      <c r="A737" s="1" t="s">
        <v>1460</v>
      </c>
      <c r="B737" s="1" t="s">
        <v>1332</v>
      </c>
      <c r="C737" s="2">
        <v>44002</v>
      </c>
      <c r="D737" s="17">
        <v>44046</v>
      </c>
      <c r="E737" s="7" t="s">
        <v>1528</v>
      </c>
      <c r="F737" s="1">
        <f>Table1373[[#This Row],[Date Measured]]-Table1373[[#This Row],[Exp. Start]]</f>
        <v>44</v>
      </c>
      <c r="G737" s="7">
        <v>13.61</v>
      </c>
      <c r="H737" s="7">
        <v>45</v>
      </c>
      <c r="I737" s="7">
        <v>0.30599999999999999</v>
      </c>
      <c r="J737" s="7">
        <f>Table1373[[#This Row],[Mass]]*1000</f>
        <v>306</v>
      </c>
      <c r="K737" s="7">
        <f>LOG(Table1373[[#This Row],[SVL]])</f>
        <v>1.1338581252033346</v>
      </c>
      <c r="L737" s="7">
        <f>LOG(Table1373[[#This Row],[Mass (mg)]])</f>
        <v>2.4857214264815801</v>
      </c>
      <c r="M737" s="36">
        <f>Table1373[[#This Row],[Mass (mg)]]*($M$4/Table1373[[#This Row],[SVL]])^$M$3</f>
        <v>385.98539068652985</v>
      </c>
      <c r="N737" s="14">
        <v>44050</v>
      </c>
      <c r="O737" s="1" t="s">
        <v>1529</v>
      </c>
      <c r="P737" s="1">
        <f>Table1373[[#This Row],[Date Measured GS 46]]-Table1373[[#This Row],[Exp. Start]]</f>
        <v>48</v>
      </c>
      <c r="Q737" s="1">
        <v>14.58</v>
      </c>
      <c r="R737" s="1">
        <v>46</v>
      </c>
      <c r="S737" s="1">
        <v>0.22900000000000001</v>
      </c>
      <c r="T737" s="1">
        <f>Table1373[[#This Row],[Mass GS 46]]*1000</f>
        <v>229</v>
      </c>
      <c r="U737" s="1">
        <f>LOG(Table1373[[#This Row],[SVL GS 46]])</f>
        <v>1.1637575239819558</v>
      </c>
      <c r="V737" s="1">
        <f>LOG(Table1373[[#This Row],[Mass (mg) GS 46]])</f>
        <v>2.3598354823398879</v>
      </c>
      <c r="W737" s="36">
        <f>Table1373[[#This Row],[Mass (mg) GS 46]]*($W$4/Table1373[[#This Row],[SVL GS 46]])^$W$3</f>
        <v>244.22712271912121</v>
      </c>
      <c r="X737" s="15">
        <f>Table1373[[#This Row],[GS 46]]-Table1373[[#This Row],[GS]]</f>
        <v>1</v>
      </c>
      <c r="Y737" s="1">
        <f>Table1373[[#This Row],[SVL GS 46]]-Table1373[[#This Row],[SVL]]</f>
        <v>0.97000000000000064</v>
      </c>
      <c r="Z737" s="1">
        <f>Table1373[[#This Row],[Mass GS 46]]-Table1373[[#This Row],[Mass]]</f>
        <v>-7.6999999999999985E-2</v>
      </c>
      <c r="AA737" s="1">
        <f>Table1373[[#This Row],[SMI.mg GS 46]]-Table1373[[#This Row],[SMI.mg]]</f>
        <v>-141.75826796740864</v>
      </c>
      <c r="AB737" s="1">
        <f>Table1373[[#This Row],[Days post-exp. GS 46]]-Table1373[[#This Row],[Days post-exp.]]</f>
        <v>4</v>
      </c>
      <c r="AC737" s="15"/>
    </row>
    <row r="738" spans="1:29">
      <c r="A738" t="s">
        <v>1530</v>
      </c>
      <c r="B738" t="s">
        <v>1332</v>
      </c>
      <c r="C738" s="3">
        <v>44002</v>
      </c>
      <c r="D738" s="13">
        <v>44017</v>
      </c>
      <c r="E738" s="3" t="s">
        <v>1531</v>
      </c>
      <c r="F738">
        <f>Table1373[[#This Row],[Date Measured]]-Table1373[[#This Row],[Exp. Start]]</f>
        <v>15</v>
      </c>
      <c r="G738">
        <v>15.39</v>
      </c>
      <c r="H738">
        <v>42</v>
      </c>
      <c r="I738">
        <v>0.44</v>
      </c>
      <c r="J738">
        <f>Table1373[[#This Row],[Mass]]*1000</f>
        <v>440</v>
      </c>
      <c r="K738">
        <f>LOG(Table1373[[#This Row],[SVL]])</f>
        <v>1.1872386198314788</v>
      </c>
      <c r="L738">
        <f>LOG(Table1373[[#This Row],[Mass (mg)]])</f>
        <v>2.6434526764861874</v>
      </c>
      <c r="M738">
        <f>Table1373[[#This Row],[Mass (mg)]]*($M$4/Table1373[[#This Row],[SVL]])^$M$3</f>
        <v>394.09838033597788</v>
      </c>
      <c r="N738" s="13">
        <v>44021</v>
      </c>
      <c r="O738" t="s">
        <v>1532</v>
      </c>
      <c r="P738">
        <f>Table1373[[#This Row],[Date Measured GS 46]]-Table1373[[#This Row],[Exp. Start]]</f>
        <v>19</v>
      </c>
      <c r="Q738">
        <v>16.03</v>
      </c>
      <c r="R738">
        <v>46</v>
      </c>
      <c r="S738">
        <v>0.27900000000000003</v>
      </c>
      <c r="T738">
        <f>Table1373[[#This Row],[Mass GS 46]]*1000</f>
        <v>279</v>
      </c>
      <c r="U738">
        <f>LOG(Table1373[[#This Row],[SVL GS 46]])</f>
        <v>1.2049335223541449</v>
      </c>
      <c r="V738">
        <f>LOG(Table1373[[#This Row],[Mass (mg) GS 46]])</f>
        <v>2.4456042032735974</v>
      </c>
      <c r="W738">
        <f>Table1373[[#This Row],[Mass (mg) GS 46]]*($W$4/Table1373[[#This Row],[SVL GS 46]])^$W$3</f>
        <v>224.52004593970312</v>
      </c>
      <c r="X738" s="12">
        <f>Table1373[[#This Row],[GS 46]]-Table1373[[#This Row],[GS]]</f>
        <v>4</v>
      </c>
      <c r="Y738">
        <f>Table1373[[#This Row],[SVL GS 46]]-Table1373[[#This Row],[SVL]]</f>
        <v>0.64000000000000057</v>
      </c>
      <c r="Z738">
        <f>Table1373[[#This Row],[Mass GS 46]]-Table1373[[#This Row],[Mass]]</f>
        <v>-0.16099999999999998</v>
      </c>
      <c r="AA738">
        <f>Table1373[[#This Row],[SMI.mg GS 46]]-Table1373[[#This Row],[SMI.mg]]</f>
        <v>-169.57833439627476</v>
      </c>
      <c r="AB738">
        <f>Table1373[[#This Row],[Days post-exp. GS 46]]-Table1373[[#This Row],[Days post-exp.]]</f>
        <v>4</v>
      </c>
    </row>
    <row r="739" spans="1:29">
      <c r="A739" t="s">
        <v>1530</v>
      </c>
      <c r="B739" t="s">
        <v>1332</v>
      </c>
      <c r="C739" s="3">
        <v>44002</v>
      </c>
      <c r="D739" s="13">
        <v>44017</v>
      </c>
      <c r="E739" s="3" t="s">
        <v>1533</v>
      </c>
      <c r="F739">
        <f>Table1373[[#This Row],[Date Measured]]-Table1373[[#This Row],[Exp. Start]]</f>
        <v>15</v>
      </c>
      <c r="G739">
        <v>15.02</v>
      </c>
      <c r="H739">
        <v>42</v>
      </c>
      <c r="I739">
        <v>0.33600000000000002</v>
      </c>
      <c r="J739">
        <f>Table1373[[#This Row],[Mass]]*1000</f>
        <v>336</v>
      </c>
      <c r="K739">
        <f>LOG(Table1373[[#This Row],[SVL]])</f>
        <v>1.1766699326681496</v>
      </c>
      <c r="L739">
        <f>LOG(Table1373[[#This Row],[Mass (mg)]])</f>
        <v>2.5263392773898441</v>
      </c>
      <c r="M739">
        <f>Table1373[[#This Row],[Mass (mg)]]*($M$4/Table1373[[#This Row],[SVL]])^$M$3</f>
        <v>322.05610530874048</v>
      </c>
      <c r="N739" s="13">
        <v>44020</v>
      </c>
      <c r="O739" t="s">
        <v>1534</v>
      </c>
      <c r="P739">
        <f>Table1373[[#This Row],[Date Measured GS 46]]-Table1373[[#This Row],[Exp. Start]]</f>
        <v>18</v>
      </c>
      <c r="Q739">
        <v>13.2</v>
      </c>
      <c r="R739">
        <v>46</v>
      </c>
      <c r="S739">
        <v>0.23499999999999999</v>
      </c>
      <c r="T739">
        <f>Table1373[[#This Row],[Mass GS 46]]*1000</f>
        <v>235</v>
      </c>
      <c r="U739">
        <f>LOG(Table1373[[#This Row],[SVL GS 46]])</f>
        <v>1.1205739312058498</v>
      </c>
      <c r="V739">
        <f>LOG(Table1373[[#This Row],[Mass (mg) GS 46]])</f>
        <v>2.3710678622717363</v>
      </c>
      <c r="W739">
        <f>Table1373[[#This Row],[Mass (mg) GS 46]]*($W$4/Table1373[[#This Row],[SVL GS 46]])^$W$3</f>
        <v>336.74180872397079</v>
      </c>
      <c r="X739" s="12">
        <f>Table1373[[#This Row],[GS 46]]-Table1373[[#This Row],[GS]]</f>
        <v>4</v>
      </c>
      <c r="Y739">
        <f>Table1373[[#This Row],[SVL GS 46]]-Table1373[[#This Row],[SVL]]</f>
        <v>-1.8200000000000003</v>
      </c>
      <c r="Z739">
        <f>Table1373[[#This Row],[Mass GS 46]]-Table1373[[#This Row],[Mass]]</f>
        <v>-0.10100000000000003</v>
      </c>
      <c r="AA739">
        <f>Table1373[[#This Row],[SMI.mg GS 46]]-Table1373[[#This Row],[SMI.mg]]</f>
        <v>14.685703415230307</v>
      </c>
      <c r="AB739">
        <f>Table1373[[#This Row],[Days post-exp. GS 46]]-Table1373[[#This Row],[Days post-exp.]]</f>
        <v>3</v>
      </c>
    </row>
    <row r="740" spans="1:29">
      <c r="A740" t="s">
        <v>1530</v>
      </c>
      <c r="B740" t="s">
        <v>1332</v>
      </c>
      <c r="C740" s="3">
        <v>44002</v>
      </c>
      <c r="D740" s="13">
        <v>44017</v>
      </c>
      <c r="E740" s="3" t="s">
        <v>1535</v>
      </c>
      <c r="F740">
        <f>Table1373[[#This Row],[Date Measured]]-Table1373[[#This Row],[Exp. Start]]</f>
        <v>15</v>
      </c>
      <c r="G740">
        <v>15.81</v>
      </c>
      <c r="H740">
        <v>42</v>
      </c>
      <c r="I740">
        <v>0.4</v>
      </c>
      <c r="J740">
        <f>Table1373[[#This Row],[Mass]]*1000</f>
        <v>400</v>
      </c>
      <c r="K740">
        <f>LOG(Table1373[[#This Row],[SVL]])</f>
        <v>1.1989318699322091</v>
      </c>
      <c r="L740">
        <f>LOG(Table1373[[#This Row],[Mass (mg)]])</f>
        <v>2.6020599913279625</v>
      </c>
      <c r="M740">
        <f>Table1373[[#This Row],[Mass (mg)]]*($M$4/Table1373[[#This Row],[SVL]])^$M$3</f>
        <v>332.38321219438319</v>
      </c>
      <c r="N740" s="13">
        <v>44020</v>
      </c>
      <c r="O740" t="s">
        <v>1536</v>
      </c>
      <c r="P740">
        <f>Table1373[[#This Row],[Date Measured GS 46]]-Table1373[[#This Row],[Exp. Start]]</f>
        <v>18</v>
      </c>
      <c r="Q740">
        <v>13.72</v>
      </c>
      <c r="R740">
        <v>46</v>
      </c>
      <c r="S740">
        <v>0.30499999999999999</v>
      </c>
      <c r="T740">
        <f>Table1373[[#This Row],[Mass GS 46]]*1000</f>
        <v>305</v>
      </c>
      <c r="U740">
        <f>LOG(Table1373[[#This Row],[SVL GS 46]])</f>
        <v>1.1373541113707328</v>
      </c>
      <c r="V740">
        <f>LOG(Table1373[[#This Row],[Mass (mg) GS 46]])</f>
        <v>2.4842998393467859</v>
      </c>
      <c r="W740">
        <f>Table1373[[#This Row],[Mass (mg) GS 46]]*($W$4/Table1373[[#This Row],[SVL GS 46]])^$W$3</f>
        <v>389.66003082412914</v>
      </c>
      <c r="X740" s="12">
        <f>Table1373[[#This Row],[GS 46]]-Table1373[[#This Row],[GS]]</f>
        <v>4</v>
      </c>
      <c r="Y740">
        <f>Table1373[[#This Row],[SVL GS 46]]-Table1373[[#This Row],[SVL]]</f>
        <v>-2.09</v>
      </c>
      <c r="Z740">
        <f>Table1373[[#This Row],[Mass GS 46]]-Table1373[[#This Row],[Mass]]</f>
        <v>-9.5000000000000029E-2</v>
      </c>
      <c r="AA740">
        <f>Table1373[[#This Row],[SMI.mg GS 46]]-Table1373[[#This Row],[SMI.mg]]</f>
        <v>57.276818629745947</v>
      </c>
      <c r="AB740">
        <f>Table1373[[#This Row],[Days post-exp. GS 46]]-Table1373[[#This Row],[Days post-exp.]]</f>
        <v>3</v>
      </c>
    </row>
    <row r="741" spans="1:29">
      <c r="A741" t="s">
        <v>1530</v>
      </c>
      <c r="B741" t="s">
        <v>1332</v>
      </c>
      <c r="C741" s="3">
        <v>44002</v>
      </c>
      <c r="D741" s="13">
        <v>44017</v>
      </c>
      <c r="E741" s="3" t="s">
        <v>1537</v>
      </c>
      <c r="F741">
        <f>Table1373[[#This Row],[Date Measured]]-Table1373[[#This Row],[Exp. Start]]</f>
        <v>15</v>
      </c>
      <c r="G741">
        <v>15.48</v>
      </c>
      <c r="H741">
        <v>42</v>
      </c>
      <c r="I741">
        <v>0.46800000000000003</v>
      </c>
      <c r="J741">
        <f>Table1373[[#This Row],[Mass]]*1000</f>
        <v>468</v>
      </c>
      <c r="K741">
        <f>LOG(Table1373[[#This Row],[SVL]])</f>
        <v>1.1897709563468739</v>
      </c>
      <c r="L741">
        <f>LOG(Table1373[[#This Row],[Mass (mg)]])</f>
        <v>2.6702458530741242</v>
      </c>
      <c r="M741">
        <f>Table1373[[#This Row],[Mass (mg)]]*($M$4/Table1373[[#This Row],[SVL]])^$M$3</f>
        <v>412.42379471980814</v>
      </c>
      <c r="N741" s="13">
        <v>44022</v>
      </c>
      <c r="O741" t="s">
        <v>1538</v>
      </c>
      <c r="P741">
        <f>Table1373[[#This Row],[Date Measured GS 46]]-Table1373[[#This Row],[Exp. Start]]</f>
        <v>20</v>
      </c>
      <c r="Q741">
        <v>13.78</v>
      </c>
      <c r="R741">
        <v>46</v>
      </c>
      <c r="S741">
        <v>0.26400000000000001</v>
      </c>
      <c r="T741">
        <f>Table1373[[#This Row],[Mass GS 46]]*1000</f>
        <v>264</v>
      </c>
      <c r="U741">
        <f>LOG(Table1373[[#This Row],[SVL GS 46]])</f>
        <v>1.1392492175716069</v>
      </c>
      <c r="V741">
        <f>LOG(Table1373[[#This Row],[Mass (mg) GS 46]])</f>
        <v>2.4216039268698313</v>
      </c>
      <c r="W741">
        <f>Table1373[[#This Row],[Mass (mg) GS 46]]*($W$4/Table1373[[#This Row],[SVL GS 46]])^$W$3</f>
        <v>332.93603457539518</v>
      </c>
      <c r="X741" s="12">
        <f>Table1373[[#This Row],[GS 46]]-Table1373[[#This Row],[GS]]</f>
        <v>4</v>
      </c>
      <c r="Y741">
        <f>Table1373[[#This Row],[SVL GS 46]]-Table1373[[#This Row],[SVL]]</f>
        <v>-1.7000000000000011</v>
      </c>
      <c r="Z741">
        <f>Table1373[[#This Row],[Mass GS 46]]-Table1373[[#This Row],[Mass]]</f>
        <v>-0.20400000000000001</v>
      </c>
      <c r="AA741">
        <f>Table1373[[#This Row],[SMI.mg GS 46]]-Table1373[[#This Row],[SMI.mg]]</f>
        <v>-79.48776014441296</v>
      </c>
      <c r="AB741">
        <f>Table1373[[#This Row],[Days post-exp. GS 46]]-Table1373[[#This Row],[Days post-exp.]]</f>
        <v>5</v>
      </c>
    </row>
    <row r="742" spans="1:29">
      <c r="A742" t="s">
        <v>1530</v>
      </c>
      <c r="B742" t="s">
        <v>1332</v>
      </c>
      <c r="C742" s="3">
        <v>44002</v>
      </c>
      <c r="D742" s="13">
        <v>44017</v>
      </c>
      <c r="E742" s="3" t="s">
        <v>1539</v>
      </c>
      <c r="F742">
        <f>Table1373[[#This Row],[Date Measured]]-Table1373[[#This Row],[Exp. Start]]</f>
        <v>15</v>
      </c>
      <c r="G742">
        <v>14.94</v>
      </c>
      <c r="H742">
        <v>42</v>
      </c>
      <c r="I742">
        <v>0.30199999999999999</v>
      </c>
      <c r="J742">
        <f>Table1373[[#This Row],[Mass]]*1000</f>
        <v>302</v>
      </c>
      <c r="K742">
        <f>LOG(Table1373[[#This Row],[SVL]])</f>
        <v>1.17435059747938</v>
      </c>
      <c r="L742">
        <f>LOG(Table1373[[#This Row],[Mass (mg)]])</f>
        <v>2.4800069429571505</v>
      </c>
      <c r="M742">
        <f>Table1373[[#This Row],[Mass (mg)]]*($M$4/Table1373[[#This Row],[SVL]])^$M$3</f>
        <v>293.80553646232795</v>
      </c>
      <c r="N742" s="13">
        <v>44020</v>
      </c>
      <c r="O742" t="s">
        <v>1540</v>
      </c>
      <c r="P742">
        <f>Table1373[[#This Row],[Date Measured GS 46]]-Table1373[[#This Row],[Exp. Start]]</f>
        <v>18</v>
      </c>
      <c r="Q742">
        <v>13.35</v>
      </c>
      <c r="R742">
        <v>46</v>
      </c>
      <c r="S742">
        <v>0.24</v>
      </c>
      <c r="T742">
        <f>Table1373[[#This Row],[Mass GS 46]]*1000</f>
        <v>240</v>
      </c>
      <c r="U742">
        <f>LOG(Table1373[[#This Row],[SVL GS 46]])</f>
        <v>1.1254812657005939</v>
      </c>
      <c r="V742">
        <f>LOG(Table1373[[#This Row],[Mass (mg) GS 46]])</f>
        <v>2.3802112417116059</v>
      </c>
      <c r="W742">
        <f>Table1373[[#This Row],[Mass (mg) GS 46]]*($W$4/Table1373[[#This Row],[SVL GS 46]])^$W$3</f>
        <v>332.55530119358934</v>
      </c>
      <c r="X742" s="12">
        <f>Table1373[[#This Row],[GS 46]]-Table1373[[#This Row],[GS]]</f>
        <v>4</v>
      </c>
      <c r="Y742">
        <f>Table1373[[#This Row],[SVL GS 46]]-Table1373[[#This Row],[SVL]]</f>
        <v>-1.5899999999999999</v>
      </c>
      <c r="Z742">
        <f>Table1373[[#This Row],[Mass GS 46]]-Table1373[[#This Row],[Mass]]</f>
        <v>-6.2E-2</v>
      </c>
      <c r="AA742">
        <f>Table1373[[#This Row],[SMI.mg GS 46]]-Table1373[[#This Row],[SMI.mg]]</f>
        <v>38.749764731261394</v>
      </c>
      <c r="AB742">
        <f>Table1373[[#This Row],[Days post-exp. GS 46]]-Table1373[[#This Row],[Days post-exp.]]</f>
        <v>3</v>
      </c>
    </row>
    <row r="743" spans="1:29">
      <c r="A743" t="s">
        <v>1530</v>
      </c>
      <c r="B743" t="s">
        <v>1332</v>
      </c>
      <c r="C743" s="3">
        <v>44002</v>
      </c>
      <c r="D743" s="18">
        <v>44017</v>
      </c>
      <c r="E743" s="4" t="s">
        <v>1541</v>
      </c>
      <c r="F743">
        <f>Table1373[[#This Row],[Date Measured]]-Table1373[[#This Row],[Exp. Start]]</f>
        <v>15</v>
      </c>
      <c r="G743" s="4">
        <v>13.7</v>
      </c>
      <c r="H743" s="4">
        <v>43</v>
      </c>
      <c r="I743" s="4">
        <v>0.27700000000000002</v>
      </c>
      <c r="J743" s="4">
        <f>Table1373[[#This Row],[Mass]]*1000</f>
        <v>277</v>
      </c>
      <c r="K743" s="4">
        <f>LOG(Table1373[[#This Row],[SVL]])</f>
        <v>1.1367205671564067</v>
      </c>
      <c r="L743" s="4">
        <f>LOG(Table1373[[#This Row],[Mass (mg)]])</f>
        <v>2.4424797690644486</v>
      </c>
      <c r="M743">
        <f>Table1373[[#This Row],[Mass (mg)]]*($M$4/Table1373[[#This Row],[SVL]])^$M$3</f>
        <v>343.04852050819056</v>
      </c>
      <c r="N743" s="13">
        <v>44020</v>
      </c>
      <c r="O743" t="s">
        <v>1542</v>
      </c>
      <c r="P743">
        <f>Table1373[[#This Row],[Date Measured GS 46]]-Table1373[[#This Row],[Exp. Start]]</f>
        <v>18</v>
      </c>
      <c r="Q743">
        <v>13.18</v>
      </c>
      <c r="R743">
        <v>46</v>
      </c>
      <c r="S743">
        <v>0.23400000000000001</v>
      </c>
      <c r="T743">
        <f>Table1373[[#This Row],[Mass GS 46]]*1000</f>
        <v>234</v>
      </c>
      <c r="U743">
        <f>LOG(Table1373[[#This Row],[SVL GS 46]])</f>
        <v>1.1199154102579911</v>
      </c>
      <c r="V743">
        <f>LOG(Table1373[[#This Row],[Mass (mg) GS 46]])</f>
        <v>2.369215857410143</v>
      </c>
      <c r="W743">
        <f>Table1373[[#This Row],[Mass (mg) GS 46]]*($W$4/Table1373[[#This Row],[SVL GS 46]])^$W$3</f>
        <v>336.82248754408892</v>
      </c>
      <c r="X743" s="12">
        <f>Table1373[[#This Row],[GS 46]]-Table1373[[#This Row],[GS]]</f>
        <v>3</v>
      </c>
      <c r="Y743">
        <f>Table1373[[#This Row],[SVL GS 46]]-Table1373[[#This Row],[SVL]]</f>
        <v>-0.51999999999999957</v>
      </c>
      <c r="Z743">
        <f>Table1373[[#This Row],[Mass GS 46]]-Table1373[[#This Row],[Mass]]</f>
        <v>-4.300000000000001E-2</v>
      </c>
      <c r="AA743">
        <f>Table1373[[#This Row],[SMI.mg GS 46]]-Table1373[[#This Row],[SMI.mg]]</f>
        <v>-6.2260329641016483</v>
      </c>
      <c r="AB743">
        <f>Table1373[[#This Row],[Days post-exp. GS 46]]-Table1373[[#This Row],[Days post-exp.]]</f>
        <v>3</v>
      </c>
    </row>
    <row r="744" spans="1:29">
      <c r="A744" t="s">
        <v>1530</v>
      </c>
      <c r="B744" t="s">
        <v>1332</v>
      </c>
      <c r="C744" s="3">
        <v>44002</v>
      </c>
      <c r="D744" s="13">
        <v>44018</v>
      </c>
      <c r="E744" s="3" t="s">
        <v>1543</v>
      </c>
      <c r="F744">
        <f>Table1373[[#This Row],[Date Measured]]-Table1373[[#This Row],[Exp. Start]]</f>
        <v>16</v>
      </c>
      <c r="G744">
        <v>10.38</v>
      </c>
      <c r="H744">
        <v>42</v>
      </c>
      <c r="I744">
        <v>0.26</v>
      </c>
      <c r="J744">
        <f>Table1373[[#This Row],[Mass]]*1000</f>
        <v>260</v>
      </c>
      <c r="K744">
        <f>LOG(Table1373[[#This Row],[SVL]])</f>
        <v>1.0161973535124391</v>
      </c>
      <c r="L744">
        <f>LOG(Table1373[[#This Row],[Mass (mg)]])</f>
        <v>2.4149733479708178</v>
      </c>
      <c r="M744">
        <f>Table1373[[#This Row],[Mass (mg)]]*($M$4/Table1373[[#This Row],[SVL]])^$M$3</f>
        <v>697.55798180800298</v>
      </c>
      <c r="N744" s="13">
        <v>44020</v>
      </c>
      <c r="O744" t="s">
        <v>1544</v>
      </c>
      <c r="P744">
        <f>Table1373[[#This Row],[Date Measured GS 46]]-Table1373[[#This Row],[Exp. Start]]</f>
        <v>18</v>
      </c>
      <c r="Q744">
        <v>12.64</v>
      </c>
      <c r="R744">
        <v>46</v>
      </c>
      <c r="S744">
        <v>0.23699999999999999</v>
      </c>
      <c r="T744">
        <f>Table1373[[#This Row],[Mass GS 46]]*1000</f>
        <v>237</v>
      </c>
      <c r="U744">
        <f>LOG(Table1373[[#This Row],[SVL GS 46]])</f>
        <v>1.1017470739463662</v>
      </c>
      <c r="V744">
        <f>LOG(Table1373[[#This Row],[Mass (mg) GS 46]])</f>
        <v>2.374748346010104</v>
      </c>
      <c r="W744">
        <f>Table1373[[#This Row],[Mass (mg) GS 46]]*($W$4/Table1373[[#This Row],[SVL GS 46]])^$W$3</f>
        <v>386.27806414372645</v>
      </c>
      <c r="X744" s="12">
        <f>Table1373[[#This Row],[GS 46]]-Table1373[[#This Row],[GS]]</f>
        <v>4</v>
      </c>
      <c r="Y744">
        <f>Table1373[[#This Row],[SVL GS 46]]-Table1373[[#This Row],[SVL]]</f>
        <v>2.2599999999999998</v>
      </c>
      <c r="Z744">
        <f>Table1373[[#This Row],[Mass GS 46]]-Table1373[[#This Row],[Mass]]</f>
        <v>-2.300000000000002E-2</v>
      </c>
      <c r="AA744">
        <f>Table1373[[#This Row],[SMI.mg GS 46]]-Table1373[[#This Row],[SMI.mg]]</f>
        <v>-311.27991766427652</v>
      </c>
      <c r="AB744">
        <f>Table1373[[#This Row],[Days post-exp. GS 46]]-Table1373[[#This Row],[Days post-exp.]]</f>
        <v>2</v>
      </c>
    </row>
    <row r="745" spans="1:29">
      <c r="A745" t="s">
        <v>1530</v>
      </c>
      <c r="B745" t="s">
        <v>1332</v>
      </c>
      <c r="C745" s="3">
        <v>44002</v>
      </c>
      <c r="D745" s="13">
        <v>44018</v>
      </c>
      <c r="E745" s="3" t="s">
        <v>1545</v>
      </c>
      <c r="F745">
        <f>Table1373[[#This Row],[Date Measured]]-Table1373[[#This Row],[Exp. Start]]</f>
        <v>16</v>
      </c>
      <c r="G745">
        <v>10.06</v>
      </c>
      <c r="H745">
        <v>42</v>
      </c>
      <c r="I745">
        <v>0.23699999999999999</v>
      </c>
      <c r="J745">
        <f>Table1373[[#This Row],[Mass]]*1000</f>
        <v>237</v>
      </c>
      <c r="K745">
        <f>LOG(Table1373[[#This Row],[SVL]])</f>
        <v>1.0025979807199086</v>
      </c>
      <c r="L745">
        <f>LOG(Table1373[[#This Row],[Mass (mg)]])</f>
        <v>2.374748346010104</v>
      </c>
      <c r="M745">
        <f>Table1373[[#This Row],[Mass (mg)]]*($M$4/Table1373[[#This Row],[SVL]])^$M$3</f>
        <v>693.80578604276548</v>
      </c>
      <c r="N745" s="13">
        <v>44020</v>
      </c>
      <c r="O745" t="s">
        <v>1546</v>
      </c>
      <c r="P745">
        <f>Table1373[[#This Row],[Date Measured GS 46]]-Table1373[[#This Row],[Exp. Start]]</f>
        <v>18</v>
      </c>
      <c r="Q745">
        <v>13.11</v>
      </c>
      <c r="R745">
        <v>46</v>
      </c>
      <c r="S745">
        <v>0.247</v>
      </c>
      <c r="T745">
        <f>Table1373[[#This Row],[Mass GS 46]]*1000</f>
        <v>247</v>
      </c>
      <c r="U745">
        <f>LOG(Table1373[[#This Row],[SVL GS 46]])</f>
        <v>1.1176026916900843</v>
      </c>
      <c r="V745">
        <f>LOG(Table1373[[#This Row],[Mass (mg) GS 46]])</f>
        <v>2.3926969532596658</v>
      </c>
      <c r="W745">
        <f>Table1373[[#This Row],[Mass (mg) GS 46]]*($W$4/Table1373[[#This Row],[SVL GS 46]])^$W$3</f>
        <v>361.20335775635886</v>
      </c>
      <c r="X745" s="12">
        <f>Table1373[[#This Row],[GS 46]]-Table1373[[#This Row],[GS]]</f>
        <v>4</v>
      </c>
      <c r="Y745">
        <f>Table1373[[#This Row],[SVL GS 46]]-Table1373[[#This Row],[SVL]]</f>
        <v>3.0499999999999989</v>
      </c>
      <c r="Z745">
        <f>Table1373[[#This Row],[Mass GS 46]]-Table1373[[#This Row],[Mass]]</f>
        <v>1.0000000000000009E-2</v>
      </c>
      <c r="AA745">
        <f>Table1373[[#This Row],[SMI.mg GS 46]]-Table1373[[#This Row],[SMI.mg]]</f>
        <v>-332.60242828640662</v>
      </c>
      <c r="AB745">
        <f>Table1373[[#This Row],[Days post-exp. GS 46]]-Table1373[[#This Row],[Days post-exp.]]</f>
        <v>2</v>
      </c>
    </row>
    <row r="746" spans="1:29">
      <c r="A746" t="s">
        <v>1530</v>
      </c>
      <c r="B746" t="s">
        <v>1332</v>
      </c>
      <c r="C746" s="3">
        <v>44002</v>
      </c>
      <c r="D746" s="13">
        <v>44018</v>
      </c>
      <c r="E746" t="s">
        <v>1547</v>
      </c>
      <c r="F746">
        <f>Table1373[[#This Row],[Date Measured]]-Table1373[[#This Row],[Exp. Start]]</f>
        <v>16</v>
      </c>
      <c r="G746">
        <v>12.89</v>
      </c>
      <c r="H746">
        <v>42</v>
      </c>
      <c r="I746">
        <v>0.45500000000000002</v>
      </c>
      <c r="J746">
        <f>Table1373[[#This Row],[Mass]]*1000</f>
        <v>455</v>
      </c>
      <c r="K746">
        <f>LOG(Table1373[[#This Row],[SVL]])</f>
        <v>1.110252917353403</v>
      </c>
      <c r="L746">
        <f>LOG(Table1373[[#This Row],[Mass (mg)]])</f>
        <v>2.6580113966571126</v>
      </c>
      <c r="M746">
        <f>Table1373[[#This Row],[Mass (mg)]]*($M$4/Table1373[[#This Row],[SVL]])^$M$3</f>
        <v>667.75298953977244</v>
      </c>
      <c r="N746" s="13">
        <v>44023</v>
      </c>
      <c r="O746" t="s">
        <v>1548</v>
      </c>
      <c r="P746">
        <f>Table1373[[#This Row],[Date Measured GS 46]]-Table1373[[#This Row],[Exp. Start]]</f>
        <v>21</v>
      </c>
      <c r="Q746">
        <v>15.96</v>
      </c>
      <c r="R746">
        <v>46</v>
      </c>
      <c r="S746">
        <v>0.25800000000000001</v>
      </c>
      <c r="T746">
        <f>Table1373[[#This Row],[Mass GS 46]]*1000</f>
        <v>258</v>
      </c>
      <c r="U746">
        <f>LOG(Table1373[[#This Row],[SVL GS 46]])</f>
        <v>1.2030328870147107</v>
      </c>
      <c r="V746">
        <f>LOG(Table1373[[#This Row],[Mass (mg) GS 46]])</f>
        <v>2.4116197059632301</v>
      </c>
      <c r="W746">
        <f>Table1373[[#This Row],[Mass (mg) GS 46]]*($W$4/Table1373[[#This Row],[SVL GS 46]])^$W$3</f>
        <v>210.33725124344787</v>
      </c>
      <c r="X746" s="12">
        <f>Table1373[[#This Row],[GS 46]]-Table1373[[#This Row],[GS]]</f>
        <v>4</v>
      </c>
      <c r="Y746">
        <f>Table1373[[#This Row],[SVL GS 46]]-Table1373[[#This Row],[SVL]]</f>
        <v>3.0700000000000003</v>
      </c>
      <c r="Z746">
        <f>Table1373[[#This Row],[Mass GS 46]]-Table1373[[#This Row],[Mass]]</f>
        <v>-0.19700000000000001</v>
      </c>
      <c r="AA746">
        <f>Table1373[[#This Row],[SMI.mg GS 46]]-Table1373[[#This Row],[SMI.mg]]</f>
        <v>-457.41573829632455</v>
      </c>
      <c r="AB746">
        <f>Table1373[[#This Row],[Days post-exp. GS 46]]-Table1373[[#This Row],[Days post-exp.]]</f>
        <v>5</v>
      </c>
    </row>
    <row r="747" spans="1:29">
      <c r="A747" t="s">
        <v>1530</v>
      </c>
      <c r="B747" t="s">
        <v>1332</v>
      </c>
      <c r="C747" s="3">
        <v>44002</v>
      </c>
      <c r="D747" s="18">
        <v>44018</v>
      </c>
      <c r="E747" s="4" t="s">
        <v>1549</v>
      </c>
      <c r="F747">
        <f>Table1373[[#This Row],[Date Measured]]-Table1373[[#This Row],[Exp. Start]]</f>
        <v>16</v>
      </c>
      <c r="G747" s="4">
        <v>11.14</v>
      </c>
      <c r="H747" s="4">
        <v>43</v>
      </c>
      <c r="I747" s="4">
        <v>0.33800000000000002</v>
      </c>
      <c r="J747" s="4">
        <f>Table1373[[#This Row],[Mass]]*1000</f>
        <v>338</v>
      </c>
      <c r="K747" s="4">
        <f>LOG(Table1373[[#This Row],[SVL]])</f>
        <v>1.0468851908377101</v>
      </c>
      <c r="L747" s="4">
        <f>LOG(Table1373[[#This Row],[Mass (mg)]])</f>
        <v>2.5289167002776547</v>
      </c>
      <c r="M747">
        <f>Table1373[[#This Row],[Mass (mg)]]*($M$4/Table1373[[#This Row],[SVL]])^$M$3</f>
        <v>744.7991759203635</v>
      </c>
      <c r="N747" s="13">
        <v>44021</v>
      </c>
      <c r="O747" t="s">
        <v>1550</v>
      </c>
      <c r="P747">
        <f>Table1373[[#This Row],[Date Measured GS 46]]-Table1373[[#This Row],[Exp. Start]]</f>
        <v>19</v>
      </c>
      <c r="Q747">
        <v>14.97</v>
      </c>
      <c r="R747">
        <v>46</v>
      </c>
      <c r="S747">
        <v>0.26200000000000001</v>
      </c>
      <c r="T747">
        <f>Table1373[[#This Row],[Mass GS 46]]*1000</f>
        <v>262</v>
      </c>
      <c r="U747">
        <f>LOG(Table1373[[#This Row],[SVL GS 46]])</f>
        <v>1.1752218003430523</v>
      </c>
      <c r="V747">
        <f>LOG(Table1373[[#This Row],[Mass (mg) GS 46]])</f>
        <v>2.4183012913197452</v>
      </c>
      <c r="W747">
        <f>Table1373[[#This Row],[Mass (mg) GS 46]]*($W$4/Table1373[[#This Row],[SVL GS 46]])^$W$3</f>
        <v>258.34894187175013</v>
      </c>
      <c r="X747" s="12">
        <f>Table1373[[#This Row],[GS 46]]-Table1373[[#This Row],[GS]]</f>
        <v>3</v>
      </c>
      <c r="Y747">
        <f>Table1373[[#This Row],[SVL GS 46]]-Table1373[[#This Row],[SVL]]</f>
        <v>3.83</v>
      </c>
      <c r="Z747">
        <f>Table1373[[#This Row],[Mass GS 46]]-Table1373[[#This Row],[Mass]]</f>
        <v>-7.6000000000000012E-2</v>
      </c>
      <c r="AA747">
        <f>Table1373[[#This Row],[SMI.mg GS 46]]-Table1373[[#This Row],[SMI.mg]]</f>
        <v>-486.45023404861337</v>
      </c>
      <c r="AB747">
        <f>Table1373[[#This Row],[Days post-exp. GS 46]]-Table1373[[#This Row],[Days post-exp.]]</f>
        <v>3</v>
      </c>
    </row>
    <row r="748" spans="1:29">
      <c r="A748" t="s">
        <v>1530</v>
      </c>
      <c r="B748" t="s">
        <v>1332</v>
      </c>
      <c r="C748" s="3">
        <v>44002</v>
      </c>
      <c r="D748" s="13">
        <v>44019</v>
      </c>
      <c r="E748" s="3" t="s">
        <v>1551</v>
      </c>
      <c r="F748">
        <f>Table1373[[#This Row],[Date Measured]]-Table1373[[#This Row],[Exp. Start]]</f>
        <v>17</v>
      </c>
      <c r="G748">
        <v>11.88</v>
      </c>
      <c r="H748">
        <v>42</v>
      </c>
      <c r="I748">
        <v>0.17299999999999999</v>
      </c>
      <c r="J748">
        <f>Table1373[[#This Row],[Mass]]*1000</f>
        <v>173</v>
      </c>
      <c r="K748">
        <f>LOG(Table1373[[#This Row],[SVL]])</f>
        <v>1.0748164406451748</v>
      </c>
      <c r="L748">
        <f>LOG(Table1373[[#This Row],[Mass (mg)]])</f>
        <v>2.2380461031287955</v>
      </c>
      <c r="M748">
        <f>Table1373[[#This Row],[Mass (mg)]]*($M$4/Table1373[[#This Row],[SVL]])^$M$3</f>
        <v>318.68593930739326</v>
      </c>
      <c r="N748" s="13">
        <v>44023</v>
      </c>
      <c r="O748" t="s">
        <v>1552</v>
      </c>
      <c r="P748">
        <f>Table1373[[#This Row],[Date Measured GS 46]]-Table1373[[#This Row],[Exp. Start]]</f>
        <v>21</v>
      </c>
      <c r="Q748">
        <v>14.99</v>
      </c>
      <c r="R748">
        <v>46</v>
      </c>
      <c r="S748">
        <v>0.22900000000000001</v>
      </c>
      <c r="T748">
        <f>Table1373[[#This Row],[Mass GS 46]]*1000</f>
        <v>229</v>
      </c>
      <c r="U748">
        <f>LOG(Table1373[[#This Row],[SVL GS 46]])</f>
        <v>1.1758016328482794</v>
      </c>
      <c r="V748">
        <f>LOG(Table1373[[#This Row],[Mass (mg) GS 46]])</f>
        <v>2.3598354823398879</v>
      </c>
      <c r="W748">
        <f>Table1373[[#This Row],[Mass (mg) GS 46]]*($W$4/Table1373[[#This Row],[SVL GS 46]])^$W$3</f>
        <v>224.91507624529743</v>
      </c>
      <c r="X748" s="12">
        <f>Table1373[[#This Row],[GS 46]]-Table1373[[#This Row],[GS]]</f>
        <v>4</v>
      </c>
      <c r="Y748">
        <f>Table1373[[#This Row],[SVL GS 46]]-Table1373[[#This Row],[SVL]]</f>
        <v>3.1099999999999994</v>
      </c>
      <c r="Z748">
        <f>Table1373[[#This Row],[Mass GS 46]]-Table1373[[#This Row],[Mass]]</f>
        <v>5.6000000000000022E-2</v>
      </c>
      <c r="AA748">
        <f>Table1373[[#This Row],[SMI.mg GS 46]]-Table1373[[#This Row],[SMI.mg]]</f>
        <v>-93.770863062095827</v>
      </c>
      <c r="AB748">
        <f>Table1373[[#This Row],[Days post-exp. GS 46]]-Table1373[[#This Row],[Days post-exp.]]</f>
        <v>4</v>
      </c>
    </row>
    <row r="749" spans="1:29">
      <c r="A749" t="s">
        <v>1530</v>
      </c>
      <c r="B749" t="s">
        <v>1332</v>
      </c>
      <c r="C749" s="3">
        <v>44002</v>
      </c>
      <c r="D749" s="13">
        <v>44019</v>
      </c>
      <c r="E749" s="3" t="s">
        <v>1553</v>
      </c>
      <c r="F749">
        <f>Table1373[[#This Row],[Date Measured]]-Table1373[[#This Row],[Exp. Start]]</f>
        <v>17</v>
      </c>
      <c r="G749">
        <v>11.14</v>
      </c>
      <c r="H749">
        <v>42</v>
      </c>
      <c r="I749">
        <v>0.318</v>
      </c>
      <c r="J749">
        <f>Table1373[[#This Row],[Mass]]*1000</f>
        <v>318</v>
      </c>
      <c r="K749">
        <f>LOG(Table1373[[#This Row],[SVL]])</f>
        <v>1.0468851908377101</v>
      </c>
      <c r="L749">
        <f>LOG(Table1373[[#This Row],[Mass (mg)]])</f>
        <v>2.5024271199844326</v>
      </c>
      <c r="M749">
        <f>Table1373[[#This Row],[Mass (mg)]]*($M$4/Table1373[[#This Row],[SVL]])^$M$3</f>
        <v>700.72821876531236</v>
      </c>
      <c r="N749" s="13">
        <v>44024</v>
      </c>
      <c r="O749" t="s">
        <v>1554</v>
      </c>
      <c r="P749">
        <f>Table1373[[#This Row],[Date Measured GS 46]]-Table1373[[#This Row],[Exp. Start]]</f>
        <v>22</v>
      </c>
      <c r="Q749">
        <v>13.84</v>
      </c>
      <c r="R749">
        <v>46</v>
      </c>
      <c r="S749">
        <v>0.20499999999999999</v>
      </c>
      <c r="T749">
        <f>Table1373[[#This Row],[Mass GS 46]]*1000</f>
        <v>205</v>
      </c>
      <c r="U749">
        <f>LOG(Table1373[[#This Row],[SVL GS 46]])</f>
        <v>1.141136090120739</v>
      </c>
      <c r="V749">
        <f>LOG(Table1373[[#This Row],[Mass (mg) GS 46]])</f>
        <v>2.3117538610557542</v>
      </c>
      <c r="W749">
        <f>Table1373[[#This Row],[Mass (mg) GS 46]]*($W$4/Table1373[[#This Row],[SVL GS 46]])^$W$3</f>
        <v>255.21491312115583</v>
      </c>
      <c r="X749" s="12">
        <f>Table1373[[#This Row],[GS 46]]-Table1373[[#This Row],[GS]]</f>
        <v>4</v>
      </c>
      <c r="Y749">
        <f>Table1373[[#This Row],[SVL GS 46]]-Table1373[[#This Row],[SVL]]</f>
        <v>2.6999999999999993</v>
      </c>
      <c r="Z749">
        <f>Table1373[[#This Row],[Mass GS 46]]-Table1373[[#This Row],[Mass]]</f>
        <v>-0.11300000000000002</v>
      </c>
      <c r="AA749">
        <f>Table1373[[#This Row],[SMI.mg GS 46]]-Table1373[[#This Row],[SMI.mg]]</f>
        <v>-445.5133056441565</v>
      </c>
      <c r="AB749">
        <f>Table1373[[#This Row],[Days post-exp. GS 46]]-Table1373[[#This Row],[Days post-exp.]]</f>
        <v>5</v>
      </c>
    </row>
    <row r="750" spans="1:29">
      <c r="A750" t="s">
        <v>1530</v>
      </c>
      <c r="B750" t="s">
        <v>1332</v>
      </c>
      <c r="C750" s="3">
        <v>44002</v>
      </c>
      <c r="D750" s="13">
        <v>44019</v>
      </c>
      <c r="E750" s="3" t="s">
        <v>1555</v>
      </c>
      <c r="F750">
        <f>Table1373[[#This Row],[Date Measured]]-Table1373[[#This Row],[Exp. Start]]</f>
        <v>17</v>
      </c>
      <c r="G750">
        <v>11.78</v>
      </c>
      <c r="H750">
        <v>42</v>
      </c>
      <c r="I750">
        <v>0.31900000000000001</v>
      </c>
      <c r="J750">
        <f>Table1373[[#This Row],[Mass]]*1000</f>
        <v>319</v>
      </c>
      <c r="K750">
        <f>LOG(Table1373[[#This Row],[SVL]])</f>
        <v>1.0711452904510828</v>
      </c>
      <c r="L750">
        <f>LOG(Table1373[[#This Row],[Mass (mg)]])</f>
        <v>2.503790683057181</v>
      </c>
      <c r="M750">
        <f>Table1373[[#This Row],[Mass (mg)]]*($M$4/Table1373[[#This Row],[SVL]])^$M$3</f>
        <v>601.63610466770785</v>
      </c>
      <c r="N750" s="13">
        <v>44022</v>
      </c>
      <c r="O750" t="s">
        <v>1556</v>
      </c>
      <c r="P750">
        <f>Table1373[[#This Row],[Date Measured GS 46]]-Table1373[[#This Row],[Exp. Start]]</f>
        <v>20</v>
      </c>
      <c r="Q750">
        <v>14.7</v>
      </c>
      <c r="R750">
        <v>46</v>
      </c>
      <c r="S750">
        <v>0.24299999999999999</v>
      </c>
      <c r="T750">
        <f>Table1373[[#This Row],[Mass GS 46]]*1000</f>
        <v>243</v>
      </c>
      <c r="U750">
        <f>LOG(Table1373[[#This Row],[SVL GS 46]])</f>
        <v>1.167317334748176</v>
      </c>
      <c r="V750">
        <f>LOG(Table1373[[#This Row],[Mass (mg) GS 46]])</f>
        <v>2.3856062735983121</v>
      </c>
      <c r="W750">
        <f>Table1373[[#This Row],[Mass (mg) GS 46]]*($W$4/Table1373[[#This Row],[SVL GS 46]])^$W$3</f>
        <v>252.92442352736791</v>
      </c>
      <c r="X750" s="12">
        <f>Table1373[[#This Row],[GS 46]]-Table1373[[#This Row],[GS]]</f>
        <v>4</v>
      </c>
      <c r="Y750">
        <f>Table1373[[#This Row],[SVL GS 46]]-Table1373[[#This Row],[SVL]]</f>
        <v>2.92</v>
      </c>
      <c r="Z750">
        <f>Table1373[[#This Row],[Mass GS 46]]-Table1373[[#This Row],[Mass]]</f>
        <v>-7.6000000000000012E-2</v>
      </c>
      <c r="AA750">
        <f>Table1373[[#This Row],[SMI.mg GS 46]]-Table1373[[#This Row],[SMI.mg]]</f>
        <v>-348.71168114033992</v>
      </c>
      <c r="AB750">
        <f>Table1373[[#This Row],[Days post-exp. GS 46]]-Table1373[[#This Row],[Days post-exp.]]</f>
        <v>3</v>
      </c>
    </row>
    <row r="751" spans="1:29">
      <c r="A751" t="s">
        <v>1530</v>
      </c>
      <c r="B751" t="s">
        <v>1332</v>
      </c>
      <c r="C751" s="3">
        <v>44002</v>
      </c>
      <c r="D751" s="13">
        <v>44019</v>
      </c>
      <c r="E751" s="3" t="s">
        <v>1557</v>
      </c>
      <c r="F751">
        <f>Table1373[[#This Row],[Date Measured]]-Table1373[[#This Row],[Exp. Start]]</f>
        <v>17</v>
      </c>
      <c r="G751">
        <v>16.91</v>
      </c>
      <c r="H751">
        <v>42</v>
      </c>
      <c r="I751">
        <v>0.27500000000000002</v>
      </c>
      <c r="J751">
        <f>Table1373[[#This Row],[Mass]]*1000</f>
        <v>275</v>
      </c>
      <c r="K751">
        <f>LOG(Table1373[[#This Row],[SVL]])</f>
        <v>1.2281436075977417</v>
      </c>
      <c r="L751">
        <f>LOG(Table1373[[#This Row],[Mass (mg)]])</f>
        <v>2.4393326938302629</v>
      </c>
      <c r="M751">
        <f>Table1373[[#This Row],[Mass (mg)]]*($M$4/Table1373[[#This Row],[SVL]])^$M$3</f>
        <v>189.46943061894979</v>
      </c>
      <c r="N751" s="13">
        <v>44022</v>
      </c>
      <c r="O751" t="s">
        <v>1558</v>
      </c>
      <c r="P751">
        <f>Table1373[[#This Row],[Date Measured GS 46]]-Table1373[[#This Row],[Exp. Start]]</f>
        <v>20</v>
      </c>
      <c r="Q751">
        <v>13.25</v>
      </c>
      <c r="R751">
        <v>46</v>
      </c>
      <c r="S751">
        <v>0.24099999999999999</v>
      </c>
      <c r="T751">
        <f>Table1373[[#This Row],[Mass GS 46]]*1000</f>
        <v>241</v>
      </c>
      <c r="U751">
        <f>LOG(Table1373[[#This Row],[SVL GS 46]])</f>
        <v>1.1222158782728267</v>
      </c>
      <c r="V751">
        <f>LOG(Table1373[[#This Row],[Mass (mg) GS 46]])</f>
        <v>2.3820170425748683</v>
      </c>
      <c r="W751">
        <f>Table1373[[#This Row],[Mass (mg) GS 46]]*($W$4/Table1373[[#This Row],[SVL GS 46]])^$W$3</f>
        <v>341.48296888041034</v>
      </c>
      <c r="X751" s="12">
        <f>Table1373[[#This Row],[GS 46]]-Table1373[[#This Row],[GS]]</f>
        <v>4</v>
      </c>
      <c r="Y751">
        <f>Table1373[[#This Row],[SVL GS 46]]-Table1373[[#This Row],[SVL]]</f>
        <v>-3.66</v>
      </c>
      <c r="Z751">
        <f>Table1373[[#This Row],[Mass GS 46]]-Table1373[[#This Row],[Mass]]</f>
        <v>-3.400000000000003E-2</v>
      </c>
      <c r="AA751">
        <f>Table1373[[#This Row],[SMI.mg GS 46]]-Table1373[[#This Row],[SMI.mg]]</f>
        <v>152.01353826146055</v>
      </c>
      <c r="AB751">
        <f>Table1373[[#This Row],[Days post-exp. GS 46]]-Table1373[[#This Row],[Days post-exp.]]</f>
        <v>3</v>
      </c>
    </row>
    <row r="752" spans="1:29">
      <c r="A752" t="s">
        <v>1530</v>
      </c>
      <c r="B752" t="s">
        <v>1332</v>
      </c>
      <c r="C752" s="3">
        <v>44002</v>
      </c>
      <c r="D752" s="18">
        <v>44019</v>
      </c>
      <c r="E752" s="4" t="s">
        <v>1559</v>
      </c>
      <c r="F752">
        <f>Table1373[[#This Row],[Date Measured]]-Table1373[[#This Row],[Exp. Start]]</f>
        <v>17</v>
      </c>
      <c r="G752" s="4">
        <v>12.05</v>
      </c>
      <c r="H752" s="4">
        <v>43</v>
      </c>
      <c r="I752" s="4">
        <v>0.30599999999999999</v>
      </c>
      <c r="J752" s="4">
        <f>Table1373[[#This Row],[Mass]]*1000</f>
        <v>306</v>
      </c>
      <c r="K752" s="4">
        <f>LOG(Table1373[[#This Row],[SVL]])</f>
        <v>1.0809870469108873</v>
      </c>
      <c r="L752" s="4">
        <f>LOG(Table1373[[#This Row],[Mass (mg)]])</f>
        <v>2.4857214264815801</v>
      </c>
      <c r="M752">
        <f>Table1373[[#This Row],[Mass (mg)]]*($M$4/Table1373[[#This Row],[SVL]])^$M$3</f>
        <v>541.81284519023473</v>
      </c>
      <c r="N752" s="13">
        <v>44024</v>
      </c>
      <c r="O752" t="s">
        <v>1560</v>
      </c>
      <c r="P752">
        <f>Table1373[[#This Row],[Date Measured GS 46]]-Table1373[[#This Row],[Exp. Start]]</f>
        <v>22</v>
      </c>
      <c r="Q752">
        <v>14.03</v>
      </c>
      <c r="R752">
        <v>46</v>
      </c>
      <c r="S752">
        <v>0.20699999999999999</v>
      </c>
      <c r="T752">
        <f>Table1373[[#This Row],[Mass GS 46]]*1000</f>
        <v>207</v>
      </c>
      <c r="U752">
        <f>LOG(Table1373[[#This Row],[SVL GS 46]])</f>
        <v>1.14705767102836</v>
      </c>
      <c r="V752">
        <f>LOG(Table1373[[#This Row],[Mass (mg) GS 46]])</f>
        <v>2.3159703454569178</v>
      </c>
      <c r="W752">
        <f>Table1373[[#This Row],[Mass (mg) GS 46]]*($W$4/Table1373[[#This Row],[SVL GS 46]])^$W$3</f>
        <v>247.47612789661164</v>
      </c>
      <c r="X752" s="12">
        <f>Table1373[[#This Row],[GS 46]]-Table1373[[#This Row],[GS]]</f>
        <v>3</v>
      </c>
      <c r="Y752">
        <f>Table1373[[#This Row],[SVL GS 46]]-Table1373[[#This Row],[SVL]]</f>
        <v>1.9799999999999986</v>
      </c>
      <c r="Z752">
        <f>Table1373[[#This Row],[Mass GS 46]]-Table1373[[#This Row],[Mass]]</f>
        <v>-9.9000000000000005E-2</v>
      </c>
      <c r="AA752">
        <f>Table1373[[#This Row],[SMI.mg GS 46]]-Table1373[[#This Row],[SMI.mg]]</f>
        <v>-294.33671729362311</v>
      </c>
      <c r="AB752">
        <f>Table1373[[#This Row],[Days post-exp. GS 46]]-Table1373[[#This Row],[Days post-exp.]]</f>
        <v>5</v>
      </c>
    </row>
    <row r="753" spans="1:28">
      <c r="A753" t="s">
        <v>1530</v>
      </c>
      <c r="B753" t="s">
        <v>1332</v>
      </c>
      <c r="C753" s="3">
        <v>44002</v>
      </c>
      <c r="D753" s="18">
        <v>44019</v>
      </c>
      <c r="E753" s="4" t="s">
        <v>1561</v>
      </c>
      <c r="F753">
        <f>Table1373[[#This Row],[Date Measured]]-Table1373[[#This Row],[Exp. Start]]</f>
        <v>17</v>
      </c>
      <c r="G753" s="4">
        <v>12.13</v>
      </c>
      <c r="H753" s="4">
        <v>43</v>
      </c>
      <c r="I753" s="4">
        <v>0.308</v>
      </c>
      <c r="J753" s="4">
        <f>Table1373[[#This Row],[Mass]]*1000</f>
        <v>308</v>
      </c>
      <c r="K753" s="4">
        <f>LOG(Table1373[[#This Row],[SVL]])</f>
        <v>1.0838608008665731</v>
      </c>
      <c r="L753" s="4">
        <f>LOG(Table1373[[#This Row],[Mass (mg)]])</f>
        <v>2.4885507165004443</v>
      </c>
      <c r="M753">
        <f>Table1373[[#This Row],[Mass (mg)]]*($M$4/Table1373[[#This Row],[SVL]])^$M$3</f>
        <v>535.39389783539571</v>
      </c>
      <c r="N753" s="13">
        <v>44024</v>
      </c>
      <c r="O753" t="s">
        <v>1562</v>
      </c>
      <c r="P753">
        <f>Table1373[[#This Row],[Date Measured GS 46]]-Table1373[[#This Row],[Exp. Start]]</f>
        <v>22</v>
      </c>
      <c r="Q753">
        <v>13.11</v>
      </c>
      <c r="R753">
        <v>46</v>
      </c>
      <c r="S753">
        <v>0.23799999999999999</v>
      </c>
      <c r="T753">
        <f>Table1373[[#This Row],[Mass GS 46]]*1000</f>
        <v>238</v>
      </c>
      <c r="U753">
        <f>LOG(Table1373[[#This Row],[SVL GS 46]])</f>
        <v>1.1176026916900843</v>
      </c>
      <c r="V753">
        <f>LOG(Table1373[[#This Row],[Mass (mg) GS 46]])</f>
        <v>2.3765769570565118</v>
      </c>
      <c r="W753">
        <f>Table1373[[#This Row],[Mass (mg) GS 46]]*($W$4/Table1373[[#This Row],[SVL GS 46]])^$W$3</f>
        <v>348.04210180572227</v>
      </c>
      <c r="X753" s="12">
        <f>Table1373[[#This Row],[GS 46]]-Table1373[[#This Row],[GS]]</f>
        <v>3</v>
      </c>
      <c r="Y753">
        <f>Table1373[[#This Row],[SVL GS 46]]-Table1373[[#This Row],[SVL]]</f>
        <v>0.97999999999999865</v>
      </c>
      <c r="Z753">
        <f>Table1373[[#This Row],[Mass GS 46]]-Table1373[[#This Row],[Mass]]</f>
        <v>-7.0000000000000007E-2</v>
      </c>
      <c r="AA753">
        <f>Table1373[[#This Row],[SMI.mg GS 46]]-Table1373[[#This Row],[SMI.mg]]</f>
        <v>-187.35179602967344</v>
      </c>
      <c r="AB753">
        <f>Table1373[[#This Row],[Days post-exp. GS 46]]-Table1373[[#This Row],[Days post-exp.]]</f>
        <v>5</v>
      </c>
    </row>
    <row r="754" spans="1:28">
      <c r="A754" t="s">
        <v>1530</v>
      </c>
      <c r="B754" t="s">
        <v>1332</v>
      </c>
      <c r="C754" s="3">
        <v>44002</v>
      </c>
      <c r="D754" s="13">
        <v>44020</v>
      </c>
      <c r="E754" s="3" t="s">
        <v>1563</v>
      </c>
      <c r="F754">
        <f>Table1373[[#This Row],[Date Measured]]-Table1373[[#This Row],[Exp. Start]]</f>
        <v>18</v>
      </c>
      <c r="G754">
        <v>12.14</v>
      </c>
      <c r="H754">
        <v>42</v>
      </c>
      <c r="I754">
        <v>0.38600000000000001</v>
      </c>
      <c r="J754">
        <f>Table1373[[#This Row],[Mass]]*1000</f>
        <v>386</v>
      </c>
      <c r="K754">
        <f>LOG(Table1373[[#This Row],[SVL]])</f>
        <v>1.0842186867392387</v>
      </c>
      <c r="L754">
        <f>LOG(Table1373[[#This Row],[Mass (mg)]])</f>
        <v>2.5865873046717551</v>
      </c>
      <c r="M754">
        <f>Table1373[[#This Row],[Mass (mg)]]*($M$4/Table1373[[#This Row],[SVL]])^$M$3</f>
        <v>669.44218062420623</v>
      </c>
      <c r="N754" s="13">
        <v>44024</v>
      </c>
      <c r="O754" t="s">
        <v>1564</v>
      </c>
      <c r="P754">
        <f>Table1373[[#This Row],[Date Measured GS 46]]-Table1373[[#This Row],[Exp. Start]]</f>
        <v>22</v>
      </c>
      <c r="Q754">
        <v>14.66</v>
      </c>
      <c r="R754">
        <v>46</v>
      </c>
      <c r="S754">
        <v>0.24099999999999999</v>
      </c>
      <c r="T754">
        <f>Table1373[[#This Row],[Mass GS 46]]*1000</f>
        <v>241</v>
      </c>
      <c r="U754">
        <f>LOG(Table1373[[#This Row],[SVL GS 46]])</f>
        <v>1.1661339703051092</v>
      </c>
      <c r="V754">
        <f>LOG(Table1373[[#This Row],[Mass (mg) GS 46]])</f>
        <v>2.3820170425748683</v>
      </c>
      <c r="W754">
        <f>Table1373[[#This Row],[Mass (mg) GS 46]]*($W$4/Table1373[[#This Row],[SVL GS 46]])^$W$3</f>
        <v>252.88120648925388</v>
      </c>
      <c r="X754" s="12">
        <f>Table1373[[#This Row],[GS 46]]-Table1373[[#This Row],[GS]]</f>
        <v>4</v>
      </c>
      <c r="Y754">
        <f>Table1373[[#This Row],[SVL GS 46]]-Table1373[[#This Row],[SVL]]</f>
        <v>2.5199999999999996</v>
      </c>
      <c r="Z754">
        <f>Table1373[[#This Row],[Mass GS 46]]-Table1373[[#This Row],[Mass]]</f>
        <v>-0.14500000000000002</v>
      </c>
      <c r="AA754">
        <f>Table1373[[#This Row],[SMI.mg GS 46]]-Table1373[[#This Row],[SMI.mg]]</f>
        <v>-416.56097413495235</v>
      </c>
      <c r="AB754">
        <f>Table1373[[#This Row],[Days post-exp. GS 46]]-Table1373[[#This Row],[Days post-exp.]]</f>
        <v>4</v>
      </c>
    </row>
    <row r="755" spans="1:28">
      <c r="A755" t="s">
        <v>1530</v>
      </c>
      <c r="B755" t="s">
        <v>1332</v>
      </c>
      <c r="C755" s="3">
        <v>44002</v>
      </c>
      <c r="D755" s="13">
        <v>44020</v>
      </c>
      <c r="E755" s="3" t="s">
        <v>1565</v>
      </c>
      <c r="F755">
        <f>Table1373[[#This Row],[Date Measured]]-Table1373[[#This Row],[Exp. Start]]</f>
        <v>18</v>
      </c>
      <c r="G755">
        <v>12.16</v>
      </c>
      <c r="H755">
        <v>42</v>
      </c>
      <c r="I755">
        <v>0.314</v>
      </c>
      <c r="J755">
        <f>Table1373[[#This Row],[Mass]]*1000</f>
        <v>314</v>
      </c>
      <c r="K755">
        <f>LOG(Table1373[[#This Row],[SVL]])</f>
        <v>1.0849335749367162</v>
      </c>
      <c r="L755">
        <f>LOG(Table1373[[#This Row],[Mass (mg)]])</f>
        <v>2.4969296480732148</v>
      </c>
      <c r="M755">
        <f>Table1373[[#This Row],[Mass (mg)]]*($M$4/Table1373[[#This Row],[SVL]])^$M$3</f>
        <v>542.08078573949911</v>
      </c>
      <c r="N755" s="13">
        <v>44023</v>
      </c>
      <c r="O755" t="s">
        <v>1566</v>
      </c>
      <c r="P755">
        <f>Table1373[[#This Row],[Date Measured GS 46]]-Table1373[[#This Row],[Exp. Start]]</f>
        <v>21</v>
      </c>
      <c r="Q755">
        <v>14.5</v>
      </c>
      <c r="R755">
        <v>46</v>
      </c>
      <c r="S755">
        <v>0.20399999999999999</v>
      </c>
      <c r="T755">
        <f>Table1373[[#This Row],[Mass GS 46]]*1000</f>
        <v>204</v>
      </c>
      <c r="U755">
        <f>LOG(Table1373[[#This Row],[SVL GS 46]])</f>
        <v>1.1613680022349748</v>
      </c>
      <c r="V755">
        <f>LOG(Table1373[[#This Row],[Mass (mg) GS 46]])</f>
        <v>2.3096301674258988</v>
      </c>
      <c r="W755">
        <f>Table1373[[#This Row],[Mass (mg) GS 46]]*($W$4/Table1373[[#This Row],[SVL GS 46]])^$W$3</f>
        <v>221.14967993972266</v>
      </c>
      <c r="X755" s="12">
        <f>Table1373[[#This Row],[GS 46]]-Table1373[[#This Row],[GS]]</f>
        <v>4</v>
      </c>
      <c r="Y755">
        <f>Table1373[[#This Row],[SVL GS 46]]-Table1373[[#This Row],[SVL]]</f>
        <v>2.34</v>
      </c>
      <c r="Z755">
        <f>Table1373[[#This Row],[Mass GS 46]]-Table1373[[#This Row],[Mass]]</f>
        <v>-0.11000000000000001</v>
      </c>
      <c r="AA755">
        <f>Table1373[[#This Row],[SMI.mg GS 46]]-Table1373[[#This Row],[SMI.mg]]</f>
        <v>-320.93110579977645</v>
      </c>
      <c r="AB755">
        <f>Table1373[[#This Row],[Days post-exp. GS 46]]-Table1373[[#This Row],[Days post-exp.]]</f>
        <v>3</v>
      </c>
    </row>
    <row r="756" spans="1:28">
      <c r="A756" t="s">
        <v>1530</v>
      </c>
      <c r="B756" t="s">
        <v>1332</v>
      </c>
      <c r="C756" s="3">
        <v>44002</v>
      </c>
      <c r="D756" s="13">
        <v>44020</v>
      </c>
      <c r="E756" s="3" t="s">
        <v>1567</v>
      </c>
      <c r="F756">
        <f>Table1373[[#This Row],[Date Measured]]-Table1373[[#This Row],[Exp. Start]]</f>
        <v>18</v>
      </c>
      <c r="G756">
        <v>11.04</v>
      </c>
      <c r="H756">
        <v>42</v>
      </c>
      <c r="I756">
        <v>0.35899999999999999</v>
      </c>
      <c r="J756">
        <f>Table1373[[#This Row],[Mass]]*1000</f>
        <v>359</v>
      </c>
      <c r="K756">
        <f>LOG(Table1373[[#This Row],[SVL]])</f>
        <v>1.04296907339318</v>
      </c>
      <c r="L756">
        <f>LOG(Table1373[[#This Row],[Mass (mg)]])</f>
        <v>2.5550944485783194</v>
      </c>
      <c r="M756">
        <f>Table1373[[#This Row],[Mass (mg)]]*($M$4/Table1373[[#This Row],[SVL]])^$M$3</f>
        <v>811.1958652670761</v>
      </c>
      <c r="N756" s="13">
        <v>44024</v>
      </c>
      <c r="O756" t="s">
        <v>1568</v>
      </c>
      <c r="P756">
        <f>Table1373[[#This Row],[Date Measured GS 46]]-Table1373[[#This Row],[Exp. Start]]</f>
        <v>22</v>
      </c>
      <c r="Q756">
        <v>12.15</v>
      </c>
      <c r="R756">
        <v>46</v>
      </c>
      <c r="S756">
        <v>0.23300000000000001</v>
      </c>
      <c r="T756">
        <f>Table1373[[#This Row],[Mass GS 46]]*1000</f>
        <v>233</v>
      </c>
      <c r="U756">
        <f>LOG(Table1373[[#This Row],[SVL GS 46]])</f>
        <v>1.0845762779343311</v>
      </c>
      <c r="V756">
        <f>LOG(Table1373[[#This Row],[Mass (mg) GS 46]])</f>
        <v>2.3673559210260189</v>
      </c>
      <c r="W756">
        <f>Table1373[[#This Row],[Mass (mg) GS 46]]*($W$4/Table1373[[#This Row],[SVL GS 46]])^$W$3</f>
        <v>427.08178313249056</v>
      </c>
      <c r="X756" s="12">
        <f>Table1373[[#This Row],[GS 46]]-Table1373[[#This Row],[GS]]</f>
        <v>4</v>
      </c>
      <c r="Y756">
        <f>Table1373[[#This Row],[SVL GS 46]]-Table1373[[#This Row],[SVL]]</f>
        <v>1.1100000000000012</v>
      </c>
      <c r="Z756">
        <f>Table1373[[#This Row],[Mass GS 46]]-Table1373[[#This Row],[Mass]]</f>
        <v>-0.12599999999999997</v>
      </c>
      <c r="AA756">
        <f>Table1373[[#This Row],[SMI.mg GS 46]]-Table1373[[#This Row],[SMI.mg]]</f>
        <v>-384.11408213458554</v>
      </c>
      <c r="AB756">
        <f>Table1373[[#This Row],[Days post-exp. GS 46]]-Table1373[[#This Row],[Days post-exp.]]</f>
        <v>4</v>
      </c>
    </row>
    <row r="757" spans="1:28">
      <c r="A757" t="s">
        <v>1530</v>
      </c>
      <c r="B757" t="s">
        <v>1332</v>
      </c>
      <c r="C757" s="3">
        <v>44002</v>
      </c>
      <c r="D757" s="13">
        <v>44021</v>
      </c>
      <c r="E757" s="3" t="s">
        <v>1569</v>
      </c>
      <c r="F757">
        <f>Table1373[[#This Row],[Date Measured]]-Table1373[[#This Row],[Exp. Start]]</f>
        <v>19</v>
      </c>
      <c r="G757">
        <v>14.25</v>
      </c>
      <c r="H757">
        <v>42</v>
      </c>
      <c r="I757">
        <v>0.38200000000000001</v>
      </c>
      <c r="J757">
        <f>Table1373[[#This Row],[Mass]]*1000</f>
        <v>382</v>
      </c>
      <c r="K757">
        <f>LOG(Table1373[[#This Row],[SVL]])</f>
        <v>1.153814864344529</v>
      </c>
      <c r="L757">
        <f>LOG(Table1373[[#This Row],[Mass (mg)]])</f>
        <v>2.5820633629117089</v>
      </c>
      <c r="M757">
        <f>Table1373[[#This Row],[Mass (mg)]]*($M$4/Table1373[[#This Row],[SVL]])^$M$3</f>
        <v>423.9562347535952</v>
      </c>
      <c r="N757" s="13">
        <v>44025</v>
      </c>
      <c r="O757" t="s">
        <v>1570</v>
      </c>
      <c r="P757">
        <f>Table1373[[#This Row],[Date Measured GS 46]]-Table1373[[#This Row],[Exp. Start]]</f>
        <v>23</v>
      </c>
      <c r="Q757">
        <v>15.4</v>
      </c>
      <c r="R757">
        <v>46</v>
      </c>
      <c r="S757">
        <v>0.26600000000000001</v>
      </c>
      <c r="T757">
        <f>Table1373[[#This Row],[Mass GS 46]]*1000</f>
        <v>266</v>
      </c>
      <c r="U757">
        <f>LOG(Table1373[[#This Row],[SVL GS 46]])</f>
        <v>1.1875207208364631</v>
      </c>
      <c r="V757">
        <f>LOG(Table1373[[#This Row],[Mass (mg) GS 46]])</f>
        <v>2.424881636631067</v>
      </c>
      <c r="W757">
        <f>Table1373[[#This Row],[Mass (mg) GS 46]]*($W$4/Table1373[[#This Row],[SVL GS 46]])^$W$3</f>
        <v>241.13198707070003</v>
      </c>
      <c r="X757" s="12">
        <f>Table1373[[#This Row],[GS 46]]-Table1373[[#This Row],[GS]]</f>
        <v>4</v>
      </c>
      <c r="Y757">
        <f>Table1373[[#This Row],[SVL GS 46]]-Table1373[[#This Row],[SVL]]</f>
        <v>1.1500000000000004</v>
      </c>
      <c r="Z757">
        <f>Table1373[[#This Row],[Mass GS 46]]-Table1373[[#This Row],[Mass]]</f>
        <v>-0.11599999999999999</v>
      </c>
      <c r="AA757">
        <f>Table1373[[#This Row],[SMI.mg GS 46]]-Table1373[[#This Row],[SMI.mg]]</f>
        <v>-182.82424768289516</v>
      </c>
      <c r="AB757">
        <f>Table1373[[#This Row],[Days post-exp. GS 46]]-Table1373[[#This Row],[Days post-exp.]]</f>
        <v>4</v>
      </c>
    </row>
    <row r="758" spans="1:28">
      <c r="A758" t="s">
        <v>1530</v>
      </c>
      <c r="B758" t="s">
        <v>1332</v>
      </c>
      <c r="C758" s="3">
        <v>44002</v>
      </c>
      <c r="D758" s="13">
        <v>44021</v>
      </c>
      <c r="E758" s="3" t="s">
        <v>1571</v>
      </c>
      <c r="F758">
        <f>Table1373[[#This Row],[Date Measured]]-Table1373[[#This Row],[Exp. Start]]</f>
        <v>19</v>
      </c>
      <c r="G758">
        <v>14.39</v>
      </c>
      <c r="H758">
        <v>42</v>
      </c>
      <c r="I758">
        <v>0.40899999999999997</v>
      </c>
      <c r="J758">
        <f>Table1373[[#This Row],[Mass]]*1000</f>
        <v>409</v>
      </c>
      <c r="K758">
        <f>LOG(Table1373[[#This Row],[SVL]])</f>
        <v>1.1580607939366052</v>
      </c>
      <c r="L758">
        <f>LOG(Table1373[[#This Row],[Mass (mg)]])</f>
        <v>2.6117233080073419</v>
      </c>
      <c r="M758">
        <f>Table1373[[#This Row],[Mass (mg)]]*($M$4/Table1373[[#This Row],[SVL]])^$M$3</f>
        <v>441.72649524238727</v>
      </c>
      <c r="N758" s="13">
        <v>44024</v>
      </c>
      <c r="O758" t="s">
        <v>1572</v>
      </c>
      <c r="P758">
        <f>Table1373[[#This Row],[Date Measured GS 46]]-Table1373[[#This Row],[Exp. Start]]</f>
        <v>22</v>
      </c>
      <c r="Q758">
        <v>14.59</v>
      </c>
      <c r="R758">
        <v>46</v>
      </c>
      <c r="S758">
        <v>0.29899999999999999</v>
      </c>
      <c r="T758">
        <f>Table1373[[#This Row],[Mass GS 46]]*1000</f>
        <v>299</v>
      </c>
      <c r="U758">
        <f>LOG(Table1373[[#This Row],[SVL GS 46]])</f>
        <v>1.1640552918934517</v>
      </c>
      <c r="V758">
        <f>LOG(Table1373[[#This Row],[Mass (mg) GS 46]])</f>
        <v>2.4756711883244296</v>
      </c>
      <c r="W758">
        <f>Table1373[[#This Row],[Mass (mg) GS 46]]*($W$4/Table1373[[#This Row],[SVL GS 46]])^$W$3</f>
        <v>318.23293294046289</v>
      </c>
      <c r="X758" s="12">
        <f>Table1373[[#This Row],[GS 46]]-Table1373[[#This Row],[GS]]</f>
        <v>4</v>
      </c>
      <c r="Y758">
        <f>Table1373[[#This Row],[SVL GS 46]]-Table1373[[#This Row],[SVL]]</f>
        <v>0.19999999999999929</v>
      </c>
      <c r="Z758">
        <f>Table1373[[#This Row],[Mass GS 46]]-Table1373[[#This Row],[Mass]]</f>
        <v>-0.10999999999999999</v>
      </c>
      <c r="AA758">
        <f>Table1373[[#This Row],[SMI.mg GS 46]]-Table1373[[#This Row],[SMI.mg]]</f>
        <v>-123.49356230192438</v>
      </c>
      <c r="AB758">
        <f>Table1373[[#This Row],[Days post-exp. GS 46]]-Table1373[[#This Row],[Days post-exp.]]</f>
        <v>3</v>
      </c>
    </row>
    <row r="759" spans="1:28">
      <c r="A759" t="s">
        <v>1530</v>
      </c>
      <c r="B759" t="s">
        <v>1332</v>
      </c>
      <c r="C759" s="3">
        <v>44002</v>
      </c>
      <c r="D759" s="13">
        <v>44021</v>
      </c>
      <c r="E759" s="3" t="s">
        <v>1573</v>
      </c>
      <c r="F759">
        <f>Table1373[[#This Row],[Date Measured]]-Table1373[[#This Row],[Exp. Start]]</f>
        <v>19</v>
      </c>
      <c r="G759">
        <v>12.96</v>
      </c>
      <c r="H759">
        <v>42</v>
      </c>
      <c r="I759">
        <v>0.27300000000000002</v>
      </c>
      <c r="J759">
        <f>Table1373[[#This Row],[Mass]]*1000</f>
        <v>273</v>
      </c>
      <c r="K759">
        <f>LOG(Table1373[[#This Row],[SVL]])</f>
        <v>1.1126050015345745</v>
      </c>
      <c r="L759">
        <f>LOG(Table1373[[#This Row],[Mass (mg)]])</f>
        <v>2.436162647040756</v>
      </c>
      <c r="M759">
        <f>Table1373[[#This Row],[Mass (mg)]]*($M$4/Table1373[[#This Row],[SVL]])^$M$3</f>
        <v>394.65271256063767</v>
      </c>
      <c r="N759" s="13">
        <v>44023</v>
      </c>
      <c r="O759" t="s">
        <v>1574</v>
      </c>
      <c r="P759">
        <f>Table1373[[#This Row],[Date Measured GS 46]]-Table1373[[#This Row],[Exp. Start]]</f>
        <v>21</v>
      </c>
      <c r="Q759">
        <v>15.18</v>
      </c>
      <c r="R759">
        <v>46</v>
      </c>
      <c r="S759">
        <v>0.23499999999999999</v>
      </c>
      <c r="T759">
        <f>Table1373[[#This Row],[Mass GS 46]]*1000</f>
        <v>235</v>
      </c>
      <c r="U759">
        <f>LOG(Table1373[[#This Row],[SVL GS 46]])</f>
        <v>1.1812717715594616</v>
      </c>
      <c r="V759">
        <f>LOG(Table1373[[#This Row],[Mass (mg) GS 46]])</f>
        <v>2.3710678622717363</v>
      </c>
      <c r="W759">
        <f>Table1373[[#This Row],[Mass (mg) GS 46]]*($W$4/Table1373[[#This Row],[SVL GS 46]])^$W$3</f>
        <v>222.33235721180344</v>
      </c>
      <c r="X759" s="12">
        <f>Table1373[[#This Row],[GS 46]]-Table1373[[#This Row],[GS]]</f>
        <v>4</v>
      </c>
      <c r="Y759">
        <f>Table1373[[#This Row],[SVL GS 46]]-Table1373[[#This Row],[SVL]]</f>
        <v>2.2199999999999989</v>
      </c>
      <c r="Z759">
        <f>Table1373[[#This Row],[Mass GS 46]]-Table1373[[#This Row],[Mass]]</f>
        <v>-3.8000000000000034E-2</v>
      </c>
      <c r="AA759">
        <f>Table1373[[#This Row],[SMI.mg GS 46]]-Table1373[[#This Row],[SMI.mg]]</f>
        <v>-172.32035534883423</v>
      </c>
      <c r="AB759">
        <f>Table1373[[#This Row],[Days post-exp. GS 46]]-Table1373[[#This Row],[Days post-exp.]]</f>
        <v>2</v>
      </c>
    </row>
    <row r="760" spans="1:28">
      <c r="A760" t="s">
        <v>1530</v>
      </c>
      <c r="B760" t="s">
        <v>1332</v>
      </c>
      <c r="C760" s="3">
        <v>44002</v>
      </c>
      <c r="D760" s="18">
        <v>44021</v>
      </c>
      <c r="E760" s="4" t="s">
        <v>1575</v>
      </c>
      <c r="F760">
        <f>Table1373[[#This Row],[Date Measured]]-Table1373[[#This Row],[Exp. Start]]</f>
        <v>19</v>
      </c>
      <c r="G760" s="4">
        <v>13.9</v>
      </c>
      <c r="H760" s="4">
        <v>43</v>
      </c>
      <c r="I760" s="4">
        <v>0.28399999999999997</v>
      </c>
      <c r="J760" s="4">
        <f>Table1373[[#This Row],[Mass]]*1000</f>
        <v>284</v>
      </c>
      <c r="K760" s="4">
        <f>LOG(Table1373[[#This Row],[SVL]])</f>
        <v>1.1430148002540952</v>
      </c>
      <c r="L760" s="4">
        <f>LOG(Table1373[[#This Row],[Mass (mg)]])</f>
        <v>2.4533183400470375</v>
      </c>
      <c r="M760">
        <f>Table1373[[#This Row],[Mass (mg)]]*($M$4/Table1373[[#This Row],[SVL]])^$M$3</f>
        <v>337.80091074885985</v>
      </c>
      <c r="N760" s="13">
        <v>44025</v>
      </c>
      <c r="O760" t="s">
        <v>1576</v>
      </c>
      <c r="P760">
        <f>Table1373[[#This Row],[Date Measured GS 46]]-Table1373[[#This Row],[Exp. Start]]</f>
        <v>23</v>
      </c>
      <c r="Q760">
        <v>13.35</v>
      </c>
      <c r="R760">
        <v>46</v>
      </c>
      <c r="S760">
        <v>0.2</v>
      </c>
      <c r="T760">
        <f>Table1373[[#This Row],[Mass GS 46]]*1000</f>
        <v>200</v>
      </c>
      <c r="U760">
        <f>LOG(Table1373[[#This Row],[SVL GS 46]])</f>
        <v>1.1254812657005939</v>
      </c>
      <c r="V760">
        <f>LOG(Table1373[[#This Row],[Mass (mg) GS 46]])</f>
        <v>2.3010299956639813</v>
      </c>
      <c r="W760">
        <f>Table1373[[#This Row],[Mass (mg) GS 46]]*($W$4/Table1373[[#This Row],[SVL GS 46]])^$W$3</f>
        <v>277.12941766132445</v>
      </c>
      <c r="X760" s="12">
        <f>Table1373[[#This Row],[GS 46]]-Table1373[[#This Row],[GS]]</f>
        <v>3</v>
      </c>
      <c r="Y760">
        <f>Table1373[[#This Row],[SVL GS 46]]-Table1373[[#This Row],[SVL]]</f>
        <v>-0.55000000000000071</v>
      </c>
      <c r="Z760">
        <f>Table1373[[#This Row],[Mass GS 46]]-Table1373[[#This Row],[Mass]]</f>
        <v>-8.3999999999999964E-2</v>
      </c>
      <c r="AA760">
        <f>Table1373[[#This Row],[SMI.mg GS 46]]-Table1373[[#This Row],[SMI.mg]]</f>
        <v>-60.671493087535396</v>
      </c>
      <c r="AB760">
        <f>Table1373[[#This Row],[Days post-exp. GS 46]]-Table1373[[#This Row],[Days post-exp.]]</f>
        <v>4</v>
      </c>
    </row>
    <row r="761" spans="1:28">
      <c r="A761" t="s">
        <v>1530</v>
      </c>
      <c r="B761" t="s">
        <v>1332</v>
      </c>
      <c r="C761" s="3">
        <v>44002</v>
      </c>
      <c r="D761" s="13">
        <v>44023</v>
      </c>
      <c r="E761" s="3" t="s">
        <v>1577</v>
      </c>
      <c r="F761">
        <f>Table1373[[#This Row],[Date Measured]]-Table1373[[#This Row],[Exp. Start]]</f>
        <v>21</v>
      </c>
      <c r="G761">
        <v>14.56</v>
      </c>
      <c r="H761">
        <v>42</v>
      </c>
      <c r="I761">
        <v>0.36</v>
      </c>
      <c r="J761">
        <f>Table1373[[#This Row],[Mass]]*1000</f>
        <v>360</v>
      </c>
      <c r="K761">
        <f>LOG(Table1373[[#This Row],[SVL]])</f>
        <v>1.1631613749770184</v>
      </c>
      <c r="L761">
        <f>LOG(Table1373[[#This Row],[Mass (mg)]])</f>
        <v>2.5563025007672873</v>
      </c>
      <c r="M761">
        <f>Table1373[[#This Row],[Mass (mg)]]*($M$4/Table1373[[#This Row],[SVL]])^$M$3</f>
        <v>376.29148506043117</v>
      </c>
      <c r="N761" s="13">
        <v>44027</v>
      </c>
      <c r="O761" t="s">
        <v>1578</v>
      </c>
      <c r="P761">
        <f>Table1373[[#This Row],[Date Measured GS 46]]-Table1373[[#This Row],[Exp. Start]]</f>
        <v>25</v>
      </c>
      <c r="Q761">
        <v>13.57</v>
      </c>
      <c r="R761">
        <v>46</v>
      </c>
      <c r="S761">
        <v>0.27100000000000002</v>
      </c>
      <c r="T761">
        <f>Table1373[[#This Row],[Mass GS 46]]*1000</f>
        <v>271</v>
      </c>
      <c r="U761">
        <f>LOG(Table1373[[#This Row],[SVL GS 46]])</f>
        <v>1.1325798476597371</v>
      </c>
      <c r="V761">
        <f>LOG(Table1373[[#This Row],[Mass (mg) GS 46]])</f>
        <v>2.4329692908744058</v>
      </c>
      <c r="W761">
        <f>Table1373[[#This Row],[Mass (mg) GS 46]]*($W$4/Table1373[[#This Row],[SVL GS 46]])^$W$3</f>
        <v>357.71453615514497</v>
      </c>
      <c r="X761" s="12">
        <f>Table1373[[#This Row],[GS 46]]-Table1373[[#This Row],[GS]]</f>
        <v>4</v>
      </c>
      <c r="Y761">
        <f>Table1373[[#This Row],[SVL GS 46]]-Table1373[[#This Row],[SVL]]</f>
        <v>-0.99000000000000021</v>
      </c>
      <c r="Z761">
        <f>Table1373[[#This Row],[Mass GS 46]]-Table1373[[#This Row],[Mass]]</f>
        <v>-8.8999999999999968E-2</v>
      </c>
      <c r="AA761">
        <f>Table1373[[#This Row],[SMI.mg GS 46]]-Table1373[[#This Row],[SMI.mg]]</f>
        <v>-18.576948905286201</v>
      </c>
      <c r="AB761">
        <f>Table1373[[#This Row],[Days post-exp. GS 46]]-Table1373[[#This Row],[Days post-exp.]]</f>
        <v>4</v>
      </c>
    </row>
    <row r="762" spans="1:28">
      <c r="A762" t="s">
        <v>1530</v>
      </c>
      <c r="B762" t="s">
        <v>1332</v>
      </c>
      <c r="C762" s="3">
        <v>44002</v>
      </c>
      <c r="D762" s="13">
        <v>44023</v>
      </c>
      <c r="E762" s="3" t="s">
        <v>1579</v>
      </c>
      <c r="F762">
        <f>Table1373[[#This Row],[Date Measured]]-Table1373[[#This Row],[Exp. Start]]</f>
        <v>21</v>
      </c>
      <c r="G762">
        <v>14.09</v>
      </c>
      <c r="H762">
        <v>42</v>
      </c>
      <c r="I762">
        <v>0.376</v>
      </c>
      <c r="J762">
        <f>Table1373[[#This Row],[Mass]]*1000</f>
        <v>376</v>
      </c>
      <c r="K762">
        <f>LOG(Table1373[[#This Row],[SVL]])</f>
        <v>1.1489109931093564</v>
      </c>
      <c r="L762">
        <f>LOG(Table1373[[#This Row],[Mass (mg)]])</f>
        <v>2.5751878449276608</v>
      </c>
      <c r="M762">
        <f>Table1373[[#This Row],[Mass (mg)]]*($M$4/Table1373[[#This Row],[SVL]])^$M$3</f>
        <v>430.63150745501048</v>
      </c>
      <c r="N762" s="13">
        <v>44028</v>
      </c>
      <c r="O762" t="s">
        <v>1580</v>
      </c>
      <c r="P762">
        <f>Table1373[[#This Row],[Date Measured GS 46]]-Table1373[[#This Row],[Exp. Start]]</f>
        <v>26</v>
      </c>
      <c r="Q762">
        <v>15.2</v>
      </c>
      <c r="R762">
        <v>46</v>
      </c>
      <c r="S762">
        <v>0.249</v>
      </c>
      <c r="T762">
        <f>Table1373[[#This Row],[Mass GS 46]]*1000</f>
        <v>249</v>
      </c>
      <c r="U762">
        <f>LOG(Table1373[[#This Row],[SVL GS 46]])</f>
        <v>1.1818435879447726</v>
      </c>
      <c r="V762">
        <f>LOG(Table1373[[#This Row],[Mass (mg) GS 46]])</f>
        <v>2.3961993470957363</v>
      </c>
      <c r="W762">
        <f>Table1373[[#This Row],[Mass (mg) GS 46]]*($W$4/Table1373[[#This Row],[SVL GS 46]])^$W$3</f>
        <v>234.65815809998676</v>
      </c>
      <c r="X762" s="12">
        <f>Table1373[[#This Row],[GS 46]]-Table1373[[#This Row],[GS]]</f>
        <v>4</v>
      </c>
      <c r="Y762">
        <f>Table1373[[#This Row],[SVL GS 46]]-Table1373[[#This Row],[SVL]]</f>
        <v>1.1099999999999994</v>
      </c>
      <c r="Z762">
        <f>Table1373[[#This Row],[Mass GS 46]]-Table1373[[#This Row],[Mass]]</f>
        <v>-0.127</v>
      </c>
      <c r="AA762">
        <f>Table1373[[#This Row],[SMI.mg GS 46]]-Table1373[[#This Row],[SMI.mg]]</f>
        <v>-195.97334935502371</v>
      </c>
      <c r="AB762">
        <f>Table1373[[#This Row],[Days post-exp. GS 46]]-Table1373[[#This Row],[Days post-exp.]]</f>
        <v>5</v>
      </c>
    </row>
    <row r="763" spans="1:28">
      <c r="A763" t="s">
        <v>1530</v>
      </c>
      <c r="B763" t="s">
        <v>1332</v>
      </c>
      <c r="C763" s="3">
        <v>44002</v>
      </c>
      <c r="D763" s="18">
        <v>44024</v>
      </c>
      <c r="E763" s="4" t="s">
        <v>1581</v>
      </c>
      <c r="F763">
        <f>Table1373[[#This Row],[Date Measured]]-Table1373[[#This Row],[Exp. Start]]</f>
        <v>22</v>
      </c>
      <c r="G763" s="4">
        <v>13.71</v>
      </c>
      <c r="H763" s="4">
        <v>44</v>
      </c>
      <c r="I763" s="4">
        <v>0.193</v>
      </c>
      <c r="J763" s="4">
        <f>Table1373[[#This Row],[Mass]]*1000</f>
        <v>193</v>
      </c>
      <c r="K763" s="4">
        <f>LOG(Table1373[[#This Row],[SVL]])</f>
        <v>1.1370374547895128</v>
      </c>
      <c r="L763" s="4">
        <f>LOG(Table1373[[#This Row],[Mass (mg)]])</f>
        <v>2.2855573090077739</v>
      </c>
      <c r="M763">
        <f>Table1373[[#This Row],[Mass (mg)]]*($M$4/Table1373[[#This Row],[SVL]])^$M$3</f>
        <v>238.53404005029077</v>
      </c>
      <c r="N763" s="13">
        <v>44027</v>
      </c>
      <c r="O763" t="s">
        <v>1582</v>
      </c>
      <c r="P763">
        <f>Table1373[[#This Row],[Date Measured GS 46]]-Table1373[[#This Row],[Exp. Start]]</f>
        <v>25</v>
      </c>
      <c r="Q763">
        <v>13.14</v>
      </c>
      <c r="R763">
        <v>46</v>
      </c>
      <c r="S763">
        <v>0.19500000000000001</v>
      </c>
      <c r="T763">
        <f>Table1373[[#This Row],[Mass GS 46]]*1000</f>
        <v>195</v>
      </c>
      <c r="U763">
        <f>LOG(Table1373[[#This Row],[SVL GS 46]])</f>
        <v>1.1185953652237619</v>
      </c>
      <c r="V763">
        <f>LOG(Table1373[[#This Row],[Mass (mg) GS 46]])</f>
        <v>2.2900346113625178</v>
      </c>
      <c r="W763">
        <f>Table1373[[#This Row],[Mass (mg) GS 46]]*($W$4/Table1373[[#This Row],[SVL GS 46]])^$W$3</f>
        <v>283.23103563364862</v>
      </c>
      <c r="X763" s="12">
        <f>Table1373[[#This Row],[GS 46]]-Table1373[[#This Row],[GS]]</f>
        <v>2</v>
      </c>
      <c r="Y763">
        <f>Table1373[[#This Row],[SVL GS 46]]-Table1373[[#This Row],[SVL]]</f>
        <v>-0.57000000000000028</v>
      </c>
      <c r="Z763">
        <f>Table1373[[#This Row],[Mass GS 46]]-Table1373[[#This Row],[Mass]]</f>
        <v>2.0000000000000018E-3</v>
      </c>
      <c r="AA763">
        <f>Table1373[[#This Row],[SMI.mg GS 46]]-Table1373[[#This Row],[SMI.mg]]</f>
        <v>44.696995583357847</v>
      </c>
      <c r="AB763">
        <f>Table1373[[#This Row],[Days post-exp. GS 46]]-Table1373[[#This Row],[Days post-exp.]]</f>
        <v>3</v>
      </c>
    </row>
    <row r="764" spans="1:28">
      <c r="A764" t="s">
        <v>1530</v>
      </c>
      <c r="B764" t="s">
        <v>1332</v>
      </c>
      <c r="C764" s="3">
        <v>44002</v>
      </c>
      <c r="D764" s="18">
        <v>44026</v>
      </c>
      <c r="E764" s="4" t="s">
        <v>1583</v>
      </c>
      <c r="F764">
        <f>Table1373[[#This Row],[Date Measured]]-Table1373[[#This Row],[Exp. Start]]</f>
        <v>24</v>
      </c>
      <c r="G764" s="4">
        <v>13.17</v>
      </c>
      <c r="H764" s="4">
        <v>43</v>
      </c>
      <c r="I764" s="4">
        <v>0.309</v>
      </c>
      <c r="J764" s="4">
        <f>Table1373[[#This Row],[Mass]]*1000</f>
        <v>309</v>
      </c>
      <c r="K764" s="4">
        <f>LOG(Table1373[[#This Row],[SVL]])</f>
        <v>1.1195857749617839</v>
      </c>
      <c r="L764" s="4">
        <f>LOG(Table1373[[#This Row],[Mass (mg)]])</f>
        <v>2.4899584794248346</v>
      </c>
      <c r="M764">
        <f>Table1373[[#This Row],[Mass (mg)]]*($M$4/Table1373[[#This Row],[SVL]])^$M$3</f>
        <v>427.13502261931092</v>
      </c>
      <c r="N764" s="13">
        <v>44030</v>
      </c>
      <c r="O764" t="s">
        <v>1584</v>
      </c>
      <c r="P764">
        <f>Table1373[[#This Row],[Date Measured GS 46]]-Table1373[[#This Row],[Exp. Start]]</f>
        <v>28</v>
      </c>
      <c r="Q764">
        <v>13.8</v>
      </c>
      <c r="R764">
        <v>46</v>
      </c>
      <c r="S764">
        <v>0.23</v>
      </c>
      <c r="T764">
        <f>Table1373[[#This Row],[Mass GS 46]]*1000</f>
        <v>230</v>
      </c>
      <c r="U764">
        <f>LOG(Table1373[[#This Row],[SVL GS 46]])</f>
        <v>1.1398790864012365</v>
      </c>
      <c r="V764">
        <f>LOG(Table1373[[#This Row],[Mass (mg) GS 46]])</f>
        <v>2.3617278360175931</v>
      </c>
      <c r="W764">
        <f>Table1373[[#This Row],[Mass (mg) GS 46]]*($W$4/Table1373[[#This Row],[SVL GS 46]])^$W$3</f>
        <v>288.81102992379527</v>
      </c>
      <c r="X764" s="12">
        <f>Table1373[[#This Row],[GS 46]]-Table1373[[#This Row],[GS]]</f>
        <v>3</v>
      </c>
      <c r="Y764">
        <f>Table1373[[#This Row],[SVL GS 46]]-Table1373[[#This Row],[SVL]]</f>
        <v>0.63000000000000078</v>
      </c>
      <c r="Z764">
        <f>Table1373[[#This Row],[Mass GS 46]]-Table1373[[#This Row],[Mass]]</f>
        <v>-7.8999999999999987E-2</v>
      </c>
      <c r="AA764">
        <f>Table1373[[#This Row],[SMI.mg GS 46]]-Table1373[[#This Row],[SMI.mg]]</f>
        <v>-138.32399269551564</v>
      </c>
      <c r="AB764">
        <f>Table1373[[#This Row],[Days post-exp. GS 46]]-Table1373[[#This Row],[Days post-exp.]]</f>
        <v>4</v>
      </c>
    </row>
    <row r="765" spans="1:28">
      <c r="A765" t="s">
        <v>1530</v>
      </c>
      <c r="B765" t="s">
        <v>1332</v>
      </c>
      <c r="C765" s="3">
        <v>44002</v>
      </c>
      <c r="D765" s="13">
        <v>44027</v>
      </c>
      <c r="E765" s="3" t="s">
        <v>1585</v>
      </c>
      <c r="F765">
        <f>Table1373[[#This Row],[Date Measured]]-Table1373[[#This Row],[Exp. Start]]</f>
        <v>25</v>
      </c>
      <c r="G765">
        <v>14.48</v>
      </c>
      <c r="H765">
        <v>42</v>
      </c>
      <c r="I765">
        <v>0.378</v>
      </c>
      <c r="J765">
        <f>Table1373[[#This Row],[Mass]]*1000</f>
        <v>378</v>
      </c>
      <c r="K765">
        <f>LOG(Table1373[[#This Row],[SVL]])</f>
        <v>1.1607685618611281</v>
      </c>
      <c r="L765">
        <f>LOG(Table1373[[#This Row],[Mass (mg)]])</f>
        <v>2.5774917998372255</v>
      </c>
      <c r="M765">
        <f>Table1373[[#This Row],[Mass (mg)]]*($M$4/Table1373[[#This Row],[SVL]])^$M$3</f>
        <v>401.21683196654072</v>
      </c>
      <c r="N765" s="13">
        <v>44031</v>
      </c>
      <c r="O765" t="s">
        <v>1586</v>
      </c>
      <c r="P765">
        <f>Table1373[[#This Row],[Date Measured GS 46]]-Table1373[[#This Row],[Exp. Start]]</f>
        <v>29</v>
      </c>
      <c r="Q765">
        <v>16</v>
      </c>
      <c r="R765">
        <v>46</v>
      </c>
      <c r="S765">
        <v>0.28000000000000003</v>
      </c>
      <c r="T765">
        <f>Table1373[[#This Row],[Mass GS 46]]*1000</f>
        <v>280</v>
      </c>
      <c r="U765">
        <f>LOG(Table1373[[#This Row],[SVL GS 46]])</f>
        <v>1.2041199826559248</v>
      </c>
      <c r="V765">
        <f>LOG(Table1373[[#This Row],[Mass (mg) GS 46]])</f>
        <v>2.4471580313422194</v>
      </c>
      <c r="W765">
        <f>Table1373[[#This Row],[Mass (mg) GS 46]]*($W$4/Table1373[[#This Row],[SVL GS 46]])^$W$3</f>
        <v>226.58202577759681</v>
      </c>
      <c r="X765" s="12">
        <f>Table1373[[#This Row],[GS 46]]-Table1373[[#This Row],[GS]]</f>
        <v>4</v>
      </c>
      <c r="Y765">
        <f>Table1373[[#This Row],[SVL GS 46]]-Table1373[[#This Row],[SVL]]</f>
        <v>1.5199999999999996</v>
      </c>
      <c r="Z765">
        <f>Table1373[[#This Row],[Mass GS 46]]-Table1373[[#This Row],[Mass]]</f>
        <v>-9.7999999999999976E-2</v>
      </c>
      <c r="AA765">
        <f>Table1373[[#This Row],[SMI.mg GS 46]]-Table1373[[#This Row],[SMI.mg]]</f>
        <v>-174.63480618894391</v>
      </c>
      <c r="AB765">
        <f>Table1373[[#This Row],[Days post-exp. GS 46]]-Table1373[[#This Row],[Days post-exp.]]</f>
        <v>4</v>
      </c>
    </row>
    <row r="766" spans="1:28">
      <c r="A766" t="s">
        <v>1530</v>
      </c>
      <c r="B766" t="s">
        <v>1332</v>
      </c>
      <c r="C766" s="3">
        <v>44002</v>
      </c>
      <c r="D766" s="13">
        <v>44027</v>
      </c>
      <c r="E766" s="3" t="s">
        <v>1587</v>
      </c>
      <c r="F766">
        <f>Table1373[[#This Row],[Date Measured]]-Table1373[[#This Row],[Exp. Start]]</f>
        <v>25</v>
      </c>
      <c r="G766">
        <v>14.29</v>
      </c>
      <c r="H766">
        <v>42</v>
      </c>
      <c r="I766">
        <v>0.313</v>
      </c>
      <c r="J766">
        <f>Table1373[[#This Row],[Mass]]*1000</f>
        <v>313</v>
      </c>
      <c r="K766">
        <f>LOG(Table1373[[#This Row],[SVL]])</f>
        <v>1.1550322287909702</v>
      </c>
      <c r="L766">
        <f>LOG(Table1373[[#This Row],[Mass (mg)]])</f>
        <v>2.4955443375464483</v>
      </c>
      <c r="M766">
        <f>Table1373[[#This Row],[Mass (mg)]]*($M$4/Table1373[[#This Row],[SVL]])^$M$3</f>
        <v>344.67588018759437</v>
      </c>
      <c r="N766" s="13">
        <v>44031</v>
      </c>
      <c r="O766" t="s">
        <v>1588</v>
      </c>
      <c r="P766">
        <f>Table1373[[#This Row],[Date Measured GS 46]]-Table1373[[#This Row],[Exp. Start]]</f>
        <v>29</v>
      </c>
      <c r="Q766">
        <v>12.12</v>
      </c>
      <c r="R766">
        <v>46</v>
      </c>
      <c r="S766">
        <v>0.247</v>
      </c>
      <c r="T766">
        <f>Table1373[[#This Row],[Mass GS 46]]*1000</f>
        <v>247</v>
      </c>
      <c r="U766">
        <f>LOG(Table1373[[#This Row],[SVL GS 46]])</f>
        <v>1.0835026198302673</v>
      </c>
      <c r="V766">
        <f>LOG(Table1373[[#This Row],[Mass (mg) GS 46]])</f>
        <v>2.3926969532596658</v>
      </c>
      <c r="W766">
        <f>Table1373[[#This Row],[Mass (mg) GS 46]]*($W$4/Table1373[[#This Row],[SVL GS 46]])^$W$3</f>
        <v>456.08021150265807</v>
      </c>
      <c r="X766" s="12">
        <f>Table1373[[#This Row],[GS 46]]-Table1373[[#This Row],[GS]]</f>
        <v>4</v>
      </c>
      <c r="Y766">
        <f>Table1373[[#This Row],[SVL GS 46]]-Table1373[[#This Row],[SVL]]</f>
        <v>-2.17</v>
      </c>
      <c r="Z766">
        <f>Table1373[[#This Row],[Mass GS 46]]-Table1373[[#This Row],[Mass]]</f>
        <v>-6.6000000000000003E-2</v>
      </c>
      <c r="AA766">
        <f>Table1373[[#This Row],[SMI.mg GS 46]]-Table1373[[#This Row],[SMI.mg]]</f>
        <v>111.4043313150637</v>
      </c>
      <c r="AB766">
        <f>Table1373[[#This Row],[Days post-exp. GS 46]]-Table1373[[#This Row],[Days post-exp.]]</f>
        <v>4</v>
      </c>
    </row>
    <row r="767" spans="1:28">
      <c r="A767" t="s">
        <v>1530</v>
      </c>
      <c r="B767" t="s">
        <v>1332</v>
      </c>
      <c r="C767" s="3">
        <v>44002</v>
      </c>
      <c r="D767" s="13">
        <v>44028</v>
      </c>
      <c r="E767" s="3" t="s">
        <v>1589</v>
      </c>
      <c r="F767">
        <f>Table1373[[#This Row],[Date Measured]]-Table1373[[#This Row],[Exp. Start]]</f>
        <v>26</v>
      </c>
      <c r="G767">
        <v>14.6</v>
      </c>
      <c r="H767">
        <v>42</v>
      </c>
      <c r="I767">
        <v>0.46300000000000002</v>
      </c>
      <c r="J767">
        <f>Table1373[[#This Row],[Mass]]*1000</f>
        <v>463</v>
      </c>
      <c r="K767">
        <f>LOG(Table1373[[#This Row],[SVL]])</f>
        <v>1.1643528557844371</v>
      </c>
      <c r="L767">
        <f>LOG(Table1373[[#This Row],[Mass (mg)]])</f>
        <v>2.6655809910179533</v>
      </c>
      <c r="M767">
        <f>Table1373[[#This Row],[Mass (mg)]]*($M$4/Table1373[[#This Row],[SVL]])^$M$3</f>
        <v>480.26824825642109</v>
      </c>
      <c r="N767" s="27">
        <v>44031</v>
      </c>
      <c r="O767" s="31" t="s">
        <v>1590</v>
      </c>
      <c r="P767">
        <f>Table1373[[#This Row],[Date Measured GS 46]]-Table1373[[#This Row],[Exp. Start]]</f>
        <v>29</v>
      </c>
      <c r="Q767" s="31">
        <v>14.48</v>
      </c>
      <c r="R767" s="31">
        <v>46</v>
      </c>
      <c r="S767" s="31">
        <v>0.28599999999999998</v>
      </c>
      <c r="T767">
        <f>Table1373[[#This Row],[Mass GS 46]]*1000</f>
        <v>286</v>
      </c>
      <c r="U767">
        <f>LOG(Table1373[[#This Row],[SVL GS 46]])</f>
        <v>1.1607685618611281</v>
      </c>
      <c r="V767">
        <f>LOG(Table1373[[#This Row],[Mass (mg) GS 46]])</f>
        <v>2.4563660331290431</v>
      </c>
      <c r="W767">
        <f>Table1373[[#This Row],[Mass (mg) GS 46]]*($W$4/Table1373[[#This Row],[SVL GS 46]])^$W$3</f>
        <v>311.31692628903266</v>
      </c>
      <c r="X767" s="12">
        <f>Table1373[[#This Row],[GS 46]]-Table1373[[#This Row],[GS]]</f>
        <v>4</v>
      </c>
      <c r="Y767">
        <f>Table1373[[#This Row],[SVL GS 46]]-Table1373[[#This Row],[SVL]]</f>
        <v>-0.11999999999999922</v>
      </c>
      <c r="Z767">
        <f>Table1373[[#This Row],[Mass GS 46]]-Table1373[[#This Row],[Mass]]</f>
        <v>-0.17700000000000005</v>
      </c>
      <c r="AA767">
        <f>Table1373[[#This Row],[SMI.mg GS 46]]-Table1373[[#This Row],[SMI.mg]]</f>
        <v>-168.95132196738842</v>
      </c>
      <c r="AB767">
        <f>Table1373[[#This Row],[Days post-exp. GS 46]]-Table1373[[#This Row],[Days post-exp.]]</f>
        <v>3</v>
      </c>
    </row>
    <row r="768" spans="1:28">
      <c r="A768" t="s">
        <v>1530</v>
      </c>
      <c r="B768" t="s">
        <v>1332</v>
      </c>
      <c r="C768" s="3">
        <v>44002</v>
      </c>
      <c r="D768" s="18">
        <v>44029</v>
      </c>
      <c r="E768" s="4" t="s">
        <v>1591</v>
      </c>
      <c r="F768">
        <f>Table1373[[#This Row],[Date Measured]]-Table1373[[#This Row],[Exp. Start]]</f>
        <v>27</v>
      </c>
      <c r="G768" s="4">
        <v>12.43</v>
      </c>
      <c r="H768" s="4">
        <v>45</v>
      </c>
      <c r="I768" s="4">
        <v>0.23100000000000001</v>
      </c>
      <c r="J768" s="4">
        <f>Table1373[[#This Row],[Mass]]*1000</f>
        <v>231</v>
      </c>
      <c r="K768" s="4">
        <f>LOG(Table1373[[#This Row],[SVL]])</f>
        <v>1.0944711286416449</v>
      </c>
      <c r="L768" s="4">
        <f>LOG(Table1373[[#This Row],[Mass (mg)]])</f>
        <v>2.3636119798921444</v>
      </c>
      <c r="M768">
        <f>Table1373[[#This Row],[Mass (mg)]]*($M$4/Table1373[[#This Row],[SVL]])^$M$3</f>
        <v>375.12706574333873</v>
      </c>
      <c r="N768" s="13">
        <v>44033</v>
      </c>
      <c r="O768" t="s">
        <v>1592</v>
      </c>
      <c r="P768">
        <f>Table1373[[#This Row],[Date Measured GS 46]]-Table1373[[#This Row],[Exp. Start]]</f>
        <v>31</v>
      </c>
      <c r="Q768">
        <v>13.69</v>
      </c>
      <c r="R768">
        <v>46</v>
      </c>
      <c r="S768">
        <v>0.20599999999999999</v>
      </c>
      <c r="T768">
        <f>Table1373[[#This Row],[Mass GS 46]]*1000</f>
        <v>206</v>
      </c>
      <c r="U768">
        <f>LOG(Table1373[[#This Row],[SVL GS 46]])</f>
        <v>1.13640344813399</v>
      </c>
      <c r="V768">
        <f>LOG(Table1373[[#This Row],[Mass (mg) GS 46]])</f>
        <v>2.3138672203691533</v>
      </c>
      <c r="W768">
        <f>Table1373[[#This Row],[Mass (mg) GS 46]]*($W$4/Table1373[[#This Row],[SVL GS 46]])^$W$3</f>
        <v>264.89700772353814</v>
      </c>
      <c r="X768" s="12">
        <f>Table1373[[#This Row],[GS 46]]-Table1373[[#This Row],[GS]]</f>
        <v>1</v>
      </c>
      <c r="Y768">
        <f>Table1373[[#This Row],[SVL GS 46]]-Table1373[[#This Row],[SVL]]</f>
        <v>1.2599999999999998</v>
      </c>
      <c r="Z768">
        <f>Table1373[[#This Row],[Mass GS 46]]-Table1373[[#This Row],[Mass]]</f>
        <v>-2.5000000000000022E-2</v>
      </c>
      <c r="AA768">
        <f>Table1373[[#This Row],[SMI.mg GS 46]]-Table1373[[#This Row],[SMI.mg]]</f>
        <v>-110.23005801980059</v>
      </c>
      <c r="AB768">
        <f>Table1373[[#This Row],[Days post-exp. GS 46]]-Table1373[[#This Row],[Days post-exp.]]</f>
        <v>4</v>
      </c>
    </row>
    <row r="769" spans="1:29">
      <c r="A769" t="s">
        <v>1530</v>
      </c>
      <c r="B769" t="s">
        <v>1332</v>
      </c>
      <c r="C769" s="3">
        <v>44002</v>
      </c>
      <c r="D769" s="13">
        <v>44030</v>
      </c>
      <c r="E769" s="3" t="s">
        <v>1593</v>
      </c>
      <c r="F769">
        <f>Table1373[[#This Row],[Date Measured]]-Table1373[[#This Row],[Exp. Start]]</f>
        <v>28</v>
      </c>
      <c r="G769">
        <v>14.26</v>
      </c>
      <c r="H769">
        <v>42</v>
      </c>
      <c r="I769">
        <v>0.42199999999999999</v>
      </c>
      <c r="J769">
        <f>Table1373[[#This Row],[Mass]]*1000</f>
        <v>422</v>
      </c>
      <c r="K769">
        <f>LOG(Table1373[[#This Row],[SVL]])</f>
        <v>1.1541195255158467</v>
      </c>
      <c r="L769">
        <f>LOG(Table1373[[#This Row],[Mass (mg)]])</f>
        <v>2.6253124509616739</v>
      </c>
      <c r="M769">
        <f>Table1373[[#This Row],[Mass (mg)]]*($M$4/Table1373[[#This Row],[SVL]])^$M$3</f>
        <v>467.43523481018633</v>
      </c>
      <c r="N769" s="13">
        <v>44034</v>
      </c>
      <c r="O769" t="s">
        <v>1594</v>
      </c>
      <c r="P769">
        <f>Table1373[[#This Row],[Date Measured GS 46]]-Table1373[[#This Row],[Exp. Start]]</f>
        <v>32</v>
      </c>
      <c r="Q769">
        <v>15.38</v>
      </c>
      <c r="R769">
        <v>46</v>
      </c>
      <c r="S769">
        <v>0.29499999999999998</v>
      </c>
      <c r="T769">
        <f>Table1373[[#This Row],[Mass GS 46]]*1000</f>
        <v>295</v>
      </c>
      <c r="U769">
        <f>LOG(Table1373[[#This Row],[SVL GS 46]])</f>
        <v>1.1869563354654122</v>
      </c>
      <c r="V769">
        <f>LOG(Table1373[[#This Row],[Mass (mg) GS 46]])</f>
        <v>2.469822015978163</v>
      </c>
      <c r="W769">
        <f>Table1373[[#This Row],[Mass (mg) GS 46]]*($W$4/Table1373[[#This Row],[SVL GS 46]])^$W$3</f>
        <v>268.45508300913735</v>
      </c>
      <c r="X769" s="12">
        <f>Table1373[[#This Row],[GS 46]]-Table1373[[#This Row],[GS]]</f>
        <v>4</v>
      </c>
      <c r="Y769">
        <f>Table1373[[#This Row],[SVL GS 46]]-Table1373[[#This Row],[SVL]]</f>
        <v>1.120000000000001</v>
      </c>
      <c r="Z769">
        <f>Table1373[[#This Row],[Mass GS 46]]-Table1373[[#This Row],[Mass]]</f>
        <v>-0.127</v>
      </c>
      <c r="AA769">
        <f>Table1373[[#This Row],[SMI.mg GS 46]]-Table1373[[#This Row],[SMI.mg]]</f>
        <v>-198.98015180104898</v>
      </c>
      <c r="AB769">
        <f>Table1373[[#This Row],[Days post-exp. GS 46]]-Table1373[[#This Row],[Days post-exp.]]</f>
        <v>4</v>
      </c>
    </row>
    <row r="770" spans="1:29">
      <c r="A770" t="s">
        <v>1530</v>
      </c>
      <c r="B770" t="s">
        <v>1332</v>
      </c>
      <c r="C770" s="3">
        <v>44002</v>
      </c>
      <c r="D770" s="13">
        <v>44030</v>
      </c>
      <c r="E770" s="3" t="s">
        <v>1595</v>
      </c>
      <c r="F770">
        <f>Table1373[[#This Row],[Date Measured]]-Table1373[[#This Row],[Exp. Start]]</f>
        <v>28</v>
      </c>
      <c r="G770">
        <v>15.31</v>
      </c>
      <c r="H770">
        <v>42</v>
      </c>
      <c r="I770">
        <v>0.311</v>
      </c>
      <c r="J770">
        <f>Table1373[[#This Row],[Mass]]*1000</f>
        <v>311</v>
      </c>
      <c r="K770">
        <f>LOG(Table1373[[#This Row],[SVL]])</f>
        <v>1.1849751906982611</v>
      </c>
      <c r="L770">
        <f>LOG(Table1373[[#This Row],[Mass (mg)]])</f>
        <v>2.4927603890268375</v>
      </c>
      <c r="M770">
        <f>Table1373[[#This Row],[Mass (mg)]]*($M$4/Table1373[[#This Row],[SVL]])^$M$3</f>
        <v>282.62944326565116</v>
      </c>
      <c r="N770" s="13">
        <v>44033</v>
      </c>
      <c r="O770" t="s">
        <v>1596</v>
      </c>
      <c r="P770">
        <f>Table1373[[#This Row],[Date Measured GS 46]]-Table1373[[#This Row],[Exp. Start]]</f>
        <v>31</v>
      </c>
      <c r="Q770">
        <v>13.93</v>
      </c>
      <c r="R770">
        <v>46</v>
      </c>
      <c r="S770">
        <v>0.246</v>
      </c>
      <c r="T770">
        <f>Table1373[[#This Row],[Mass GS 46]]*1000</f>
        <v>246</v>
      </c>
      <c r="U770">
        <f>LOG(Table1373[[#This Row],[SVL GS 46]])</f>
        <v>1.1439511164239635</v>
      </c>
      <c r="V770">
        <f>LOG(Table1373[[#This Row],[Mass (mg) GS 46]])</f>
        <v>2.3909351071033793</v>
      </c>
      <c r="W770">
        <f>Table1373[[#This Row],[Mass (mg) GS 46]]*($W$4/Table1373[[#This Row],[SVL GS 46]])^$W$3</f>
        <v>300.41779619960744</v>
      </c>
      <c r="X770" s="12">
        <f>Table1373[[#This Row],[GS 46]]-Table1373[[#This Row],[GS]]</f>
        <v>4</v>
      </c>
      <c r="Y770">
        <f>Table1373[[#This Row],[SVL GS 46]]-Table1373[[#This Row],[SVL]]</f>
        <v>-1.3800000000000008</v>
      </c>
      <c r="Z770">
        <f>Table1373[[#This Row],[Mass GS 46]]-Table1373[[#This Row],[Mass]]</f>
        <v>-6.5000000000000002E-2</v>
      </c>
      <c r="AA770">
        <f>Table1373[[#This Row],[SMI.mg GS 46]]-Table1373[[#This Row],[SMI.mg]]</f>
        <v>17.788352933956276</v>
      </c>
      <c r="AB770">
        <f>Table1373[[#This Row],[Days post-exp. GS 46]]-Table1373[[#This Row],[Days post-exp.]]</f>
        <v>3</v>
      </c>
    </row>
    <row r="771" spans="1:29">
      <c r="A771" t="s">
        <v>1530</v>
      </c>
      <c r="B771" t="s">
        <v>1332</v>
      </c>
      <c r="C771" s="3">
        <v>44002</v>
      </c>
      <c r="D771" s="13">
        <v>44031</v>
      </c>
      <c r="E771" s="3" t="s">
        <v>1597</v>
      </c>
      <c r="F771">
        <f>Table1373[[#This Row],[Date Measured]]-Table1373[[#This Row],[Exp. Start]]</f>
        <v>29</v>
      </c>
      <c r="G771">
        <v>15.04</v>
      </c>
      <c r="H771">
        <v>42</v>
      </c>
      <c r="I771">
        <v>0.39800000000000002</v>
      </c>
      <c r="J771">
        <f>Table1373[[#This Row],[Mass]]*1000</f>
        <v>398</v>
      </c>
      <c r="K771">
        <f>LOG(Table1373[[#This Row],[SVL]])</f>
        <v>1.1772478362556233</v>
      </c>
      <c r="L771">
        <f>LOG(Table1373[[#This Row],[Mass (mg)]])</f>
        <v>2.5998830720736876</v>
      </c>
      <c r="M771">
        <f>Table1373[[#This Row],[Mass (mg)]]*($M$4/Table1373[[#This Row],[SVL]])^$M$3</f>
        <v>380.07168374235198</v>
      </c>
      <c r="N771" s="13">
        <v>44034</v>
      </c>
      <c r="O771" t="s">
        <v>1598</v>
      </c>
      <c r="P771">
        <f>Table1373[[#This Row],[Date Measured GS 46]]-Table1373[[#This Row],[Exp. Start]]</f>
        <v>32</v>
      </c>
      <c r="Q771">
        <v>14.34</v>
      </c>
      <c r="R771">
        <v>46</v>
      </c>
      <c r="S771">
        <v>0.3</v>
      </c>
      <c r="T771">
        <f>Table1373[[#This Row],[Mass GS 46]]*1000</f>
        <v>300</v>
      </c>
      <c r="U771">
        <f>LOG(Table1373[[#This Row],[SVL GS 46]])</f>
        <v>1.1565491513317814</v>
      </c>
      <c r="V771">
        <f>LOG(Table1373[[#This Row],[Mass (mg) GS 46]])</f>
        <v>2.4771212547196626</v>
      </c>
      <c r="W771">
        <f>Table1373[[#This Row],[Mass (mg) GS 46]]*($W$4/Table1373[[#This Row],[SVL GS 46]])^$W$3</f>
        <v>336.11749557083635</v>
      </c>
      <c r="X771" s="12">
        <f>Table1373[[#This Row],[GS 46]]-Table1373[[#This Row],[GS]]</f>
        <v>4</v>
      </c>
      <c r="Y771">
        <f>Table1373[[#This Row],[SVL GS 46]]-Table1373[[#This Row],[SVL]]</f>
        <v>-0.69999999999999929</v>
      </c>
      <c r="Z771">
        <f>Table1373[[#This Row],[Mass GS 46]]-Table1373[[#This Row],[Mass]]</f>
        <v>-9.8000000000000032E-2</v>
      </c>
      <c r="AA771">
        <f>Table1373[[#This Row],[SMI.mg GS 46]]-Table1373[[#This Row],[SMI.mg]]</f>
        <v>-43.954188171515625</v>
      </c>
      <c r="AB771">
        <f>Table1373[[#This Row],[Days post-exp. GS 46]]-Table1373[[#This Row],[Days post-exp.]]</f>
        <v>3</v>
      </c>
    </row>
    <row r="772" spans="1:29">
      <c r="A772" t="s">
        <v>1530</v>
      </c>
      <c r="B772" t="s">
        <v>1332</v>
      </c>
      <c r="C772" s="3">
        <v>44002</v>
      </c>
      <c r="D772" s="13">
        <v>44032</v>
      </c>
      <c r="E772" s="3" t="s">
        <v>1599</v>
      </c>
      <c r="F772">
        <f>Table1373[[#This Row],[Date Measured]]-Table1373[[#This Row],[Exp. Start]]</f>
        <v>30</v>
      </c>
      <c r="G772">
        <v>15.66</v>
      </c>
      <c r="H772">
        <v>42</v>
      </c>
      <c r="I772">
        <v>0.42</v>
      </c>
      <c r="J772">
        <f>Table1373[[#This Row],[Mass]]*1000</f>
        <v>420</v>
      </c>
      <c r="K772">
        <f>LOG(Table1373[[#This Row],[SVL]])</f>
        <v>1.1947917577219247</v>
      </c>
      <c r="L772">
        <f>LOG(Table1373[[#This Row],[Mass (mg)]])</f>
        <v>2.6232492903979003</v>
      </c>
      <c r="M772">
        <f>Table1373[[#This Row],[Mass (mg)]]*($M$4/Table1373[[#This Row],[SVL]])^$M$3</f>
        <v>358.39433414317364</v>
      </c>
      <c r="N772" s="13">
        <v>44035</v>
      </c>
      <c r="O772" t="s">
        <v>1600</v>
      </c>
      <c r="P772">
        <f>Table1373[[#This Row],[Date Measured GS 46]]-Table1373[[#This Row],[Exp. Start]]</f>
        <v>33</v>
      </c>
      <c r="Q772">
        <v>14.66</v>
      </c>
      <c r="R772">
        <v>46</v>
      </c>
      <c r="S772">
        <v>0.33900000000000002</v>
      </c>
      <c r="T772">
        <f>Table1373[[#This Row],[Mass GS 46]]*1000</f>
        <v>339</v>
      </c>
      <c r="U772">
        <f>LOG(Table1373[[#This Row],[SVL GS 46]])</f>
        <v>1.1661339703051092</v>
      </c>
      <c r="V772">
        <f>LOG(Table1373[[#This Row],[Mass (mg) GS 46]])</f>
        <v>2.5301996982030821</v>
      </c>
      <c r="W772">
        <f>Table1373[[#This Row],[Mass (mg) GS 46]]*($W$4/Table1373[[#This Row],[SVL GS 46]])^$W$3</f>
        <v>355.71256846413723</v>
      </c>
      <c r="X772" s="12">
        <f>Table1373[[#This Row],[GS 46]]-Table1373[[#This Row],[GS]]</f>
        <v>4</v>
      </c>
      <c r="Y772">
        <f>Table1373[[#This Row],[SVL GS 46]]-Table1373[[#This Row],[SVL]]</f>
        <v>-1</v>
      </c>
      <c r="Z772">
        <f>Table1373[[#This Row],[Mass GS 46]]-Table1373[[#This Row],[Mass]]</f>
        <v>-8.0999999999999961E-2</v>
      </c>
      <c r="AA772">
        <f>Table1373[[#This Row],[SMI.mg GS 46]]-Table1373[[#This Row],[SMI.mg]]</f>
        <v>-2.6817656790364026</v>
      </c>
      <c r="AB772">
        <f>Table1373[[#This Row],[Days post-exp. GS 46]]-Table1373[[#This Row],[Days post-exp.]]</f>
        <v>3</v>
      </c>
    </row>
    <row r="773" spans="1:29" ht="14.65" thickBot="1">
      <c r="A773" s="1" t="s">
        <v>1530</v>
      </c>
      <c r="B773" s="1" t="s">
        <v>1332</v>
      </c>
      <c r="C773" s="2">
        <v>44002</v>
      </c>
      <c r="D773" s="14">
        <v>44033</v>
      </c>
      <c r="E773" s="2" t="s">
        <v>1601</v>
      </c>
      <c r="F773" s="1">
        <f>Table1373[[#This Row],[Date Measured]]-Table1373[[#This Row],[Exp. Start]]</f>
        <v>31</v>
      </c>
      <c r="G773" s="1">
        <v>14.48</v>
      </c>
      <c r="H773" s="1">
        <v>42</v>
      </c>
      <c r="I773" s="1">
        <v>0.499</v>
      </c>
      <c r="J773" s="1">
        <f>Table1373[[#This Row],[Mass]]*1000</f>
        <v>499</v>
      </c>
      <c r="K773" s="1">
        <f>LOG(Table1373[[#This Row],[SVL]])</f>
        <v>1.1607685618611281</v>
      </c>
      <c r="L773" s="1">
        <f>LOG(Table1373[[#This Row],[Mass (mg)]])</f>
        <v>2.6981005456233897</v>
      </c>
      <c r="M773" s="36">
        <f>Table1373[[#This Row],[Mass (mg)]]*($M$4/Table1373[[#This Row],[SVL]])^$M$3</f>
        <v>529.64867500344928</v>
      </c>
      <c r="N773" s="42">
        <v>44038</v>
      </c>
      <c r="O773" s="45" t="s">
        <v>1602</v>
      </c>
      <c r="P773" s="1">
        <f>Table1373[[#This Row],[Date Measured GS 46]]-Table1373[[#This Row],[Exp. Start]]</f>
        <v>36</v>
      </c>
      <c r="Q773" s="46">
        <v>13.59</v>
      </c>
      <c r="R773" s="46">
        <v>46</v>
      </c>
      <c r="S773" s="46">
        <v>0.40300000000000002</v>
      </c>
      <c r="T773" s="46">
        <f>Table1373[[#This Row],[Mass GS 46]]*1000</f>
        <v>403</v>
      </c>
      <c r="U773" s="46">
        <f>LOG(Table1373[[#This Row],[SVL GS 46]])</f>
        <v>1.1332194567324942</v>
      </c>
      <c r="V773" s="46">
        <f>LOG(Table1373[[#This Row],[Mass (mg) GS 46]])</f>
        <v>2.6053050461411096</v>
      </c>
      <c r="W773" s="36">
        <f>Table1373[[#This Row],[Mass (mg) GS 46]]*($W$4/Table1373[[#This Row],[SVL GS 46]])^$W$3</f>
        <v>529.62987605169224</v>
      </c>
      <c r="X773" s="15">
        <f>Table1373[[#This Row],[GS 46]]-Table1373[[#This Row],[GS]]</f>
        <v>4</v>
      </c>
      <c r="Y773" s="1">
        <f>Table1373[[#This Row],[SVL GS 46]]-Table1373[[#This Row],[SVL]]</f>
        <v>-0.89000000000000057</v>
      </c>
      <c r="Z773" s="1">
        <f>Table1373[[#This Row],[Mass GS 46]]-Table1373[[#This Row],[Mass]]</f>
        <v>-9.5999999999999974E-2</v>
      </c>
      <c r="AA773" s="1">
        <f>Table1373[[#This Row],[SMI.mg GS 46]]-Table1373[[#This Row],[SMI.mg]]</f>
        <v>-1.8798951757048599E-2</v>
      </c>
      <c r="AB773" s="1">
        <f>Table1373[[#This Row],[Days post-exp. GS 46]]-Table1373[[#This Row],[Days post-exp.]]</f>
        <v>5</v>
      </c>
      <c r="AC773" s="15" t="s">
        <v>322</v>
      </c>
    </row>
    <row r="774" spans="1:29">
      <c r="A774" t="s">
        <v>1603</v>
      </c>
      <c r="B774" t="s">
        <v>1332</v>
      </c>
      <c r="C774" s="3">
        <v>44002</v>
      </c>
      <c r="D774" s="13">
        <v>44019</v>
      </c>
      <c r="E774" t="s">
        <v>1604</v>
      </c>
      <c r="F774">
        <f>Table1373[[#This Row],[Date Measured]]-Table1373[[#This Row],[Exp. Start]]</f>
        <v>17</v>
      </c>
      <c r="G774">
        <v>12.34</v>
      </c>
      <c r="H774">
        <v>42</v>
      </c>
      <c r="I774">
        <v>0.36199999999999999</v>
      </c>
      <c r="J774">
        <f>Table1373[[#This Row],[Mass]]*1000</f>
        <v>362</v>
      </c>
      <c r="K774">
        <f>LOG(Table1373[[#This Row],[SVL]])</f>
        <v>1.0913151596972228</v>
      </c>
      <c r="L774">
        <f>LOG(Table1373[[#This Row],[Mass (mg)]])</f>
        <v>2.5587085705331658</v>
      </c>
      <c r="M774">
        <f>Table1373[[#This Row],[Mass (mg)]]*($M$4/Table1373[[#This Row],[SVL]])^$M$3</f>
        <v>599.88265198513739</v>
      </c>
      <c r="N774" s="13">
        <v>44023</v>
      </c>
      <c r="O774" t="s">
        <v>1605</v>
      </c>
      <c r="P774">
        <f>Table1373[[#This Row],[Date Measured GS 46]]-Table1373[[#This Row],[Exp. Start]]</f>
        <v>21</v>
      </c>
      <c r="Q774">
        <v>14.9</v>
      </c>
      <c r="R774">
        <v>46</v>
      </c>
      <c r="S774">
        <v>0.245</v>
      </c>
      <c r="T774">
        <f>Table1373[[#This Row],[Mass GS 46]]*1000</f>
        <v>245</v>
      </c>
      <c r="U774">
        <f>LOG(Table1373[[#This Row],[SVL GS 46]])</f>
        <v>1.173186268412274</v>
      </c>
      <c r="V774">
        <f>LOG(Table1373[[#This Row],[Mass (mg) GS 46]])</f>
        <v>2.3891660843645326</v>
      </c>
      <c r="W774">
        <f>Table1373[[#This Row],[Mass (mg) GS 46]]*($W$4/Table1373[[#This Row],[SVL GS 46]])^$W$3</f>
        <v>244.9727291194005</v>
      </c>
      <c r="X774" s="12">
        <f>Table1373[[#This Row],[GS 46]]-Table1373[[#This Row],[GS]]</f>
        <v>4</v>
      </c>
      <c r="Y774">
        <f>Table1373[[#This Row],[SVL GS 46]]-Table1373[[#This Row],[SVL]]</f>
        <v>2.5600000000000005</v>
      </c>
      <c r="Z774">
        <f>Table1373[[#This Row],[Mass GS 46]]-Table1373[[#This Row],[Mass]]</f>
        <v>-0.11699999999999999</v>
      </c>
      <c r="AA774">
        <f>Table1373[[#This Row],[SMI.mg GS 46]]-Table1373[[#This Row],[SMI.mg]]</f>
        <v>-354.90992286573692</v>
      </c>
      <c r="AB774">
        <f>Table1373[[#This Row],[Days post-exp. GS 46]]-Table1373[[#This Row],[Days post-exp.]]</f>
        <v>4</v>
      </c>
    </row>
    <row r="775" spans="1:29">
      <c r="A775" t="s">
        <v>1603</v>
      </c>
      <c r="B775" t="s">
        <v>1332</v>
      </c>
      <c r="C775" s="3">
        <v>44002</v>
      </c>
      <c r="D775" s="13">
        <v>44019</v>
      </c>
      <c r="E775" s="3" t="s">
        <v>1606</v>
      </c>
      <c r="F775">
        <f>Table1373[[#This Row],[Date Measured]]-Table1373[[#This Row],[Exp. Start]]</f>
        <v>17</v>
      </c>
      <c r="G775">
        <v>13.43</v>
      </c>
      <c r="H775">
        <v>42</v>
      </c>
      <c r="I775">
        <v>0.499</v>
      </c>
      <c r="J775">
        <f>Table1373[[#This Row],[Mass]]*1000</f>
        <v>499</v>
      </c>
      <c r="K775">
        <f>LOG(Table1373[[#This Row],[SVL]])</f>
        <v>1.1280760126687153</v>
      </c>
      <c r="L775">
        <f>LOG(Table1373[[#This Row],[Mass (mg)]])</f>
        <v>2.6981005456233897</v>
      </c>
      <c r="M775">
        <f>Table1373[[#This Row],[Mass (mg)]]*($M$4/Table1373[[#This Row],[SVL]])^$M$3</f>
        <v>653.21586102074502</v>
      </c>
      <c r="N775" s="13">
        <v>44025</v>
      </c>
      <c r="O775" t="s">
        <v>1607</v>
      </c>
      <c r="P775">
        <f>Table1373[[#This Row],[Date Measured GS 46]]-Table1373[[#This Row],[Exp. Start]]</f>
        <v>23</v>
      </c>
      <c r="Q775">
        <v>15.17</v>
      </c>
      <c r="R775">
        <v>46</v>
      </c>
      <c r="S775">
        <v>0.30299999999999999</v>
      </c>
      <c r="T775">
        <f>Table1373[[#This Row],[Mass GS 46]]*1000</f>
        <v>303</v>
      </c>
      <c r="U775">
        <f>LOG(Table1373[[#This Row],[SVL GS 46]])</f>
        <v>1.1809855807867304</v>
      </c>
      <c r="V775">
        <f>LOG(Table1373[[#This Row],[Mass (mg) GS 46]])</f>
        <v>2.4814426285023048</v>
      </c>
      <c r="W775">
        <f>Table1373[[#This Row],[Mass (mg) GS 46]]*($W$4/Table1373[[#This Row],[SVL GS 46]])^$W$3</f>
        <v>287.22849855246568</v>
      </c>
      <c r="X775" s="12">
        <f>Table1373[[#This Row],[GS 46]]-Table1373[[#This Row],[GS]]</f>
        <v>4</v>
      </c>
      <c r="Y775">
        <f>Table1373[[#This Row],[SVL GS 46]]-Table1373[[#This Row],[SVL]]</f>
        <v>1.7400000000000002</v>
      </c>
      <c r="Z775">
        <f>Table1373[[#This Row],[Mass GS 46]]-Table1373[[#This Row],[Mass]]</f>
        <v>-0.19600000000000001</v>
      </c>
      <c r="AA775">
        <f>Table1373[[#This Row],[SMI.mg GS 46]]-Table1373[[#This Row],[SMI.mg]]</f>
        <v>-365.98736246827934</v>
      </c>
      <c r="AB775">
        <f>Table1373[[#This Row],[Days post-exp. GS 46]]-Table1373[[#This Row],[Days post-exp.]]</f>
        <v>6</v>
      </c>
    </row>
    <row r="776" spans="1:29">
      <c r="A776" t="s">
        <v>1603</v>
      </c>
      <c r="B776" t="s">
        <v>1332</v>
      </c>
      <c r="C776" s="3">
        <v>44002</v>
      </c>
      <c r="D776" s="13">
        <v>44019</v>
      </c>
      <c r="E776" s="3" t="s">
        <v>1608</v>
      </c>
      <c r="F776">
        <f>Table1373[[#This Row],[Date Measured]]-Table1373[[#This Row],[Exp. Start]]</f>
        <v>17</v>
      </c>
      <c r="G776">
        <v>12.99</v>
      </c>
      <c r="H776">
        <v>42</v>
      </c>
      <c r="I776">
        <v>0.41699999999999998</v>
      </c>
      <c r="J776">
        <f>Table1373[[#This Row],[Mass]]*1000</f>
        <v>417</v>
      </c>
      <c r="K776">
        <f>LOG(Table1373[[#This Row],[SVL]])</f>
        <v>1.1136091510730279</v>
      </c>
      <c r="L776">
        <f>LOG(Table1373[[#This Row],[Mass (mg)]])</f>
        <v>2.6201360549737576</v>
      </c>
      <c r="M776">
        <f>Table1373[[#This Row],[Mass (mg)]]*($M$4/Table1373[[#This Row],[SVL]])^$M$3</f>
        <v>598.95104481585281</v>
      </c>
      <c r="N776" s="13">
        <v>44023</v>
      </c>
      <c r="O776" t="s">
        <v>1609</v>
      </c>
      <c r="P776">
        <f>Table1373[[#This Row],[Date Measured GS 46]]-Table1373[[#This Row],[Exp. Start]]</f>
        <v>21</v>
      </c>
      <c r="Q776">
        <v>15.25</v>
      </c>
      <c r="R776">
        <v>46</v>
      </c>
      <c r="S776">
        <v>0.26500000000000001</v>
      </c>
      <c r="T776">
        <f>Table1373[[#This Row],[Mass GS 46]]*1000</f>
        <v>265</v>
      </c>
      <c r="U776">
        <f>LOG(Table1373[[#This Row],[SVL GS 46]])</f>
        <v>1.1832698436828046</v>
      </c>
      <c r="V776">
        <f>LOG(Table1373[[#This Row],[Mass (mg) GS 46]])</f>
        <v>2.4232458739368079</v>
      </c>
      <c r="W776">
        <f>Table1373[[#This Row],[Mass (mg) GS 46]]*($W$4/Table1373[[#This Row],[SVL GS 46]])^$W$3</f>
        <v>247.31228663028938</v>
      </c>
      <c r="X776" s="12">
        <f>Table1373[[#This Row],[GS 46]]-Table1373[[#This Row],[GS]]</f>
        <v>4</v>
      </c>
      <c r="Y776">
        <f>Table1373[[#This Row],[SVL GS 46]]-Table1373[[#This Row],[SVL]]</f>
        <v>2.2599999999999998</v>
      </c>
      <c r="Z776">
        <f>Table1373[[#This Row],[Mass GS 46]]-Table1373[[#This Row],[Mass]]</f>
        <v>-0.15199999999999997</v>
      </c>
      <c r="AA776">
        <f>Table1373[[#This Row],[SMI.mg GS 46]]-Table1373[[#This Row],[SMI.mg]]</f>
        <v>-351.63875818556346</v>
      </c>
      <c r="AB776">
        <f>Table1373[[#This Row],[Days post-exp. GS 46]]-Table1373[[#This Row],[Days post-exp.]]</f>
        <v>4</v>
      </c>
    </row>
    <row r="777" spans="1:29">
      <c r="A777" t="s">
        <v>1603</v>
      </c>
      <c r="B777" t="s">
        <v>1332</v>
      </c>
      <c r="C777" s="3">
        <v>44002</v>
      </c>
      <c r="D777" s="13">
        <v>44019</v>
      </c>
      <c r="E777" s="3" t="s">
        <v>1610</v>
      </c>
      <c r="F777">
        <f>Table1373[[#This Row],[Date Measured]]-Table1373[[#This Row],[Exp. Start]]</f>
        <v>17</v>
      </c>
      <c r="G777">
        <v>11.88</v>
      </c>
      <c r="H777">
        <v>42</v>
      </c>
      <c r="I777">
        <v>0.42599999999999999</v>
      </c>
      <c r="J777">
        <f>Table1373[[#This Row],[Mass]]*1000</f>
        <v>426</v>
      </c>
      <c r="K777">
        <f>LOG(Table1373[[#This Row],[SVL]])</f>
        <v>1.0748164406451748</v>
      </c>
      <c r="L777">
        <f>LOG(Table1373[[#This Row],[Mass (mg)]])</f>
        <v>2.6294095991027189</v>
      </c>
      <c r="M777">
        <f>Table1373[[#This Row],[Mass (mg)]]*($M$4/Table1373[[#This Row],[SVL]])^$M$3</f>
        <v>784.74109910375444</v>
      </c>
      <c r="N777" s="13">
        <v>44025</v>
      </c>
      <c r="O777" t="s">
        <v>1611</v>
      </c>
      <c r="P777">
        <f>Table1373[[#This Row],[Date Measured GS 46]]-Table1373[[#This Row],[Exp. Start]]</f>
        <v>23</v>
      </c>
      <c r="Q777">
        <v>14.68</v>
      </c>
      <c r="R777">
        <v>46</v>
      </c>
      <c r="S777">
        <v>0.26</v>
      </c>
      <c r="T777">
        <f>Table1373[[#This Row],[Mass GS 46]]*1000</f>
        <v>260</v>
      </c>
      <c r="U777">
        <f>LOG(Table1373[[#This Row],[SVL GS 46]])</f>
        <v>1.1667260555800518</v>
      </c>
      <c r="V777">
        <f>LOG(Table1373[[#This Row],[Mass (mg) GS 46]])</f>
        <v>2.4149733479708178</v>
      </c>
      <c r="W777">
        <f>Table1373[[#This Row],[Mass (mg) GS 46]]*($W$4/Table1373[[#This Row],[SVL GS 46]])^$W$3</f>
        <v>271.71533799590145</v>
      </c>
      <c r="X777" s="12">
        <f>Table1373[[#This Row],[GS 46]]-Table1373[[#This Row],[GS]]</f>
        <v>4</v>
      </c>
      <c r="Y777">
        <f>Table1373[[#This Row],[SVL GS 46]]-Table1373[[#This Row],[SVL]]</f>
        <v>2.7999999999999989</v>
      </c>
      <c r="Z777">
        <f>Table1373[[#This Row],[Mass GS 46]]-Table1373[[#This Row],[Mass]]</f>
        <v>-0.16599999999999998</v>
      </c>
      <c r="AA777">
        <f>Table1373[[#This Row],[SMI.mg GS 46]]-Table1373[[#This Row],[SMI.mg]]</f>
        <v>-513.02576110785299</v>
      </c>
      <c r="AB777">
        <f>Table1373[[#This Row],[Days post-exp. GS 46]]-Table1373[[#This Row],[Days post-exp.]]</f>
        <v>6</v>
      </c>
    </row>
    <row r="778" spans="1:29">
      <c r="A778" t="s">
        <v>1603</v>
      </c>
      <c r="B778" t="s">
        <v>1332</v>
      </c>
      <c r="C778" s="3">
        <v>44002</v>
      </c>
      <c r="D778" s="13">
        <v>44020</v>
      </c>
      <c r="E778" s="3" t="s">
        <v>1612</v>
      </c>
      <c r="F778">
        <f>Table1373[[#This Row],[Date Measured]]-Table1373[[#This Row],[Exp. Start]]</f>
        <v>18</v>
      </c>
      <c r="G778">
        <v>12.91</v>
      </c>
      <c r="H778">
        <v>42</v>
      </c>
      <c r="I778">
        <v>0.39900000000000002</v>
      </c>
      <c r="J778">
        <f>Table1373[[#This Row],[Mass]]*1000</f>
        <v>399</v>
      </c>
      <c r="K778">
        <f>LOG(Table1373[[#This Row],[SVL]])</f>
        <v>1.1109262422664203</v>
      </c>
      <c r="L778">
        <f>LOG(Table1373[[#This Row],[Mass (mg)]])</f>
        <v>2.6009728956867484</v>
      </c>
      <c r="M778">
        <f>Table1373[[#This Row],[Mass (mg)]]*($M$4/Table1373[[#This Row],[SVL]])^$M$3</f>
        <v>583.04451837570105</v>
      </c>
      <c r="N778" s="13">
        <v>44025</v>
      </c>
      <c r="O778" t="s">
        <v>1613</v>
      </c>
      <c r="P778">
        <f>Table1373[[#This Row],[Date Measured GS 46]]-Table1373[[#This Row],[Exp. Start]]</f>
        <v>23</v>
      </c>
      <c r="Q778">
        <v>13.35</v>
      </c>
      <c r="R778">
        <v>46</v>
      </c>
      <c r="S778">
        <v>0.252</v>
      </c>
      <c r="T778">
        <f>Table1373[[#This Row],[Mass GS 46]]*1000</f>
        <v>252</v>
      </c>
      <c r="U778">
        <f>LOG(Table1373[[#This Row],[SVL GS 46]])</f>
        <v>1.1254812657005939</v>
      </c>
      <c r="V778">
        <f>LOG(Table1373[[#This Row],[Mass (mg) GS 46]])</f>
        <v>2.4014005407815442</v>
      </c>
      <c r="W778">
        <f>Table1373[[#This Row],[Mass (mg) GS 46]]*($W$4/Table1373[[#This Row],[SVL GS 46]])^$W$3</f>
        <v>349.18306625326881</v>
      </c>
      <c r="X778" s="12">
        <f>Table1373[[#This Row],[GS 46]]-Table1373[[#This Row],[GS]]</f>
        <v>4</v>
      </c>
      <c r="Y778">
        <f>Table1373[[#This Row],[SVL GS 46]]-Table1373[[#This Row],[SVL]]</f>
        <v>0.4399999999999995</v>
      </c>
      <c r="Z778">
        <f>Table1373[[#This Row],[Mass GS 46]]-Table1373[[#This Row],[Mass]]</f>
        <v>-0.14700000000000002</v>
      </c>
      <c r="AA778">
        <f>Table1373[[#This Row],[SMI.mg GS 46]]-Table1373[[#This Row],[SMI.mg]]</f>
        <v>-233.86145212243224</v>
      </c>
      <c r="AB778">
        <f>Table1373[[#This Row],[Days post-exp. GS 46]]-Table1373[[#This Row],[Days post-exp.]]</f>
        <v>5</v>
      </c>
    </row>
    <row r="779" spans="1:29">
      <c r="A779" t="s">
        <v>1603</v>
      </c>
      <c r="B779" t="s">
        <v>1332</v>
      </c>
      <c r="C779" s="3">
        <v>44002</v>
      </c>
      <c r="D779" s="13">
        <v>44020</v>
      </c>
      <c r="E779" s="3" t="s">
        <v>1614</v>
      </c>
      <c r="F779">
        <f>Table1373[[#This Row],[Date Measured]]-Table1373[[#This Row],[Exp. Start]]</f>
        <v>18</v>
      </c>
      <c r="G779">
        <v>12.91</v>
      </c>
      <c r="H779">
        <v>42</v>
      </c>
      <c r="I779">
        <v>0.45500000000000002</v>
      </c>
      <c r="J779">
        <f>Table1373[[#This Row],[Mass]]*1000</f>
        <v>455</v>
      </c>
      <c r="K779">
        <f>LOG(Table1373[[#This Row],[SVL]])</f>
        <v>1.1109262422664203</v>
      </c>
      <c r="L779">
        <f>LOG(Table1373[[#This Row],[Mass (mg)]])</f>
        <v>2.6580113966571126</v>
      </c>
      <c r="M779">
        <f>Table1373[[#This Row],[Mass (mg)]]*($M$4/Table1373[[#This Row],[SVL]])^$M$3</f>
        <v>664.87532797229062</v>
      </c>
      <c r="N779" s="13">
        <v>44025</v>
      </c>
      <c r="O779" t="s">
        <v>1615</v>
      </c>
      <c r="P779">
        <f>Table1373[[#This Row],[Date Measured GS 46]]-Table1373[[#This Row],[Exp. Start]]</f>
        <v>23</v>
      </c>
      <c r="Q779">
        <v>16.66</v>
      </c>
      <c r="R779">
        <v>46</v>
      </c>
      <c r="S779">
        <v>0.309</v>
      </c>
      <c r="T779">
        <f>Table1373[[#This Row],[Mass GS 46]]*1000</f>
        <v>309</v>
      </c>
      <c r="U779">
        <f>LOG(Table1373[[#This Row],[SVL GS 46]])</f>
        <v>1.2216749970707688</v>
      </c>
      <c r="V779">
        <f>LOG(Table1373[[#This Row],[Mass (mg) GS 46]])</f>
        <v>2.4899584794248346</v>
      </c>
      <c r="W779">
        <f>Table1373[[#This Row],[Mass (mg) GS 46]]*($W$4/Table1373[[#This Row],[SVL GS 46]])^$W$3</f>
        <v>221.75897768832669</v>
      </c>
      <c r="X779" s="12">
        <f>Table1373[[#This Row],[GS 46]]-Table1373[[#This Row],[GS]]</f>
        <v>4</v>
      </c>
      <c r="Y779">
        <f>Table1373[[#This Row],[SVL GS 46]]-Table1373[[#This Row],[SVL]]</f>
        <v>3.75</v>
      </c>
      <c r="Z779">
        <f>Table1373[[#This Row],[Mass GS 46]]-Table1373[[#This Row],[Mass]]</f>
        <v>-0.14600000000000002</v>
      </c>
      <c r="AA779">
        <f>Table1373[[#This Row],[SMI.mg GS 46]]-Table1373[[#This Row],[SMI.mg]]</f>
        <v>-443.11635028396392</v>
      </c>
      <c r="AB779">
        <f>Table1373[[#This Row],[Days post-exp. GS 46]]-Table1373[[#This Row],[Days post-exp.]]</f>
        <v>5</v>
      </c>
    </row>
    <row r="780" spans="1:29">
      <c r="A780" t="s">
        <v>1603</v>
      </c>
      <c r="B780" t="s">
        <v>1332</v>
      </c>
      <c r="C780" s="3">
        <v>44002</v>
      </c>
      <c r="D780" s="13">
        <v>44020</v>
      </c>
      <c r="E780" s="3" t="s">
        <v>1616</v>
      </c>
      <c r="F780">
        <f>Table1373[[#This Row],[Date Measured]]-Table1373[[#This Row],[Exp. Start]]</f>
        <v>18</v>
      </c>
      <c r="G780">
        <v>12.01</v>
      </c>
      <c r="H780">
        <v>42</v>
      </c>
      <c r="I780">
        <v>0.372</v>
      </c>
      <c r="J780">
        <f>Table1373[[#This Row],[Mass]]*1000</f>
        <v>372</v>
      </c>
      <c r="K780">
        <f>LOG(Table1373[[#This Row],[SVL]])</f>
        <v>1.079543007402906</v>
      </c>
      <c r="L780">
        <f>LOG(Table1373[[#This Row],[Mass (mg)]])</f>
        <v>2.5705429398818973</v>
      </c>
      <c r="M780">
        <f>Table1373[[#This Row],[Mass (mg)]]*($M$4/Table1373[[#This Row],[SVL]])^$M$3</f>
        <v>664.80357687122421</v>
      </c>
      <c r="N780" s="13">
        <v>44025</v>
      </c>
      <c r="O780" t="s">
        <v>1617</v>
      </c>
      <c r="P780">
        <f>Table1373[[#This Row],[Date Measured GS 46]]-Table1373[[#This Row],[Exp. Start]]</f>
        <v>23</v>
      </c>
      <c r="Q780">
        <v>13.38</v>
      </c>
      <c r="R780">
        <v>46</v>
      </c>
      <c r="S780">
        <v>0.24</v>
      </c>
      <c r="T780">
        <f>Table1373[[#This Row],[Mass GS 46]]*1000</f>
        <v>240</v>
      </c>
      <c r="U780">
        <f>LOG(Table1373[[#This Row],[SVL GS 46]])</f>
        <v>1.1264561134318043</v>
      </c>
      <c r="V780">
        <f>LOG(Table1373[[#This Row],[Mass (mg) GS 46]])</f>
        <v>2.3802112417116059</v>
      </c>
      <c r="W780">
        <f>Table1373[[#This Row],[Mass (mg) GS 46]]*($W$4/Table1373[[#This Row],[SVL GS 46]])^$W$3</f>
        <v>330.34537255076509</v>
      </c>
      <c r="X780" s="12">
        <f>Table1373[[#This Row],[GS 46]]-Table1373[[#This Row],[GS]]</f>
        <v>4</v>
      </c>
      <c r="Y780">
        <f>Table1373[[#This Row],[SVL GS 46]]-Table1373[[#This Row],[SVL]]</f>
        <v>1.370000000000001</v>
      </c>
      <c r="Z780">
        <f>Table1373[[#This Row],[Mass GS 46]]-Table1373[[#This Row],[Mass]]</f>
        <v>-0.13200000000000001</v>
      </c>
      <c r="AA780">
        <f>Table1373[[#This Row],[SMI.mg GS 46]]-Table1373[[#This Row],[SMI.mg]]</f>
        <v>-334.45820432045912</v>
      </c>
      <c r="AB780">
        <f>Table1373[[#This Row],[Days post-exp. GS 46]]-Table1373[[#This Row],[Days post-exp.]]</f>
        <v>5</v>
      </c>
    </row>
    <row r="781" spans="1:29">
      <c r="A781" t="s">
        <v>1603</v>
      </c>
      <c r="B781" t="s">
        <v>1332</v>
      </c>
      <c r="C781" s="3">
        <v>44002</v>
      </c>
      <c r="D781" s="13">
        <v>44020</v>
      </c>
      <c r="E781" t="s">
        <v>1618</v>
      </c>
      <c r="F781">
        <f>Table1373[[#This Row],[Date Measured]]-Table1373[[#This Row],[Exp. Start]]</f>
        <v>18</v>
      </c>
      <c r="G781">
        <v>13.45</v>
      </c>
      <c r="H781">
        <v>42</v>
      </c>
      <c r="I781">
        <v>0.33800000000000002</v>
      </c>
      <c r="J781">
        <f>Table1373[[#This Row],[Mass]]*1000</f>
        <v>338</v>
      </c>
      <c r="K781">
        <f>LOG(Table1373[[#This Row],[SVL]])</f>
        <v>1.1287222843384268</v>
      </c>
      <c r="L781">
        <f>LOG(Table1373[[#This Row],[Mass (mg)]])</f>
        <v>2.5289167002776547</v>
      </c>
      <c r="M781">
        <f>Table1373[[#This Row],[Mass (mg)]]*($M$4/Table1373[[#This Row],[SVL]])^$M$3</f>
        <v>440.62852894002265</v>
      </c>
      <c r="N781" s="13">
        <v>44024</v>
      </c>
      <c r="O781" t="s">
        <v>1619</v>
      </c>
      <c r="P781">
        <f>Table1373[[#This Row],[Date Measured GS 46]]-Table1373[[#This Row],[Exp. Start]]</f>
        <v>22</v>
      </c>
      <c r="Q781">
        <v>14.28</v>
      </c>
      <c r="R781">
        <v>46</v>
      </c>
      <c r="S781">
        <v>0.214</v>
      </c>
      <c r="T781">
        <f>Table1373[[#This Row],[Mass GS 46]]*1000</f>
        <v>214</v>
      </c>
      <c r="U781">
        <f>LOG(Table1373[[#This Row],[SVL GS 46]])</f>
        <v>1.1547282074401555</v>
      </c>
      <c r="V781">
        <f>LOG(Table1373[[#This Row],[Mass (mg) GS 46]])</f>
        <v>2.330413773349191</v>
      </c>
      <c r="W781">
        <f>Table1373[[#This Row],[Mass (mg) GS 46]]*($W$4/Table1373[[#This Row],[SVL GS 46]])^$W$3</f>
        <v>242.76858912580053</v>
      </c>
      <c r="X781" s="12">
        <f>Table1373[[#This Row],[GS 46]]-Table1373[[#This Row],[GS]]</f>
        <v>4</v>
      </c>
      <c r="Y781">
        <f>Table1373[[#This Row],[SVL GS 46]]-Table1373[[#This Row],[SVL]]</f>
        <v>0.83000000000000007</v>
      </c>
      <c r="Z781">
        <f>Table1373[[#This Row],[Mass GS 46]]-Table1373[[#This Row],[Mass]]</f>
        <v>-0.12400000000000003</v>
      </c>
      <c r="AA781">
        <f>Table1373[[#This Row],[SMI.mg GS 46]]-Table1373[[#This Row],[SMI.mg]]</f>
        <v>-197.85993981422212</v>
      </c>
      <c r="AB781">
        <f>Table1373[[#This Row],[Days post-exp. GS 46]]-Table1373[[#This Row],[Days post-exp.]]</f>
        <v>4</v>
      </c>
    </row>
    <row r="782" spans="1:29">
      <c r="A782" t="s">
        <v>1603</v>
      </c>
      <c r="B782" t="s">
        <v>1332</v>
      </c>
      <c r="C782" s="3">
        <v>44002</v>
      </c>
      <c r="D782" s="18">
        <v>44020</v>
      </c>
      <c r="E782" s="4" t="s">
        <v>1620</v>
      </c>
      <c r="F782">
        <f>Table1373[[#This Row],[Date Measured]]-Table1373[[#This Row],[Exp. Start]]</f>
        <v>18</v>
      </c>
      <c r="G782" s="4">
        <v>13.45</v>
      </c>
      <c r="H782" s="4">
        <v>43</v>
      </c>
      <c r="I782" s="4">
        <v>0.42199999999999999</v>
      </c>
      <c r="J782" s="4">
        <f>Table1373[[#This Row],[Mass]]*1000</f>
        <v>422</v>
      </c>
      <c r="K782" s="4">
        <f>LOG(Table1373[[#This Row],[SVL]])</f>
        <v>1.1287222843384268</v>
      </c>
      <c r="L782" s="4">
        <f>LOG(Table1373[[#This Row],[Mass (mg)]])</f>
        <v>2.6253124509616739</v>
      </c>
      <c r="M782">
        <f>Table1373[[#This Row],[Mass (mg)]]*($M$4/Table1373[[#This Row],[SVL]])^$M$3</f>
        <v>550.13384382452534</v>
      </c>
      <c r="N782" s="13">
        <v>44024</v>
      </c>
      <c r="O782" t="s">
        <v>1621</v>
      </c>
      <c r="P782">
        <f>Table1373[[#This Row],[Date Measured GS 46]]-Table1373[[#This Row],[Exp. Start]]</f>
        <v>22</v>
      </c>
      <c r="Q782">
        <v>13.97</v>
      </c>
      <c r="R782">
        <v>46</v>
      </c>
      <c r="S782">
        <v>0.30299999999999999</v>
      </c>
      <c r="T782">
        <f>Table1373[[#This Row],[Mass GS 46]]*1000</f>
        <v>303</v>
      </c>
      <c r="U782">
        <f>LOG(Table1373[[#This Row],[SVL GS 46]])</f>
        <v>1.1451964061141819</v>
      </c>
      <c r="V782">
        <f>LOG(Table1373[[#This Row],[Mass (mg) GS 46]])</f>
        <v>2.4814426285023048</v>
      </c>
      <c r="W782">
        <f>Table1373[[#This Row],[Mass (mg) GS 46]]*($W$4/Table1373[[#This Row],[SVL GS 46]])^$W$3</f>
        <v>366.88860212579954</v>
      </c>
      <c r="X782" s="12">
        <f>Table1373[[#This Row],[GS 46]]-Table1373[[#This Row],[GS]]</f>
        <v>3</v>
      </c>
      <c r="Y782">
        <f>Table1373[[#This Row],[SVL GS 46]]-Table1373[[#This Row],[SVL]]</f>
        <v>0.52000000000000135</v>
      </c>
      <c r="Z782">
        <f>Table1373[[#This Row],[Mass GS 46]]-Table1373[[#This Row],[Mass]]</f>
        <v>-0.11899999999999999</v>
      </c>
      <c r="AA782">
        <f>Table1373[[#This Row],[SMI.mg GS 46]]-Table1373[[#This Row],[SMI.mg]]</f>
        <v>-183.24524169872581</v>
      </c>
      <c r="AB782">
        <f>Table1373[[#This Row],[Days post-exp. GS 46]]-Table1373[[#This Row],[Days post-exp.]]</f>
        <v>4</v>
      </c>
    </row>
    <row r="783" spans="1:29">
      <c r="A783" t="s">
        <v>1603</v>
      </c>
      <c r="B783" t="s">
        <v>1332</v>
      </c>
      <c r="C783" s="3">
        <v>44002</v>
      </c>
      <c r="D783" s="18">
        <v>44020</v>
      </c>
      <c r="E783" s="4" t="s">
        <v>1622</v>
      </c>
      <c r="F783">
        <f>Table1373[[#This Row],[Date Measured]]-Table1373[[#This Row],[Exp. Start]]</f>
        <v>18</v>
      </c>
      <c r="G783" s="4">
        <v>13.37</v>
      </c>
      <c r="H783" s="4">
        <v>43</v>
      </c>
      <c r="I783" s="4">
        <v>0.35799999999999998</v>
      </c>
      <c r="J783" s="4">
        <f>Table1373[[#This Row],[Mass]]*1000</f>
        <v>358</v>
      </c>
      <c r="K783" s="4">
        <f>LOG(Table1373[[#This Row],[SVL]])</f>
        <v>1.1261314072619844</v>
      </c>
      <c r="L783" s="4">
        <f>LOG(Table1373[[#This Row],[Mass (mg)]])</f>
        <v>2.5538830266438746</v>
      </c>
      <c r="M783">
        <f>Table1373[[#This Row],[Mass (mg)]]*($M$4/Table1373[[#This Row],[SVL]])^$M$3</f>
        <v>474.52174965794921</v>
      </c>
      <c r="N783" s="13">
        <v>44024</v>
      </c>
      <c r="O783" t="s">
        <v>1623</v>
      </c>
      <c r="P783">
        <f>Table1373[[#This Row],[Date Measured GS 46]]-Table1373[[#This Row],[Exp. Start]]</f>
        <v>22</v>
      </c>
      <c r="Q783">
        <v>14.28</v>
      </c>
      <c r="R783">
        <v>46</v>
      </c>
      <c r="S783">
        <v>0.22600000000000001</v>
      </c>
      <c r="T783">
        <f>Table1373[[#This Row],[Mass GS 46]]*1000</f>
        <v>226</v>
      </c>
      <c r="U783">
        <f>LOG(Table1373[[#This Row],[SVL GS 46]])</f>
        <v>1.1547282074401555</v>
      </c>
      <c r="V783">
        <f>LOG(Table1373[[#This Row],[Mass (mg) GS 46]])</f>
        <v>2.3541084391474008</v>
      </c>
      <c r="W783">
        <f>Table1373[[#This Row],[Mass (mg) GS 46]]*($W$4/Table1373[[#This Row],[SVL GS 46]])^$W$3</f>
        <v>256.3817810393968</v>
      </c>
      <c r="X783" s="12">
        <f>Table1373[[#This Row],[GS 46]]-Table1373[[#This Row],[GS]]</f>
        <v>3</v>
      </c>
      <c r="Y783">
        <f>Table1373[[#This Row],[SVL GS 46]]-Table1373[[#This Row],[SVL]]</f>
        <v>0.91000000000000014</v>
      </c>
      <c r="Z783">
        <f>Table1373[[#This Row],[Mass GS 46]]-Table1373[[#This Row],[Mass]]</f>
        <v>-0.13199999999999998</v>
      </c>
      <c r="AA783">
        <f>Table1373[[#This Row],[SMI.mg GS 46]]-Table1373[[#This Row],[SMI.mg]]</f>
        <v>-218.13996861855242</v>
      </c>
      <c r="AB783">
        <f>Table1373[[#This Row],[Days post-exp. GS 46]]-Table1373[[#This Row],[Days post-exp.]]</f>
        <v>4</v>
      </c>
    </row>
    <row r="784" spans="1:29">
      <c r="A784" t="s">
        <v>1603</v>
      </c>
      <c r="B784" t="s">
        <v>1332</v>
      </c>
      <c r="C784" s="3">
        <v>44002</v>
      </c>
      <c r="D784" s="13">
        <v>44021</v>
      </c>
      <c r="E784" s="3" t="s">
        <v>1624</v>
      </c>
      <c r="F784">
        <f>Table1373[[#This Row],[Date Measured]]-Table1373[[#This Row],[Exp. Start]]</f>
        <v>19</v>
      </c>
      <c r="G784">
        <v>14.02</v>
      </c>
      <c r="H784">
        <v>42</v>
      </c>
      <c r="I784">
        <v>0.29199999999999998</v>
      </c>
      <c r="J784">
        <f>Table1373[[#This Row],[Mass]]*1000</f>
        <v>292</v>
      </c>
      <c r="K784">
        <f>LOG(Table1373[[#This Row],[SVL]])</f>
        <v>1.1467480136306398</v>
      </c>
      <c r="L784">
        <f>LOG(Table1373[[#This Row],[Mass (mg)]])</f>
        <v>2.4653828514484184</v>
      </c>
      <c r="M784">
        <f>Table1373[[#This Row],[Mass (mg)]]*($M$4/Table1373[[#This Row],[SVL]])^$M$3</f>
        <v>339.09862995108273</v>
      </c>
      <c r="N784" s="13">
        <v>44025</v>
      </c>
      <c r="O784" t="s">
        <v>1625</v>
      </c>
      <c r="P784">
        <f>Table1373[[#This Row],[Date Measured GS 46]]-Table1373[[#This Row],[Exp. Start]]</f>
        <v>23</v>
      </c>
      <c r="Q784">
        <v>13.95</v>
      </c>
      <c r="R784">
        <v>46</v>
      </c>
      <c r="S784">
        <v>0.2</v>
      </c>
      <c r="T784">
        <f>Table1373[[#This Row],[Mass GS 46]]*1000</f>
        <v>200</v>
      </c>
      <c r="U784">
        <f>LOG(Table1373[[#This Row],[SVL GS 46]])</f>
        <v>1.1445742076096164</v>
      </c>
      <c r="V784">
        <f>LOG(Table1373[[#This Row],[Mass (mg) GS 46]])</f>
        <v>2.3010299956639813</v>
      </c>
      <c r="W784">
        <f>Table1373[[#This Row],[Mass (mg) GS 46]]*($W$4/Table1373[[#This Row],[SVL GS 46]])^$W$3</f>
        <v>243.20345484132338</v>
      </c>
      <c r="X784" s="12">
        <f>Table1373[[#This Row],[GS 46]]-Table1373[[#This Row],[GS]]</f>
        <v>4</v>
      </c>
      <c r="Y784">
        <f>Table1373[[#This Row],[SVL GS 46]]-Table1373[[#This Row],[SVL]]</f>
        <v>-7.0000000000000284E-2</v>
      </c>
      <c r="Z784">
        <f>Table1373[[#This Row],[Mass GS 46]]-Table1373[[#This Row],[Mass]]</f>
        <v>-9.1999999999999971E-2</v>
      </c>
      <c r="AA784">
        <f>Table1373[[#This Row],[SMI.mg GS 46]]-Table1373[[#This Row],[SMI.mg]]</f>
        <v>-95.89517510975935</v>
      </c>
      <c r="AB784">
        <f>Table1373[[#This Row],[Days post-exp. GS 46]]-Table1373[[#This Row],[Days post-exp.]]</f>
        <v>4</v>
      </c>
    </row>
    <row r="785" spans="1:28">
      <c r="A785" t="s">
        <v>1603</v>
      </c>
      <c r="B785" t="s">
        <v>1332</v>
      </c>
      <c r="C785" s="3">
        <v>44002</v>
      </c>
      <c r="D785" s="13">
        <v>44021</v>
      </c>
      <c r="E785" s="3" t="s">
        <v>1626</v>
      </c>
      <c r="F785">
        <f>Table1373[[#This Row],[Date Measured]]-Table1373[[#This Row],[Exp. Start]]</f>
        <v>19</v>
      </c>
      <c r="G785">
        <v>13.36</v>
      </c>
      <c r="H785">
        <v>42</v>
      </c>
      <c r="I785">
        <v>0.39100000000000001</v>
      </c>
      <c r="J785">
        <f>Table1373[[#This Row],[Mass]]*1000</f>
        <v>391</v>
      </c>
      <c r="K785">
        <f>LOG(Table1373[[#This Row],[SVL]])</f>
        <v>1.1258064581395268</v>
      </c>
      <c r="L785">
        <f>LOG(Table1373[[#This Row],[Mass (mg)]])</f>
        <v>2.5921767573958667</v>
      </c>
      <c r="M785">
        <f>Table1373[[#This Row],[Mass (mg)]]*($M$4/Table1373[[#This Row],[SVL]])^$M$3</f>
        <v>519.34390213396205</v>
      </c>
      <c r="N785" s="13">
        <v>44024</v>
      </c>
      <c r="O785" t="s">
        <v>1627</v>
      </c>
      <c r="P785">
        <f>Table1373[[#This Row],[Date Measured GS 46]]-Table1373[[#This Row],[Exp. Start]]</f>
        <v>22</v>
      </c>
      <c r="Q785">
        <v>14.5</v>
      </c>
      <c r="R785">
        <v>46</v>
      </c>
      <c r="S785">
        <v>0.249</v>
      </c>
      <c r="T785">
        <f>Table1373[[#This Row],[Mass GS 46]]*1000</f>
        <v>249</v>
      </c>
      <c r="U785">
        <f>LOG(Table1373[[#This Row],[SVL GS 46]])</f>
        <v>1.1613680022349748</v>
      </c>
      <c r="V785">
        <f>LOG(Table1373[[#This Row],[Mass (mg) GS 46]])</f>
        <v>2.3961993470957363</v>
      </c>
      <c r="W785">
        <f>Table1373[[#This Row],[Mass (mg) GS 46]]*($W$4/Table1373[[#This Row],[SVL GS 46]])^$W$3</f>
        <v>269.93269757348503</v>
      </c>
      <c r="X785" s="12">
        <f>Table1373[[#This Row],[GS 46]]-Table1373[[#This Row],[GS]]</f>
        <v>4</v>
      </c>
      <c r="Y785">
        <f>Table1373[[#This Row],[SVL GS 46]]-Table1373[[#This Row],[SVL]]</f>
        <v>1.1400000000000006</v>
      </c>
      <c r="Z785">
        <f>Table1373[[#This Row],[Mass GS 46]]-Table1373[[#This Row],[Mass]]</f>
        <v>-0.14200000000000002</v>
      </c>
      <c r="AA785">
        <f>Table1373[[#This Row],[SMI.mg GS 46]]-Table1373[[#This Row],[SMI.mg]]</f>
        <v>-249.41120456047702</v>
      </c>
      <c r="AB785">
        <f>Table1373[[#This Row],[Days post-exp. GS 46]]-Table1373[[#This Row],[Days post-exp.]]</f>
        <v>3</v>
      </c>
    </row>
    <row r="786" spans="1:28">
      <c r="A786" t="s">
        <v>1603</v>
      </c>
      <c r="B786" t="s">
        <v>1332</v>
      </c>
      <c r="C786" s="3">
        <v>44002</v>
      </c>
      <c r="D786" s="13">
        <v>44021</v>
      </c>
      <c r="E786" s="3" t="s">
        <v>1628</v>
      </c>
      <c r="F786">
        <f>Table1373[[#This Row],[Date Measured]]-Table1373[[#This Row],[Exp. Start]]</f>
        <v>19</v>
      </c>
      <c r="G786">
        <v>13.07</v>
      </c>
      <c r="H786">
        <v>42</v>
      </c>
      <c r="I786">
        <v>0.36199999999999999</v>
      </c>
      <c r="J786">
        <f>Table1373[[#This Row],[Mass]]*1000</f>
        <v>362</v>
      </c>
      <c r="K786">
        <f>LOG(Table1373[[#This Row],[SVL]])</f>
        <v>1.1162755875805443</v>
      </c>
      <c r="L786">
        <f>LOG(Table1373[[#This Row],[Mass (mg)]])</f>
        <v>2.5587085705331658</v>
      </c>
      <c r="M786">
        <f>Table1373[[#This Row],[Mass (mg)]]*($M$4/Table1373[[#This Row],[SVL]])^$M$3</f>
        <v>511.13565733650614</v>
      </c>
      <c r="N786" s="13">
        <v>44026</v>
      </c>
      <c r="O786" t="s">
        <v>1629</v>
      </c>
      <c r="P786">
        <f>Table1373[[#This Row],[Date Measured GS 46]]-Table1373[[#This Row],[Exp. Start]]</f>
        <v>24</v>
      </c>
      <c r="Q786">
        <v>14.25</v>
      </c>
      <c r="R786">
        <v>46</v>
      </c>
      <c r="S786">
        <v>0.218</v>
      </c>
      <c r="T786">
        <f>Table1373[[#This Row],[Mass GS 46]]*1000</f>
        <v>218</v>
      </c>
      <c r="U786">
        <f>LOG(Table1373[[#This Row],[SVL GS 46]])</f>
        <v>1.153814864344529</v>
      </c>
      <c r="V786">
        <f>LOG(Table1373[[#This Row],[Mass (mg) GS 46]])</f>
        <v>2.3384564936046046</v>
      </c>
      <c r="W786">
        <f>Table1373[[#This Row],[Mass (mg) GS 46]]*($W$4/Table1373[[#This Row],[SVL GS 46]])^$W$3</f>
        <v>248.85603163151453</v>
      </c>
      <c r="X786" s="12">
        <f>Table1373[[#This Row],[GS 46]]-Table1373[[#This Row],[GS]]</f>
        <v>4</v>
      </c>
      <c r="Y786">
        <f>Table1373[[#This Row],[SVL GS 46]]-Table1373[[#This Row],[SVL]]</f>
        <v>1.1799999999999997</v>
      </c>
      <c r="Z786">
        <f>Table1373[[#This Row],[Mass GS 46]]-Table1373[[#This Row],[Mass]]</f>
        <v>-0.14399999999999999</v>
      </c>
      <c r="AA786">
        <f>Table1373[[#This Row],[SMI.mg GS 46]]-Table1373[[#This Row],[SMI.mg]]</f>
        <v>-262.27962570499164</v>
      </c>
      <c r="AB786">
        <f>Table1373[[#This Row],[Days post-exp. GS 46]]-Table1373[[#This Row],[Days post-exp.]]</f>
        <v>5</v>
      </c>
    </row>
    <row r="787" spans="1:28">
      <c r="A787" t="s">
        <v>1603</v>
      </c>
      <c r="B787" t="s">
        <v>1332</v>
      </c>
      <c r="C787" s="3">
        <v>44002</v>
      </c>
      <c r="D787" s="13">
        <v>44021</v>
      </c>
      <c r="E787" s="3" t="s">
        <v>1630</v>
      </c>
      <c r="F787">
        <f>Table1373[[#This Row],[Date Measured]]-Table1373[[#This Row],[Exp. Start]]</f>
        <v>19</v>
      </c>
      <c r="G787">
        <v>13.86</v>
      </c>
      <c r="H787">
        <v>42</v>
      </c>
      <c r="I787">
        <v>0.40799999999999997</v>
      </c>
      <c r="J787">
        <f>Table1373[[#This Row],[Mass]]*1000</f>
        <v>408</v>
      </c>
      <c r="K787">
        <f>LOG(Table1373[[#This Row],[SVL]])</f>
        <v>1.1417632302757879</v>
      </c>
      <c r="L787">
        <f>LOG(Table1373[[#This Row],[Mass (mg)]])</f>
        <v>2.61066016308988</v>
      </c>
      <c r="M787">
        <f>Table1373[[#This Row],[Mass (mg)]]*($M$4/Table1373[[#This Row],[SVL]])^$M$3</f>
        <v>489.20290844155954</v>
      </c>
      <c r="N787" s="13">
        <v>44027</v>
      </c>
      <c r="O787" t="s">
        <v>1631</v>
      </c>
      <c r="P787">
        <f>Table1373[[#This Row],[Date Measured GS 46]]-Table1373[[#This Row],[Exp. Start]]</f>
        <v>25</v>
      </c>
      <c r="Q787">
        <v>13.81</v>
      </c>
      <c r="R787">
        <v>46</v>
      </c>
      <c r="S787">
        <v>0.223</v>
      </c>
      <c r="T787">
        <f>Table1373[[#This Row],[Mass GS 46]]*1000</f>
        <v>223</v>
      </c>
      <c r="U787">
        <f>LOG(Table1373[[#This Row],[SVL GS 46]])</f>
        <v>1.1401936785786313</v>
      </c>
      <c r="V787">
        <f>LOG(Table1373[[#This Row],[Mass (mg) GS 46]])</f>
        <v>2.3483048630481607</v>
      </c>
      <c r="W787">
        <f>Table1373[[#This Row],[Mass (mg) GS 46]]*($W$4/Table1373[[#This Row],[SVL GS 46]])^$W$3</f>
        <v>279.41926803129263</v>
      </c>
      <c r="X787" s="12">
        <f>Table1373[[#This Row],[GS 46]]-Table1373[[#This Row],[GS]]</f>
        <v>4</v>
      </c>
      <c r="Y787">
        <f>Table1373[[#This Row],[SVL GS 46]]-Table1373[[#This Row],[SVL]]</f>
        <v>-4.9999999999998934E-2</v>
      </c>
      <c r="Z787">
        <f>Table1373[[#This Row],[Mass GS 46]]-Table1373[[#This Row],[Mass]]</f>
        <v>-0.18499999999999997</v>
      </c>
      <c r="AA787">
        <f>Table1373[[#This Row],[SMI.mg GS 46]]-Table1373[[#This Row],[SMI.mg]]</f>
        <v>-209.78364041026691</v>
      </c>
      <c r="AB787">
        <f>Table1373[[#This Row],[Days post-exp. GS 46]]-Table1373[[#This Row],[Days post-exp.]]</f>
        <v>6</v>
      </c>
    </row>
    <row r="788" spans="1:28">
      <c r="A788" t="s">
        <v>1603</v>
      </c>
      <c r="B788" t="s">
        <v>1332</v>
      </c>
      <c r="C788" s="3">
        <v>44002</v>
      </c>
      <c r="D788" s="13">
        <v>44021</v>
      </c>
      <c r="E788" s="3" t="s">
        <v>1632</v>
      </c>
      <c r="F788">
        <f>Table1373[[#This Row],[Date Measured]]-Table1373[[#This Row],[Exp. Start]]</f>
        <v>19</v>
      </c>
      <c r="G788">
        <v>13.86</v>
      </c>
      <c r="H788">
        <v>42</v>
      </c>
      <c r="I788">
        <v>0.375</v>
      </c>
      <c r="J788">
        <f>Table1373[[#This Row],[Mass]]*1000</f>
        <v>375</v>
      </c>
      <c r="K788">
        <f>LOG(Table1373[[#This Row],[SVL]])</f>
        <v>1.1417632302757879</v>
      </c>
      <c r="L788">
        <f>LOG(Table1373[[#This Row],[Mass (mg)]])</f>
        <v>2.5740312677277188</v>
      </c>
      <c r="M788">
        <f>Table1373[[#This Row],[Mass (mg)]]*($M$4/Table1373[[#This Row],[SVL]])^$M$3</f>
        <v>449.63502614113924</v>
      </c>
      <c r="N788" s="13">
        <v>44027</v>
      </c>
      <c r="O788" t="s">
        <v>1633</v>
      </c>
      <c r="P788">
        <f>Table1373[[#This Row],[Date Measured GS 46]]-Table1373[[#This Row],[Exp. Start]]</f>
        <v>25</v>
      </c>
      <c r="Q788">
        <v>13.31</v>
      </c>
      <c r="R788">
        <v>46</v>
      </c>
      <c r="S788">
        <v>0.20499999999999999</v>
      </c>
      <c r="T788">
        <f>Table1373[[#This Row],[Mass GS 46]]*1000</f>
        <v>205</v>
      </c>
      <c r="U788">
        <f>LOG(Table1373[[#This Row],[SVL GS 46]])</f>
        <v>1.1241780554746752</v>
      </c>
      <c r="V788">
        <f>LOG(Table1373[[#This Row],[Mass (mg) GS 46]])</f>
        <v>2.3117538610557542</v>
      </c>
      <c r="W788">
        <f>Table1373[[#This Row],[Mass (mg) GS 46]]*($W$4/Table1373[[#This Row],[SVL GS 46]])^$W$3</f>
        <v>286.60086485629995</v>
      </c>
      <c r="X788" s="12">
        <f>Table1373[[#This Row],[GS 46]]-Table1373[[#This Row],[GS]]</f>
        <v>4</v>
      </c>
      <c r="Y788">
        <f>Table1373[[#This Row],[SVL GS 46]]-Table1373[[#This Row],[SVL]]</f>
        <v>-0.54999999999999893</v>
      </c>
      <c r="Z788">
        <f>Table1373[[#This Row],[Mass GS 46]]-Table1373[[#This Row],[Mass]]</f>
        <v>-0.17</v>
      </c>
      <c r="AA788">
        <f>Table1373[[#This Row],[SMI.mg GS 46]]-Table1373[[#This Row],[SMI.mg]]</f>
        <v>-163.03416128483929</v>
      </c>
      <c r="AB788">
        <f>Table1373[[#This Row],[Days post-exp. GS 46]]-Table1373[[#This Row],[Days post-exp.]]</f>
        <v>6</v>
      </c>
    </row>
    <row r="789" spans="1:28">
      <c r="A789" t="s">
        <v>1603</v>
      </c>
      <c r="B789" t="s">
        <v>1332</v>
      </c>
      <c r="C789" s="3">
        <v>44002</v>
      </c>
      <c r="D789" s="13">
        <v>44023</v>
      </c>
      <c r="E789" s="3" t="s">
        <v>1634</v>
      </c>
      <c r="F789">
        <f>Table1373[[#This Row],[Date Measured]]-Table1373[[#This Row],[Exp. Start]]</f>
        <v>21</v>
      </c>
      <c r="G789">
        <v>15.99</v>
      </c>
      <c r="H789">
        <v>42</v>
      </c>
      <c r="I789">
        <v>0.32400000000000001</v>
      </c>
      <c r="J789">
        <f>Table1373[[#This Row],[Mass]]*1000</f>
        <v>324</v>
      </c>
      <c r="K789">
        <f>LOG(Table1373[[#This Row],[SVL]])</f>
        <v>1.2038484637462348</v>
      </c>
      <c r="L789">
        <f>LOG(Table1373[[#This Row],[Mass (mg)]])</f>
        <v>2.510545010206612</v>
      </c>
      <c r="M789">
        <f>Table1373[[#This Row],[Mass (mg)]]*($M$4/Table1373[[#This Row],[SVL]])^$M$3</f>
        <v>260.87253932237297</v>
      </c>
      <c r="N789" s="13">
        <v>44025</v>
      </c>
      <c r="O789" t="s">
        <v>1635</v>
      </c>
      <c r="P789">
        <f>Table1373[[#This Row],[Date Measured GS 46]]-Table1373[[#This Row],[Exp. Start]]</f>
        <v>23</v>
      </c>
      <c r="Q789">
        <v>14.11</v>
      </c>
      <c r="R789">
        <v>46</v>
      </c>
      <c r="S789">
        <v>0.20599999999999999</v>
      </c>
      <c r="T789">
        <f>Table1373[[#This Row],[Mass GS 46]]*1000</f>
        <v>206</v>
      </c>
      <c r="U789">
        <f>LOG(Table1373[[#This Row],[SVL GS 46]])</f>
        <v>1.1495270137543478</v>
      </c>
      <c r="V789">
        <f>LOG(Table1373[[#This Row],[Mass (mg) GS 46]])</f>
        <v>2.3138672203691533</v>
      </c>
      <c r="W789">
        <f>Table1373[[#This Row],[Mass (mg) GS 46]]*($W$4/Table1373[[#This Row],[SVL GS 46]])^$W$3</f>
        <v>242.15606631299437</v>
      </c>
      <c r="X789" s="12">
        <f>Table1373[[#This Row],[GS 46]]-Table1373[[#This Row],[GS]]</f>
        <v>4</v>
      </c>
      <c r="Y789">
        <f>Table1373[[#This Row],[SVL GS 46]]-Table1373[[#This Row],[SVL]]</f>
        <v>-1.8800000000000008</v>
      </c>
      <c r="Z789">
        <f>Table1373[[#This Row],[Mass GS 46]]-Table1373[[#This Row],[Mass]]</f>
        <v>-0.11800000000000002</v>
      </c>
      <c r="AA789">
        <f>Table1373[[#This Row],[SMI.mg GS 46]]-Table1373[[#This Row],[SMI.mg]]</f>
        <v>-18.716473009378603</v>
      </c>
      <c r="AB789">
        <f>Table1373[[#This Row],[Days post-exp. GS 46]]-Table1373[[#This Row],[Days post-exp.]]</f>
        <v>2</v>
      </c>
    </row>
    <row r="790" spans="1:28">
      <c r="A790" t="s">
        <v>1603</v>
      </c>
      <c r="B790" t="s">
        <v>1332</v>
      </c>
      <c r="C790" s="3">
        <v>44002</v>
      </c>
      <c r="D790" s="13">
        <v>44023</v>
      </c>
      <c r="E790" s="3" t="s">
        <v>1636</v>
      </c>
      <c r="F790">
        <f>Table1373[[#This Row],[Date Measured]]-Table1373[[#This Row],[Exp. Start]]</f>
        <v>21</v>
      </c>
      <c r="G790">
        <v>13.71</v>
      </c>
      <c r="H790">
        <v>42</v>
      </c>
      <c r="I790">
        <v>0.33800000000000002</v>
      </c>
      <c r="J790">
        <f>Table1373[[#This Row],[Mass]]*1000</f>
        <v>338</v>
      </c>
      <c r="K790">
        <f>LOG(Table1373[[#This Row],[SVL]])</f>
        <v>1.1370374547895128</v>
      </c>
      <c r="L790">
        <f>LOG(Table1373[[#This Row],[Mass (mg)]])</f>
        <v>2.5289167002776547</v>
      </c>
      <c r="M790">
        <f>Table1373[[#This Row],[Mass (mg)]]*($M$4/Table1373[[#This Row],[SVL]])^$M$3</f>
        <v>417.74355200517243</v>
      </c>
      <c r="N790" s="13">
        <v>44028</v>
      </c>
      <c r="O790" t="s">
        <v>1637</v>
      </c>
      <c r="P790">
        <f>Table1373[[#This Row],[Date Measured GS 46]]-Table1373[[#This Row],[Exp. Start]]</f>
        <v>26</v>
      </c>
      <c r="Q790">
        <v>15.05</v>
      </c>
      <c r="R790">
        <v>46</v>
      </c>
      <c r="S790">
        <v>0.23300000000000001</v>
      </c>
      <c r="T790">
        <f>Table1373[[#This Row],[Mass GS 46]]*1000</f>
        <v>233</v>
      </c>
      <c r="U790">
        <f>LOG(Table1373[[#This Row],[SVL GS 46]])</f>
        <v>1.1775364999298621</v>
      </c>
      <c r="V790">
        <f>LOG(Table1373[[#This Row],[Mass (mg) GS 46]])</f>
        <v>2.3673559210260189</v>
      </c>
      <c r="W790">
        <f>Table1373[[#This Row],[Mass (mg) GS 46]]*($W$4/Table1373[[#This Row],[SVL GS 46]])^$W$3</f>
        <v>226.14439510933548</v>
      </c>
      <c r="X790" s="12">
        <f>Table1373[[#This Row],[GS 46]]-Table1373[[#This Row],[GS]]</f>
        <v>4</v>
      </c>
      <c r="Y790">
        <f>Table1373[[#This Row],[SVL GS 46]]-Table1373[[#This Row],[SVL]]</f>
        <v>1.3399999999999999</v>
      </c>
      <c r="Z790">
        <f>Table1373[[#This Row],[Mass GS 46]]-Table1373[[#This Row],[Mass]]</f>
        <v>-0.10500000000000001</v>
      </c>
      <c r="AA790">
        <f>Table1373[[#This Row],[SMI.mg GS 46]]-Table1373[[#This Row],[SMI.mg]]</f>
        <v>-191.59915689583696</v>
      </c>
      <c r="AB790">
        <f>Table1373[[#This Row],[Days post-exp. GS 46]]-Table1373[[#This Row],[Days post-exp.]]</f>
        <v>5</v>
      </c>
    </row>
    <row r="791" spans="1:28">
      <c r="A791" t="s">
        <v>1603</v>
      </c>
      <c r="B791" t="s">
        <v>1332</v>
      </c>
      <c r="C791" s="3">
        <v>44002</v>
      </c>
      <c r="D791" s="13">
        <v>44024</v>
      </c>
      <c r="E791" s="3" t="s">
        <v>1638</v>
      </c>
      <c r="F791">
        <f>Table1373[[#This Row],[Date Measured]]-Table1373[[#This Row],[Exp. Start]]</f>
        <v>22</v>
      </c>
      <c r="G791">
        <v>13.4</v>
      </c>
      <c r="H791">
        <v>42</v>
      </c>
      <c r="I791">
        <v>0.318</v>
      </c>
      <c r="J791">
        <f>Table1373[[#This Row],[Mass]]*1000</f>
        <v>318</v>
      </c>
      <c r="K791">
        <f>LOG(Table1373[[#This Row],[SVL]])</f>
        <v>1.1271047983648077</v>
      </c>
      <c r="L791">
        <f>LOG(Table1373[[#This Row],[Mass (mg)]])</f>
        <v>2.5024271199844326</v>
      </c>
      <c r="M791">
        <f>Table1373[[#This Row],[Mass (mg)]]*($M$4/Table1373[[#This Row],[SVL]])^$M$3</f>
        <v>418.87913136129288</v>
      </c>
      <c r="N791" s="13">
        <v>44028</v>
      </c>
      <c r="O791" t="s">
        <v>1639</v>
      </c>
      <c r="P791">
        <f>Table1373[[#This Row],[Date Measured GS 46]]-Table1373[[#This Row],[Exp. Start]]</f>
        <v>26</v>
      </c>
      <c r="Q791">
        <v>13.79</v>
      </c>
      <c r="R791">
        <v>46</v>
      </c>
      <c r="S791">
        <v>0.21199999999999999</v>
      </c>
      <c r="T791">
        <f>Table1373[[#This Row],[Mass GS 46]]*1000</f>
        <v>212</v>
      </c>
      <c r="U791">
        <f>LOG(Table1373[[#This Row],[SVL GS 46]])</f>
        <v>1.1395642661758498</v>
      </c>
      <c r="V791">
        <f>LOG(Table1373[[#This Row],[Mass (mg) GS 46]])</f>
        <v>2.3263358609287512</v>
      </c>
      <c r="W791">
        <f>Table1373[[#This Row],[Mass (mg) GS 46]]*($W$4/Table1373[[#This Row],[SVL GS 46]])^$W$3</f>
        <v>266.78224890669708</v>
      </c>
      <c r="X791" s="12">
        <f>Table1373[[#This Row],[GS 46]]-Table1373[[#This Row],[GS]]</f>
        <v>4</v>
      </c>
      <c r="Y791">
        <f>Table1373[[#This Row],[SVL GS 46]]-Table1373[[#This Row],[SVL]]</f>
        <v>0.38999999999999879</v>
      </c>
      <c r="Z791">
        <f>Table1373[[#This Row],[Mass GS 46]]-Table1373[[#This Row],[Mass]]</f>
        <v>-0.10600000000000001</v>
      </c>
      <c r="AA791">
        <f>Table1373[[#This Row],[SMI.mg GS 46]]-Table1373[[#This Row],[SMI.mg]]</f>
        <v>-152.0968824545958</v>
      </c>
      <c r="AB791">
        <f>Table1373[[#This Row],[Days post-exp. GS 46]]-Table1373[[#This Row],[Days post-exp.]]</f>
        <v>4</v>
      </c>
    </row>
    <row r="792" spans="1:28">
      <c r="A792" t="s">
        <v>1603</v>
      </c>
      <c r="B792" t="s">
        <v>1332</v>
      </c>
      <c r="C792" s="3">
        <v>44002</v>
      </c>
      <c r="D792" s="13">
        <v>44024</v>
      </c>
      <c r="E792" s="3" t="s">
        <v>1640</v>
      </c>
      <c r="F792">
        <f>Table1373[[#This Row],[Date Measured]]-Table1373[[#This Row],[Exp. Start]]</f>
        <v>22</v>
      </c>
      <c r="G792">
        <v>13</v>
      </c>
      <c r="H792">
        <v>42</v>
      </c>
      <c r="I792">
        <v>0.255</v>
      </c>
      <c r="J792">
        <f>Table1373[[#This Row],[Mass]]*1000</f>
        <v>255</v>
      </c>
      <c r="K792">
        <f>LOG(Table1373[[#This Row],[SVL]])</f>
        <v>1.1139433523068367</v>
      </c>
      <c r="L792">
        <f>LOG(Table1373[[#This Row],[Mass (mg)]])</f>
        <v>2.406540180433955</v>
      </c>
      <c r="M792">
        <f>Table1373[[#This Row],[Mass (mg)]]*($M$4/Table1373[[#This Row],[SVL]])^$M$3</f>
        <v>365.48074084558039</v>
      </c>
      <c r="N792" s="13">
        <v>44026</v>
      </c>
      <c r="O792" t="s">
        <v>1641</v>
      </c>
      <c r="P792">
        <f>Table1373[[#This Row],[Date Measured GS 46]]-Table1373[[#This Row],[Exp. Start]]</f>
        <v>24</v>
      </c>
      <c r="Q792">
        <v>12.89</v>
      </c>
      <c r="R792">
        <v>46</v>
      </c>
      <c r="S792">
        <v>0.249</v>
      </c>
      <c r="T792">
        <f>Table1373[[#This Row],[Mass GS 46]]*1000</f>
        <v>249</v>
      </c>
      <c r="U792">
        <f>LOG(Table1373[[#This Row],[SVL GS 46]])</f>
        <v>1.110252917353403</v>
      </c>
      <c r="V792">
        <f>LOG(Table1373[[#This Row],[Mass (mg) GS 46]])</f>
        <v>2.3961993470957363</v>
      </c>
      <c r="W792">
        <f>Table1373[[#This Row],[Mass (mg) GS 46]]*($W$4/Table1373[[#This Row],[SVL GS 46]])^$W$3</f>
        <v>382.90024128441331</v>
      </c>
      <c r="X792" s="12">
        <f>Table1373[[#This Row],[GS 46]]-Table1373[[#This Row],[GS]]</f>
        <v>4</v>
      </c>
      <c r="Y792">
        <f>Table1373[[#This Row],[SVL GS 46]]-Table1373[[#This Row],[SVL]]</f>
        <v>-0.10999999999999943</v>
      </c>
      <c r="Z792">
        <f>Table1373[[#This Row],[Mass GS 46]]-Table1373[[#This Row],[Mass]]</f>
        <v>-6.0000000000000053E-3</v>
      </c>
      <c r="AA792">
        <f>Table1373[[#This Row],[SMI.mg GS 46]]-Table1373[[#This Row],[SMI.mg]]</f>
        <v>17.419500438832927</v>
      </c>
      <c r="AB792">
        <f>Table1373[[#This Row],[Days post-exp. GS 46]]-Table1373[[#This Row],[Days post-exp.]]</f>
        <v>2</v>
      </c>
    </row>
    <row r="793" spans="1:28">
      <c r="A793" t="s">
        <v>1603</v>
      </c>
      <c r="B793" t="s">
        <v>1332</v>
      </c>
      <c r="C793" s="3">
        <v>44002</v>
      </c>
      <c r="D793" s="13">
        <v>44025</v>
      </c>
      <c r="E793" s="3" t="s">
        <v>1642</v>
      </c>
      <c r="F793">
        <f>Table1373[[#This Row],[Date Measured]]-Table1373[[#This Row],[Exp. Start]]</f>
        <v>23</v>
      </c>
      <c r="G793">
        <v>13.23</v>
      </c>
      <c r="H793">
        <v>42</v>
      </c>
      <c r="I793">
        <v>0.29499999999999998</v>
      </c>
      <c r="J793">
        <f>Table1373[[#This Row],[Mass]]*1000</f>
        <v>295</v>
      </c>
      <c r="K793">
        <f>LOG(Table1373[[#This Row],[SVL]])</f>
        <v>1.121559844187501</v>
      </c>
      <c r="L793">
        <f>LOG(Table1373[[#This Row],[Mass (mg)]])</f>
        <v>2.469822015978163</v>
      </c>
      <c r="M793">
        <f>Table1373[[#This Row],[Mass (mg)]]*($M$4/Table1373[[#This Row],[SVL]])^$M$3</f>
        <v>402.65187307329359</v>
      </c>
      <c r="N793" s="13">
        <v>44029</v>
      </c>
      <c r="O793" t="s">
        <v>1643</v>
      </c>
      <c r="P793">
        <f>Table1373[[#This Row],[Date Measured GS 46]]-Table1373[[#This Row],[Exp. Start]]</f>
        <v>27</v>
      </c>
      <c r="Q793">
        <v>14.37</v>
      </c>
      <c r="R793">
        <v>46</v>
      </c>
      <c r="S793">
        <v>0.20799999999999999</v>
      </c>
      <c r="T793">
        <f>Table1373[[#This Row],[Mass GS 46]]*1000</f>
        <v>208</v>
      </c>
      <c r="U793">
        <f>LOG(Table1373[[#This Row],[SVL GS 46]])</f>
        <v>1.1574567681342256</v>
      </c>
      <c r="V793">
        <f>LOG(Table1373[[#This Row],[Mass (mg) GS 46]])</f>
        <v>2.3180633349627615</v>
      </c>
      <c r="W793">
        <f>Table1373[[#This Row],[Mass (mg) GS 46]]*($W$4/Table1373[[#This Row],[SVL GS 46]])^$W$3</f>
        <v>231.59930487794415</v>
      </c>
      <c r="X793" s="12">
        <f>Table1373[[#This Row],[GS 46]]-Table1373[[#This Row],[GS]]</f>
        <v>4</v>
      </c>
      <c r="Y793">
        <f>Table1373[[#This Row],[SVL GS 46]]-Table1373[[#This Row],[SVL]]</f>
        <v>1.1399999999999988</v>
      </c>
      <c r="Z793">
        <f>Table1373[[#This Row],[Mass GS 46]]-Table1373[[#This Row],[Mass]]</f>
        <v>-8.6999999999999994E-2</v>
      </c>
      <c r="AA793">
        <f>Table1373[[#This Row],[SMI.mg GS 46]]-Table1373[[#This Row],[SMI.mg]]</f>
        <v>-171.05256819534944</v>
      </c>
      <c r="AB793">
        <f>Table1373[[#This Row],[Days post-exp. GS 46]]-Table1373[[#This Row],[Days post-exp.]]</f>
        <v>4</v>
      </c>
    </row>
    <row r="794" spans="1:28">
      <c r="A794" t="s">
        <v>1603</v>
      </c>
      <c r="B794" t="s">
        <v>1332</v>
      </c>
      <c r="C794" s="3">
        <v>44002</v>
      </c>
      <c r="D794" s="13">
        <v>44025</v>
      </c>
      <c r="E794" s="3" t="s">
        <v>1644</v>
      </c>
      <c r="F794">
        <f>Table1373[[#This Row],[Date Measured]]-Table1373[[#This Row],[Exp. Start]]</f>
        <v>23</v>
      </c>
      <c r="G794">
        <v>15.78</v>
      </c>
      <c r="H794">
        <v>42</v>
      </c>
      <c r="I794">
        <v>0.41399999999999998</v>
      </c>
      <c r="J794">
        <f>Table1373[[#This Row],[Mass]]*1000</f>
        <v>414</v>
      </c>
      <c r="K794">
        <f>LOG(Table1373[[#This Row],[SVL]])</f>
        <v>1.1981069988734014</v>
      </c>
      <c r="L794">
        <f>LOG(Table1373[[#This Row],[Mass (mg)]])</f>
        <v>2.6170003411208991</v>
      </c>
      <c r="M794">
        <f>Table1373[[#This Row],[Mass (mg)]]*($M$4/Table1373[[#This Row],[SVL]])^$M$3</f>
        <v>345.84157708177241</v>
      </c>
      <c r="N794" s="13">
        <v>44029</v>
      </c>
      <c r="O794" t="s">
        <v>1645</v>
      </c>
      <c r="P794">
        <f>Table1373[[#This Row],[Date Measured GS 46]]-Table1373[[#This Row],[Exp. Start]]</f>
        <v>27</v>
      </c>
      <c r="Q794">
        <v>16.170000000000002</v>
      </c>
      <c r="R794">
        <v>46</v>
      </c>
      <c r="S794">
        <v>0.28899999999999998</v>
      </c>
      <c r="T794">
        <f>Table1373[[#This Row],[Mass GS 46]]*1000</f>
        <v>289</v>
      </c>
      <c r="U794">
        <f>LOG(Table1373[[#This Row],[SVL GS 46]])</f>
        <v>1.2087100199064011</v>
      </c>
      <c r="V794">
        <f>LOG(Table1373[[#This Row],[Mass (mg) GS 46]])</f>
        <v>2.4608978427565478</v>
      </c>
      <c r="W794">
        <f>Table1373[[#This Row],[Mass (mg) GS 46]]*($W$4/Table1373[[#This Row],[SVL GS 46]])^$W$3</f>
        <v>226.63720673231418</v>
      </c>
      <c r="X794" s="12">
        <f>Table1373[[#This Row],[GS 46]]-Table1373[[#This Row],[GS]]</f>
        <v>4</v>
      </c>
      <c r="Y794">
        <f>Table1373[[#This Row],[SVL GS 46]]-Table1373[[#This Row],[SVL]]</f>
        <v>0.39000000000000234</v>
      </c>
      <c r="Z794">
        <f>Table1373[[#This Row],[Mass GS 46]]-Table1373[[#This Row],[Mass]]</f>
        <v>-0.125</v>
      </c>
      <c r="AA794">
        <f>Table1373[[#This Row],[SMI.mg GS 46]]-Table1373[[#This Row],[SMI.mg]]</f>
        <v>-119.20437034945823</v>
      </c>
      <c r="AB794">
        <f>Table1373[[#This Row],[Days post-exp. GS 46]]-Table1373[[#This Row],[Days post-exp.]]</f>
        <v>4</v>
      </c>
    </row>
    <row r="795" spans="1:28">
      <c r="A795" t="s">
        <v>1603</v>
      </c>
      <c r="B795" t="s">
        <v>1332</v>
      </c>
      <c r="C795" s="3">
        <v>44002</v>
      </c>
      <c r="D795" s="13">
        <v>44025</v>
      </c>
      <c r="E795" s="3" t="s">
        <v>1646</v>
      </c>
      <c r="F795">
        <f>Table1373[[#This Row],[Date Measured]]-Table1373[[#This Row],[Exp. Start]]</f>
        <v>23</v>
      </c>
      <c r="G795">
        <v>14.24</v>
      </c>
      <c r="H795">
        <v>42</v>
      </c>
      <c r="I795">
        <v>0.376</v>
      </c>
      <c r="J795">
        <f>Table1373[[#This Row],[Mass]]*1000</f>
        <v>376</v>
      </c>
      <c r="K795">
        <f>LOG(Table1373[[#This Row],[SVL]])</f>
        <v>1.1535099893008376</v>
      </c>
      <c r="L795">
        <f>LOG(Table1373[[#This Row],[Mass (mg)]])</f>
        <v>2.5751878449276608</v>
      </c>
      <c r="M795">
        <f>Table1373[[#This Row],[Mass (mg)]]*($M$4/Table1373[[#This Row],[SVL]])^$M$3</f>
        <v>418.11406079426922</v>
      </c>
      <c r="N795" s="13">
        <v>44029</v>
      </c>
      <c r="O795" t="s">
        <v>1647</v>
      </c>
      <c r="P795">
        <f>Table1373[[#This Row],[Date Measured GS 46]]-Table1373[[#This Row],[Exp. Start]]</f>
        <v>27</v>
      </c>
      <c r="Q795">
        <v>15.16</v>
      </c>
      <c r="R795">
        <v>46</v>
      </c>
      <c r="S795">
        <v>0.26700000000000002</v>
      </c>
      <c r="T795">
        <f>Table1373[[#This Row],[Mass GS 46]]*1000</f>
        <v>267</v>
      </c>
      <c r="U795">
        <f>LOG(Table1373[[#This Row],[SVL GS 46]])</f>
        <v>1.1806992012960347</v>
      </c>
      <c r="V795">
        <f>LOG(Table1373[[#This Row],[Mass (mg) GS 46]])</f>
        <v>2.4265112613645754</v>
      </c>
      <c r="W795">
        <f>Table1373[[#This Row],[Mass (mg) GS 46]]*($W$4/Table1373[[#This Row],[SVL GS 46]])^$W$3</f>
        <v>253.59857609131839</v>
      </c>
      <c r="X795" s="12">
        <f>Table1373[[#This Row],[GS 46]]-Table1373[[#This Row],[GS]]</f>
        <v>4</v>
      </c>
      <c r="Y795">
        <f>Table1373[[#This Row],[SVL GS 46]]-Table1373[[#This Row],[SVL]]</f>
        <v>0.91999999999999993</v>
      </c>
      <c r="Z795">
        <f>Table1373[[#This Row],[Mass GS 46]]-Table1373[[#This Row],[Mass]]</f>
        <v>-0.10899999999999999</v>
      </c>
      <c r="AA795">
        <f>Table1373[[#This Row],[SMI.mg GS 46]]-Table1373[[#This Row],[SMI.mg]]</f>
        <v>-164.51548470295083</v>
      </c>
      <c r="AB795">
        <f>Table1373[[#This Row],[Days post-exp. GS 46]]-Table1373[[#This Row],[Days post-exp.]]</f>
        <v>4</v>
      </c>
    </row>
    <row r="796" spans="1:28">
      <c r="A796" t="s">
        <v>1603</v>
      </c>
      <c r="B796" t="s">
        <v>1332</v>
      </c>
      <c r="C796" s="3">
        <v>44002</v>
      </c>
      <c r="D796" s="13">
        <v>44026</v>
      </c>
      <c r="E796" s="3" t="s">
        <v>1648</v>
      </c>
      <c r="F796">
        <f>Table1373[[#This Row],[Date Measured]]-Table1373[[#This Row],[Exp. Start]]</f>
        <v>24</v>
      </c>
      <c r="G796">
        <v>13.52</v>
      </c>
      <c r="H796">
        <v>42</v>
      </c>
      <c r="I796">
        <v>0.34100000000000003</v>
      </c>
      <c r="J796">
        <f>Table1373[[#This Row],[Mass]]*1000</f>
        <v>341</v>
      </c>
      <c r="K796">
        <f>LOG(Table1373[[#This Row],[SVL]])</f>
        <v>1.1309766916056172</v>
      </c>
      <c r="L796">
        <f>LOG(Table1373[[#This Row],[Mass (mg)]])</f>
        <v>2.5327543789924976</v>
      </c>
      <c r="M796">
        <f>Table1373[[#This Row],[Mass (mg)]]*($M$4/Table1373[[#This Row],[SVL]])^$M$3</f>
        <v>438.15763344527534</v>
      </c>
      <c r="N796" s="13">
        <v>44031</v>
      </c>
      <c r="O796" t="s">
        <v>1649</v>
      </c>
      <c r="P796">
        <f>Table1373[[#This Row],[Date Measured GS 46]]-Table1373[[#This Row],[Exp. Start]]</f>
        <v>29</v>
      </c>
      <c r="Q796">
        <v>13.97</v>
      </c>
      <c r="R796">
        <v>46</v>
      </c>
      <c r="S796">
        <v>0.216</v>
      </c>
      <c r="T796">
        <f>Table1373[[#This Row],[Mass GS 46]]*1000</f>
        <v>216</v>
      </c>
      <c r="U796">
        <f>LOG(Table1373[[#This Row],[SVL GS 46]])</f>
        <v>1.1451964061141819</v>
      </c>
      <c r="V796">
        <f>LOG(Table1373[[#This Row],[Mass (mg) GS 46]])</f>
        <v>2.3344537511509307</v>
      </c>
      <c r="W796">
        <f>Table1373[[#This Row],[Mass (mg) GS 46]]*($W$4/Table1373[[#This Row],[SVL GS 46]])^$W$3</f>
        <v>261.54435003027294</v>
      </c>
      <c r="X796" s="12">
        <f>Table1373[[#This Row],[GS 46]]-Table1373[[#This Row],[GS]]</f>
        <v>4</v>
      </c>
      <c r="Y796">
        <f>Table1373[[#This Row],[SVL GS 46]]-Table1373[[#This Row],[SVL]]</f>
        <v>0.45000000000000107</v>
      </c>
      <c r="Z796">
        <f>Table1373[[#This Row],[Mass GS 46]]-Table1373[[#This Row],[Mass]]</f>
        <v>-0.12500000000000003</v>
      </c>
      <c r="AA796">
        <f>Table1373[[#This Row],[SMI.mg GS 46]]-Table1373[[#This Row],[SMI.mg]]</f>
        <v>-176.6132834150024</v>
      </c>
      <c r="AB796">
        <f>Table1373[[#This Row],[Days post-exp. GS 46]]-Table1373[[#This Row],[Days post-exp.]]</f>
        <v>5</v>
      </c>
    </row>
    <row r="797" spans="1:28">
      <c r="A797" t="s">
        <v>1603</v>
      </c>
      <c r="B797" t="s">
        <v>1332</v>
      </c>
      <c r="C797" s="3">
        <v>44002</v>
      </c>
      <c r="D797" s="13">
        <v>44026</v>
      </c>
      <c r="E797" s="3" t="s">
        <v>1650</v>
      </c>
      <c r="F797">
        <f>Table1373[[#This Row],[Date Measured]]-Table1373[[#This Row],[Exp. Start]]</f>
        <v>24</v>
      </c>
      <c r="G797">
        <v>14.63</v>
      </c>
      <c r="H797">
        <v>42</v>
      </c>
      <c r="I797">
        <v>0.35599999999999998</v>
      </c>
      <c r="J797">
        <f>Table1373[[#This Row],[Mass]]*1000</f>
        <v>356</v>
      </c>
      <c r="K797">
        <f>LOG(Table1373[[#This Row],[SVL]])</f>
        <v>1.1652443261253109</v>
      </c>
      <c r="L797">
        <f>LOG(Table1373[[#This Row],[Mass (mg)]])</f>
        <v>2.5514499979728753</v>
      </c>
      <c r="M797">
        <f>Table1373[[#This Row],[Mass (mg)]]*($M$4/Table1373[[#This Row],[SVL]])^$M$3</f>
        <v>367.1720292649112</v>
      </c>
      <c r="N797" s="13">
        <v>44030</v>
      </c>
      <c r="O797" t="s">
        <v>1651</v>
      </c>
      <c r="P797">
        <f>Table1373[[#This Row],[Date Measured GS 46]]-Table1373[[#This Row],[Exp. Start]]</f>
        <v>28</v>
      </c>
      <c r="Q797">
        <v>14.42</v>
      </c>
      <c r="R797">
        <v>46</v>
      </c>
      <c r="S797">
        <v>0.24099999999999999</v>
      </c>
      <c r="T797">
        <f>Table1373[[#This Row],[Mass GS 46]]*1000</f>
        <v>241</v>
      </c>
      <c r="U797">
        <f>LOG(Table1373[[#This Row],[SVL GS 46]])</f>
        <v>1.1589652603834102</v>
      </c>
      <c r="V797">
        <f>LOG(Table1373[[#This Row],[Mass (mg) GS 46]])</f>
        <v>2.3820170425748683</v>
      </c>
      <c r="W797">
        <f>Table1373[[#This Row],[Mass (mg) GS 46]]*($W$4/Table1373[[#This Row],[SVL GS 46]])^$W$3</f>
        <v>265.58906857407891</v>
      </c>
      <c r="X797" s="12">
        <f>Table1373[[#This Row],[GS 46]]-Table1373[[#This Row],[GS]]</f>
        <v>4</v>
      </c>
      <c r="Y797">
        <f>Table1373[[#This Row],[SVL GS 46]]-Table1373[[#This Row],[SVL]]</f>
        <v>-0.21000000000000085</v>
      </c>
      <c r="Z797">
        <f>Table1373[[#This Row],[Mass GS 46]]-Table1373[[#This Row],[Mass]]</f>
        <v>-0.11499999999999999</v>
      </c>
      <c r="AA797">
        <f>Table1373[[#This Row],[SMI.mg GS 46]]-Table1373[[#This Row],[SMI.mg]]</f>
        <v>-101.58296069083229</v>
      </c>
      <c r="AB797">
        <f>Table1373[[#This Row],[Days post-exp. GS 46]]-Table1373[[#This Row],[Days post-exp.]]</f>
        <v>4</v>
      </c>
    </row>
    <row r="798" spans="1:28">
      <c r="A798" t="s">
        <v>1603</v>
      </c>
      <c r="B798" t="s">
        <v>1332</v>
      </c>
      <c r="C798" s="3">
        <v>44002</v>
      </c>
      <c r="D798" s="13">
        <v>44027</v>
      </c>
      <c r="E798" s="3" t="s">
        <v>1652</v>
      </c>
      <c r="F798">
        <f>Table1373[[#This Row],[Date Measured]]-Table1373[[#This Row],[Exp. Start]]</f>
        <v>25</v>
      </c>
      <c r="G798">
        <v>14.73</v>
      </c>
      <c r="H798">
        <v>42</v>
      </c>
      <c r="I798">
        <v>0.33800000000000002</v>
      </c>
      <c r="J798">
        <f>Table1373[[#This Row],[Mass]]*1000</f>
        <v>338</v>
      </c>
      <c r="K798">
        <f>LOG(Table1373[[#This Row],[SVL]])</f>
        <v>1.1682027468426308</v>
      </c>
      <c r="L798">
        <f>LOG(Table1373[[#This Row],[Mass (mg)]])</f>
        <v>2.5289167002776547</v>
      </c>
      <c r="M798">
        <f>Table1373[[#This Row],[Mass (mg)]]*($M$4/Table1373[[#This Row],[SVL]])^$M$3</f>
        <v>342.0544722876478</v>
      </c>
      <c r="N798" s="13">
        <v>44032</v>
      </c>
      <c r="O798" t="s">
        <v>1653</v>
      </c>
      <c r="P798">
        <f>Table1373[[#This Row],[Date Measured GS 46]]-Table1373[[#This Row],[Exp. Start]]</f>
        <v>30</v>
      </c>
      <c r="Q798">
        <v>14.98</v>
      </c>
      <c r="R798">
        <v>46</v>
      </c>
      <c r="S798">
        <v>0.249</v>
      </c>
      <c r="T798">
        <f>Table1373[[#This Row],[Mass GS 46]]*1000</f>
        <v>249</v>
      </c>
      <c r="U798">
        <f>LOG(Table1373[[#This Row],[SVL GS 46]])</f>
        <v>1.1755118133634477</v>
      </c>
      <c r="V798">
        <f>LOG(Table1373[[#This Row],[Mass (mg) GS 46]])</f>
        <v>2.3961993470957363</v>
      </c>
      <c r="W798">
        <f>Table1373[[#This Row],[Mass (mg) GS 46]]*($W$4/Table1373[[#This Row],[SVL GS 46]])^$W$3</f>
        <v>245.04356387948394</v>
      </c>
      <c r="X798" s="12">
        <f>Table1373[[#This Row],[GS 46]]-Table1373[[#This Row],[GS]]</f>
        <v>4</v>
      </c>
      <c r="Y798">
        <f>Table1373[[#This Row],[SVL GS 46]]-Table1373[[#This Row],[SVL]]</f>
        <v>0.25</v>
      </c>
      <c r="Z798">
        <f>Table1373[[#This Row],[Mass GS 46]]-Table1373[[#This Row],[Mass]]</f>
        <v>-8.9000000000000024E-2</v>
      </c>
      <c r="AA798">
        <f>Table1373[[#This Row],[SMI.mg GS 46]]-Table1373[[#This Row],[SMI.mg]]</f>
        <v>-97.010908408163857</v>
      </c>
      <c r="AB798">
        <f>Table1373[[#This Row],[Days post-exp. GS 46]]-Table1373[[#This Row],[Days post-exp.]]</f>
        <v>5</v>
      </c>
    </row>
    <row r="799" spans="1:28">
      <c r="A799" t="s">
        <v>1603</v>
      </c>
      <c r="B799" t="s">
        <v>1332</v>
      </c>
      <c r="C799" s="3">
        <v>44002</v>
      </c>
      <c r="D799" s="13">
        <v>44028</v>
      </c>
      <c r="E799" s="3" t="s">
        <v>1654</v>
      </c>
      <c r="F799">
        <f>Table1373[[#This Row],[Date Measured]]-Table1373[[#This Row],[Exp. Start]]</f>
        <v>26</v>
      </c>
      <c r="G799">
        <v>14.44</v>
      </c>
      <c r="H799">
        <v>42</v>
      </c>
      <c r="I799">
        <v>0.35199999999999998</v>
      </c>
      <c r="J799">
        <f>Table1373[[#This Row],[Mass]]*1000</f>
        <v>352</v>
      </c>
      <c r="K799">
        <f>LOG(Table1373[[#This Row],[SVL]])</f>
        <v>1.1595671932336202</v>
      </c>
      <c r="L799">
        <f>LOG(Table1373[[#This Row],[Mass (mg)]])</f>
        <v>2.5465426634781312</v>
      </c>
      <c r="M799">
        <f>Table1373[[#This Row],[Mass (mg)]]*($M$4/Table1373[[#This Row],[SVL]])^$M$3</f>
        <v>376.51003656395011</v>
      </c>
      <c r="N799" s="13">
        <v>44031</v>
      </c>
      <c r="O799" t="s">
        <v>1655</v>
      </c>
      <c r="P799">
        <f>Table1373[[#This Row],[Date Measured GS 46]]-Table1373[[#This Row],[Exp. Start]]</f>
        <v>29</v>
      </c>
      <c r="Q799">
        <v>15.34</v>
      </c>
      <c r="R799">
        <v>46</v>
      </c>
      <c r="S799">
        <v>0.26</v>
      </c>
      <c r="T799">
        <f>Table1373[[#This Row],[Mass GS 46]]*1000</f>
        <v>260</v>
      </c>
      <c r="U799">
        <f>LOG(Table1373[[#This Row],[SVL GS 46]])</f>
        <v>1.1858253596129622</v>
      </c>
      <c r="V799">
        <f>LOG(Table1373[[#This Row],[Mass (mg) GS 46]])</f>
        <v>2.4149733479708178</v>
      </c>
      <c r="W799">
        <f>Table1373[[#This Row],[Mass (mg) GS 46]]*($W$4/Table1373[[#This Row],[SVL GS 46]])^$W$3</f>
        <v>238.44178677370638</v>
      </c>
      <c r="X799" s="12">
        <f>Table1373[[#This Row],[GS 46]]-Table1373[[#This Row],[GS]]</f>
        <v>4</v>
      </c>
      <c r="Y799">
        <f>Table1373[[#This Row],[SVL GS 46]]-Table1373[[#This Row],[SVL]]</f>
        <v>0.90000000000000036</v>
      </c>
      <c r="Z799">
        <f>Table1373[[#This Row],[Mass GS 46]]-Table1373[[#This Row],[Mass]]</f>
        <v>-9.1999999999999971E-2</v>
      </c>
      <c r="AA799">
        <f>Table1373[[#This Row],[SMI.mg GS 46]]-Table1373[[#This Row],[SMI.mg]]</f>
        <v>-138.06824979024373</v>
      </c>
      <c r="AB799">
        <f>Table1373[[#This Row],[Days post-exp. GS 46]]-Table1373[[#This Row],[Days post-exp.]]</f>
        <v>3</v>
      </c>
    </row>
    <row r="800" spans="1:28">
      <c r="A800" t="s">
        <v>1603</v>
      </c>
      <c r="B800" t="s">
        <v>1332</v>
      </c>
      <c r="C800" s="3">
        <v>44002</v>
      </c>
      <c r="D800" s="13">
        <v>44030</v>
      </c>
      <c r="E800" s="3" t="s">
        <v>1656</v>
      </c>
      <c r="F800">
        <f>Table1373[[#This Row],[Date Measured]]-Table1373[[#This Row],[Exp. Start]]</f>
        <v>28</v>
      </c>
      <c r="G800">
        <v>13.99</v>
      </c>
      <c r="H800">
        <v>42</v>
      </c>
      <c r="I800">
        <v>0.38400000000000001</v>
      </c>
      <c r="J800">
        <f>Table1373[[#This Row],[Mass]]*1000</f>
        <v>384</v>
      </c>
      <c r="K800">
        <f>LOG(Table1373[[#This Row],[SVL]])</f>
        <v>1.1458177144918276</v>
      </c>
      <c r="L800">
        <f>LOG(Table1373[[#This Row],[Mass (mg)]])</f>
        <v>2.5843312243675309</v>
      </c>
      <c r="M800">
        <f>Table1373[[#This Row],[Mass (mg)]]*($M$4/Table1373[[#This Row],[SVL]])^$M$3</f>
        <v>448.60681057217465</v>
      </c>
      <c r="N800" s="27">
        <v>44036</v>
      </c>
      <c r="O800" s="31" t="s">
        <v>1657</v>
      </c>
      <c r="P800">
        <f>Table1373[[#This Row],[Date Measured GS 46]]-Table1373[[#This Row],[Exp. Start]]</f>
        <v>34</v>
      </c>
      <c r="Q800" s="31">
        <v>14.73</v>
      </c>
      <c r="R800" s="31">
        <v>46</v>
      </c>
      <c r="S800" s="31">
        <v>0.248</v>
      </c>
      <c r="T800">
        <f>Table1373[[#This Row],[Mass GS 46]]*1000</f>
        <v>248</v>
      </c>
      <c r="U800">
        <f>LOG(Table1373[[#This Row],[SVL GS 46]])</f>
        <v>1.1682027468426308</v>
      </c>
      <c r="V800">
        <f>LOG(Table1373[[#This Row],[Mass (mg) GS 46]])</f>
        <v>2.3944516808262164</v>
      </c>
      <c r="W800">
        <f>Table1373[[#This Row],[Mass (mg) GS 46]]*($W$4/Table1373[[#This Row],[SVL GS 46]])^$W$3</f>
        <v>256.57018325284417</v>
      </c>
      <c r="X800" s="12">
        <f>Table1373[[#This Row],[GS 46]]-Table1373[[#This Row],[GS]]</f>
        <v>4</v>
      </c>
      <c r="Y800">
        <f>Table1373[[#This Row],[SVL GS 46]]-Table1373[[#This Row],[SVL]]</f>
        <v>0.74000000000000021</v>
      </c>
      <c r="Z800">
        <f>Table1373[[#This Row],[Mass GS 46]]-Table1373[[#This Row],[Mass]]</f>
        <v>-0.13600000000000001</v>
      </c>
      <c r="AA800">
        <f>Table1373[[#This Row],[SMI.mg GS 46]]-Table1373[[#This Row],[SMI.mg]]</f>
        <v>-192.03662731933048</v>
      </c>
      <c r="AB800">
        <f>Table1373[[#This Row],[Days post-exp. GS 46]]-Table1373[[#This Row],[Days post-exp.]]</f>
        <v>6</v>
      </c>
    </row>
    <row r="801" spans="1:29">
      <c r="A801" t="s">
        <v>1603</v>
      </c>
      <c r="B801" t="s">
        <v>1332</v>
      </c>
      <c r="C801" s="3">
        <v>44002</v>
      </c>
      <c r="D801" s="13">
        <v>44032</v>
      </c>
      <c r="E801" s="3" t="s">
        <v>1658</v>
      </c>
      <c r="F801">
        <f>Table1373[[#This Row],[Date Measured]]-Table1373[[#This Row],[Exp. Start]]</f>
        <v>30</v>
      </c>
      <c r="G801">
        <v>14.49</v>
      </c>
      <c r="H801">
        <v>42</v>
      </c>
      <c r="I801">
        <v>0.38800000000000001</v>
      </c>
      <c r="J801">
        <f>Table1373[[#This Row],[Mass]]*1000</f>
        <v>388</v>
      </c>
      <c r="K801">
        <f>LOG(Table1373[[#This Row],[SVL]])</f>
        <v>1.1610683854711745</v>
      </c>
      <c r="L801">
        <f>LOG(Table1373[[#This Row],[Mass (mg)]])</f>
        <v>2.5888317255942073</v>
      </c>
      <c r="M801">
        <f>Table1373[[#This Row],[Mass (mg)]]*($M$4/Table1373[[#This Row],[SVL]])^$M$3</f>
        <v>411.03980151964657</v>
      </c>
      <c r="N801" s="27">
        <v>44036</v>
      </c>
      <c r="O801" s="31" t="s">
        <v>1659</v>
      </c>
      <c r="P801">
        <f>Table1373[[#This Row],[Date Measured GS 46]]-Table1373[[#This Row],[Exp. Start]]</f>
        <v>34</v>
      </c>
      <c r="Q801" s="31">
        <v>15.52</v>
      </c>
      <c r="R801" s="31">
        <v>46</v>
      </c>
      <c r="S801" s="31">
        <v>0.27900000000000003</v>
      </c>
      <c r="T801">
        <f>Table1373[[#This Row],[Mass GS 46]]*1000</f>
        <v>279</v>
      </c>
      <c r="U801">
        <f>LOG(Table1373[[#This Row],[SVL GS 46]])</f>
        <v>1.1908917169221696</v>
      </c>
      <c r="V801">
        <f>LOG(Table1373[[#This Row],[Mass (mg) GS 46]])</f>
        <v>2.4456042032735974</v>
      </c>
      <c r="W801">
        <f>Table1373[[#This Row],[Mass (mg) GS 46]]*($W$4/Table1373[[#This Row],[SVL GS 46]])^$W$3</f>
        <v>247.15211060830262</v>
      </c>
      <c r="X801" s="12">
        <f>Table1373[[#This Row],[GS 46]]-Table1373[[#This Row],[GS]]</f>
        <v>4</v>
      </c>
      <c r="Y801">
        <f>Table1373[[#This Row],[SVL GS 46]]-Table1373[[#This Row],[SVL]]</f>
        <v>1.0299999999999994</v>
      </c>
      <c r="Z801">
        <f>Table1373[[#This Row],[Mass GS 46]]-Table1373[[#This Row],[Mass]]</f>
        <v>-0.10899999999999999</v>
      </c>
      <c r="AA801">
        <f>Table1373[[#This Row],[SMI.mg GS 46]]-Table1373[[#This Row],[SMI.mg]]</f>
        <v>-163.88769091134395</v>
      </c>
      <c r="AB801">
        <f>Table1373[[#This Row],[Days post-exp. GS 46]]-Table1373[[#This Row],[Days post-exp.]]</f>
        <v>4</v>
      </c>
    </row>
    <row r="802" spans="1:29">
      <c r="A802" t="s">
        <v>1603</v>
      </c>
      <c r="B802" t="s">
        <v>1332</v>
      </c>
      <c r="C802" s="3">
        <v>44002</v>
      </c>
      <c r="D802" s="13">
        <v>44033</v>
      </c>
      <c r="E802" s="3" t="s">
        <v>1660</v>
      </c>
      <c r="F802">
        <f>Table1373[[#This Row],[Date Measured]]-Table1373[[#This Row],[Exp. Start]]</f>
        <v>31</v>
      </c>
      <c r="G802">
        <v>14.05</v>
      </c>
      <c r="H802">
        <v>42</v>
      </c>
      <c r="I802">
        <v>0.38400000000000001</v>
      </c>
      <c r="J802">
        <f>Table1373[[#This Row],[Mass]]*1000</f>
        <v>384</v>
      </c>
      <c r="K802">
        <f>LOG(Table1373[[#This Row],[SVL]])</f>
        <v>1.1476763242410988</v>
      </c>
      <c r="L802">
        <f>LOG(Table1373[[#This Row],[Mass (mg)]])</f>
        <v>2.5843312243675309</v>
      </c>
      <c r="M802">
        <f>Table1373[[#This Row],[Mass (mg)]]*($M$4/Table1373[[#This Row],[SVL]])^$M$3</f>
        <v>443.29056998913939</v>
      </c>
      <c r="N802" s="13">
        <v>44036</v>
      </c>
      <c r="O802" t="s">
        <v>1661</v>
      </c>
      <c r="P802">
        <f>Table1373[[#This Row],[Date Measured GS 46]]-Table1373[[#This Row],[Exp. Start]]</f>
        <v>34</v>
      </c>
      <c r="Q802">
        <v>16.100000000000001</v>
      </c>
      <c r="R802">
        <v>46</v>
      </c>
      <c r="S802">
        <v>0.33</v>
      </c>
      <c r="T802">
        <f>Table1373[[#This Row],[Mass GS 46]]*1000</f>
        <v>330</v>
      </c>
      <c r="U802">
        <f>LOG(Table1373[[#This Row],[SVL GS 46]])</f>
        <v>1.2068258760318498</v>
      </c>
      <c r="V802">
        <f>LOG(Table1373[[#This Row],[Mass (mg) GS 46]])</f>
        <v>2.5185139398778875</v>
      </c>
      <c r="W802">
        <f>Table1373[[#This Row],[Mass (mg) GS 46]]*($W$4/Table1373[[#This Row],[SVL GS 46]])^$W$3</f>
        <v>262.14639486090863</v>
      </c>
      <c r="X802" s="12">
        <f>Table1373[[#This Row],[GS 46]]-Table1373[[#This Row],[GS]]</f>
        <v>4</v>
      </c>
      <c r="Y802">
        <f>Table1373[[#This Row],[SVL GS 46]]-Table1373[[#This Row],[SVL]]</f>
        <v>2.0500000000000007</v>
      </c>
      <c r="Z802">
        <f>Table1373[[#This Row],[Mass GS 46]]-Table1373[[#This Row],[Mass]]</f>
        <v>-5.3999999999999992E-2</v>
      </c>
      <c r="AA802">
        <f>Table1373[[#This Row],[SMI.mg GS 46]]-Table1373[[#This Row],[SMI.mg]]</f>
        <v>-181.14417512823076</v>
      </c>
      <c r="AB802">
        <f>Table1373[[#This Row],[Days post-exp. GS 46]]-Table1373[[#This Row],[Days post-exp.]]</f>
        <v>3</v>
      </c>
    </row>
    <row r="803" spans="1:29">
      <c r="A803" t="s">
        <v>1603</v>
      </c>
      <c r="B803" t="s">
        <v>1332</v>
      </c>
      <c r="C803" s="3">
        <v>44002</v>
      </c>
      <c r="D803" s="13">
        <v>44035</v>
      </c>
      <c r="E803" s="3" t="s">
        <v>1662</v>
      </c>
      <c r="F803">
        <f>Table1373[[#This Row],[Date Measured]]-Table1373[[#This Row],[Exp. Start]]</f>
        <v>33</v>
      </c>
      <c r="G803">
        <v>12.94</v>
      </c>
      <c r="H803">
        <v>42</v>
      </c>
      <c r="I803">
        <v>0.61699999999999999</v>
      </c>
      <c r="J803">
        <f>Table1373[[#This Row],[Mass]]*1000</f>
        <v>617</v>
      </c>
      <c r="K803">
        <f>LOG(Table1373[[#This Row],[SVL]])</f>
        <v>1.1119342763326816</v>
      </c>
      <c r="L803">
        <f>LOG(Table1373[[#This Row],[Mass (mg)]])</f>
        <v>2.7902851640332416</v>
      </c>
      <c r="M803">
        <f>Table1373[[#This Row],[Mass (mg)]]*($M$4/Table1373[[#This Row],[SVL]])^$M$3</f>
        <v>895.78954807732623</v>
      </c>
      <c r="N803" s="13">
        <v>44039</v>
      </c>
      <c r="O803" t="s">
        <v>1663</v>
      </c>
      <c r="P803">
        <f>Table1373[[#This Row],[Date Measured GS 46]]-Table1373[[#This Row],[Exp. Start]]</f>
        <v>37</v>
      </c>
      <c r="Q803">
        <v>20.56</v>
      </c>
      <c r="R803">
        <v>46</v>
      </c>
      <c r="S803">
        <v>0.47199999999999998</v>
      </c>
      <c r="T803">
        <f>Table1373[[#This Row],[Mass GS 46]]*1000</f>
        <v>472</v>
      </c>
      <c r="U803">
        <f>LOG(Table1373[[#This Row],[SVL GS 46]])</f>
        <v>1.3130231103232382</v>
      </c>
      <c r="V803">
        <f>LOG(Table1373[[#This Row],[Mass (mg) GS 46]])</f>
        <v>2.673941998634088</v>
      </c>
      <c r="W803">
        <f>Table1373[[#This Row],[Mass (mg) GS 46]]*($W$4/Table1373[[#This Row],[SVL GS 46]])^$W$3</f>
        <v>181.35438154007619</v>
      </c>
      <c r="X803" s="12">
        <f>Table1373[[#This Row],[GS 46]]-Table1373[[#This Row],[GS]]</f>
        <v>4</v>
      </c>
      <c r="Y803">
        <f>Table1373[[#This Row],[SVL GS 46]]-Table1373[[#This Row],[SVL]]</f>
        <v>7.6199999999999992</v>
      </c>
      <c r="Z803">
        <f>Table1373[[#This Row],[Mass GS 46]]-Table1373[[#This Row],[Mass]]</f>
        <v>-0.14500000000000002</v>
      </c>
      <c r="AA803">
        <f>Table1373[[#This Row],[SMI.mg GS 46]]-Table1373[[#This Row],[SMI.mg]]</f>
        <v>-714.4351665372501</v>
      </c>
      <c r="AB803">
        <f>Table1373[[#This Row],[Days post-exp. GS 46]]-Table1373[[#This Row],[Days post-exp.]]</f>
        <v>4</v>
      </c>
    </row>
    <row r="804" spans="1:29">
      <c r="A804" t="s">
        <v>1603</v>
      </c>
      <c r="B804" t="s">
        <v>1332</v>
      </c>
      <c r="C804" s="3">
        <v>44002</v>
      </c>
      <c r="D804" s="13">
        <v>44036</v>
      </c>
      <c r="E804" s="3" t="s">
        <v>1664</v>
      </c>
      <c r="F804">
        <f>Table1373[[#This Row],[Date Measured]]-Table1373[[#This Row],[Exp. Start]]</f>
        <v>34</v>
      </c>
      <c r="G804">
        <v>16.45</v>
      </c>
      <c r="H804">
        <v>42</v>
      </c>
      <c r="I804">
        <v>0.59099999999999997</v>
      </c>
      <c r="J804">
        <f>Table1373[[#This Row],[Mass]]*1000</f>
        <v>591</v>
      </c>
      <c r="K804">
        <f>LOG(Table1373[[#This Row],[SVL]])</f>
        <v>1.216165902285993</v>
      </c>
      <c r="L804">
        <f>LOG(Table1373[[#This Row],[Mass (mg)]])</f>
        <v>2.7715874808812555</v>
      </c>
      <c r="M804">
        <f>Table1373[[#This Row],[Mass (mg)]]*($M$4/Table1373[[#This Row],[SVL]])^$M$3</f>
        <v>439.70277228077549</v>
      </c>
      <c r="N804" s="27">
        <v>44041</v>
      </c>
      <c r="O804" s="31" t="s">
        <v>1665</v>
      </c>
      <c r="P804">
        <f>Table1373[[#This Row],[Date Measured GS 46]]-Table1373[[#This Row],[Exp. Start]]</f>
        <v>39</v>
      </c>
      <c r="Q804" s="31">
        <v>15.43</v>
      </c>
      <c r="R804" s="31">
        <v>46</v>
      </c>
      <c r="S804" s="31">
        <v>0.44</v>
      </c>
      <c r="T804">
        <f>Table1373[[#This Row],[Mass GS 46]]*1000</f>
        <v>440</v>
      </c>
      <c r="U804">
        <f>LOG(Table1373[[#This Row],[SVL GS 46]])</f>
        <v>1.1883659260631483</v>
      </c>
      <c r="V804">
        <f>LOG(Table1373[[#This Row],[Mass (mg) GS 46]])</f>
        <v>2.6434526764861874</v>
      </c>
      <c r="W804">
        <f>Table1373[[#This Row],[Mass (mg) GS 46]]*($W$4/Table1373[[#This Row],[SVL GS 46]])^$W$3</f>
        <v>396.56584043464943</v>
      </c>
      <c r="X804" s="12">
        <f>Table1373[[#This Row],[GS 46]]-Table1373[[#This Row],[GS]]</f>
        <v>4</v>
      </c>
      <c r="Y804">
        <f>Table1373[[#This Row],[SVL GS 46]]-Table1373[[#This Row],[SVL]]</f>
        <v>-1.0199999999999996</v>
      </c>
      <c r="Z804">
        <f>Table1373[[#This Row],[Mass GS 46]]-Table1373[[#This Row],[Mass]]</f>
        <v>-0.15099999999999997</v>
      </c>
      <c r="AA804">
        <f>Table1373[[#This Row],[SMI.mg GS 46]]-Table1373[[#This Row],[SMI.mg]]</f>
        <v>-43.13693184612606</v>
      </c>
      <c r="AB804">
        <f>Table1373[[#This Row],[Days post-exp. GS 46]]-Table1373[[#This Row],[Days post-exp.]]</f>
        <v>5</v>
      </c>
    </row>
    <row r="805" spans="1:29">
      <c r="A805" t="s">
        <v>1603</v>
      </c>
      <c r="B805" t="s">
        <v>1332</v>
      </c>
      <c r="C805" s="3">
        <v>44002</v>
      </c>
      <c r="D805" s="18">
        <v>44037</v>
      </c>
      <c r="E805" s="4" t="s">
        <v>1666</v>
      </c>
      <c r="F805">
        <f>Table1373[[#This Row],[Date Measured]]-Table1373[[#This Row],[Exp. Start]]</f>
        <v>35</v>
      </c>
      <c r="G805" s="4">
        <v>16.16</v>
      </c>
      <c r="H805" s="4">
        <v>45</v>
      </c>
      <c r="I805" s="4">
        <v>0.496</v>
      </c>
      <c r="J805" s="4">
        <f>Table1373[[#This Row],[Mass]]*1000</f>
        <v>496</v>
      </c>
      <c r="K805" s="4">
        <f>LOG(Table1373[[#This Row],[SVL]])</f>
        <v>1.2084413564385674</v>
      </c>
      <c r="L805" s="4">
        <f>LOG(Table1373[[#This Row],[Mass (mg)]])</f>
        <v>2.6954816764901977</v>
      </c>
      <c r="M805">
        <f>Table1373[[#This Row],[Mass (mg)]]*($M$4/Table1373[[#This Row],[SVL]])^$M$3</f>
        <v>387.76714089716916</v>
      </c>
      <c r="N805" s="13">
        <v>44041</v>
      </c>
      <c r="O805" t="s">
        <v>1667</v>
      </c>
      <c r="P805">
        <f>Table1373[[#This Row],[Date Measured GS 46]]-Table1373[[#This Row],[Exp. Start]]</f>
        <v>39</v>
      </c>
      <c r="Q805">
        <v>17.43</v>
      </c>
      <c r="R805">
        <v>46</v>
      </c>
      <c r="S805">
        <v>0.48199999999999998</v>
      </c>
      <c r="T805">
        <f>Table1373[[#This Row],[Mass GS 46]]*1000</f>
        <v>482</v>
      </c>
      <c r="U805">
        <f>LOG(Table1373[[#This Row],[SVL GS 46]])</f>
        <v>1.2412973871099933</v>
      </c>
      <c r="V805">
        <f>LOG(Table1373[[#This Row],[Mass (mg) GS 46]])</f>
        <v>2.6830470382388496</v>
      </c>
      <c r="W805">
        <f>Table1373[[#This Row],[Mass (mg) GS 46]]*($W$4/Table1373[[#This Row],[SVL GS 46]])^$W$3</f>
        <v>302.47133947185563</v>
      </c>
      <c r="X805" s="12">
        <f>Table1373[[#This Row],[GS 46]]-Table1373[[#This Row],[GS]]</f>
        <v>1</v>
      </c>
      <c r="Y805">
        <f>Table1373[[#This Row],[SVL GS 46]]-Table1373[[#This Row],[SVL]]</f>
        <v>1.2699999999999996</v>
      </c>
      <c r="Z805">
        <f>Table1373[[#This Row],[Mass GS 46]]-Table1373[[#This Row],[Mass]]</f>
        <v>-1.4000000000000012E-2</v>
      </c>
      <c r="AA805">
        <f>Table1373[[#This Row],[SMI.mg GS 46]]-Table1373[[#This Row],[SMI.mg]]</f>
        <v>-85.295801425313527</v>
      </c>
      <c r="AB805">
        <f>Table1373[[#This Row],[Days post-exp. GS 46]]-Table1373[[#This Row],[Days post-exp.]]</f>
        <v>4</v>
      </c>
    </row>
    <row r="806" spans="1:29">
      <c r="A806" t="s">
        <v>1603</v>
      </c>
      <c r="B806" t="s">
        <v>1332</v>
      </c>
      <c r="C806" s="3">
        <v>44002</v>
      </c>
      <c r="D806" s="13">
        <v>44038</v>
      </c>
      <c r="E806" s="3" t="s">
        <v>1668</v>
      </c>
      <c r="F806">
        <f>Table1373[[#This Row],[Date Measured]]-Table1373[[#This Row],[Exp. Start]]</f>
        <v>36</v>
      </c>
      <c r="G806">
        <v>19.690000000000001</v>
      </c>
      <c r="H806">
        <v>42</v>
      </c>
      <c r="I806">
        <v>0.97199999999999998</v>
      </c>
      <c r="J806">
        <f>Table1373[[#This Row],[Mass]]*1000</f>
        <v>972</v>
      </c>
      <c r="K806">
        <f>LOG(Table1373[[#This Row],[SVL]])</f>
        <v>1.2942457161381182</v>
      </c>
      <c r="L806">
        <f>LOG(Table1373[[#This Row],[Mass (mg)]])</f>
        <v>2.9876662649262746</v>
      </c>
      <c r="M806">
        <f>Table1373[[#This Row],[Mass (mg)]]*($M$4/Table1373[[#This Row],[SVL]])^$M$3</f>
        <v>438.2659643566152</v>
      </c>
      <c r="N806" s="13">
        <v>44047</v>
      </c>
      <c r="O806" s="9" t="s">
        <v>1669</v>
      </c>
      <c r="P806">
        <f>Table1373[[#This Row],[Date Measured GS 46]]-Table1373[[#This Row],[Exp. Start]]</f>
        <v>45</v>
      </c>
      <c r="Q806">
        <v>17.86</v>
      </c>
      <c r="R806">
        <v>46</v>
      </c>
      <c r="S806">
        <v>0.41110000000000002</v>
      </c>
      <c r="T806">
        <f>Table1373[[#This Row],[Mass GS 46]]*1000</f>
        <v>411.1</v>
      </c>
      <c r="U806">
        <f>LOG(Table1373[[#This Row],[SVL GS 46]])</f>
        <v>1.2518814545525276</v>
      </c>
      <c r="V806">
        <f>LOG(Table1373[[#This Row],[Mass (mg) GS 46]])</f>
        <v>2.6139474767803499</v>
      </c>
      <c r="W806">
        <f>Table1373[[#This Row],[Mass (mg) GS 46]]*($W$4/Table1373[[#This Row],[SVL GS 46]])^$W$3</f>
        <v>239.96405358113967</v>
      </c>
      <c r="X806" s="12">
        <f>Table1373[[#This Row],[GS 46]]-Table1373[[#This Row],[GS]]</f>
        <v>4</v>
      </c>
      <c r="Y806">
        <f>Table1373[[#This Row],[SVL GS 46]]-Table1373[[#This Row],[SVL]]</f>
        <v>-1.8300000000000018</v>
      </c>
      <c r="Z806">
        <f>Table1373[[#This Row],[Mass GS 46]]-Table1373[[#This Row],[Mass]]</f>
        <v>-0.56089999999999995</v>
      </c>
      <c r="AA806">
        <f>Table1373[[#This Row],[SMI.mg GS 46]]-Table1373[[#This Row],[SMI.mg]]</f>
        <v>-198.30191077547553</v>
      </c>
      <c r="AB806">
        <f>Table1373[[#This Row],[Days post-exp. GS 46]]-Table1373[[#This Row],[Days post-exp.]]</f>
        <v>9</v>
      </c>
    </row>
    <row r="807" spans="1:29">
      <c r="A807" t="s">
        <v>1603</v>
      </c>
      <c r="B807" t="s">
        <v>1332</v>
      </c>
      <c r="C807" s="3">
        <v>44002</v>
      </c>
      <c r="D807" s="13">
        <v>44038</v>
      </c>
      <c r="E807" s="3" t="s">
        <v>1670</v>
      </c>
      <c r="F807">
        <f>Table1373[[#This Row],[Date Measured]]-Table1373[[#This Row],[Exp. Start]]</f>
        <v>36</v>
      </c>
      <c r="G807">
        <v>17.13</v>
      </c>
      <c r="H807">
        <v>42</v>
      </c>
      <c r="I807">
        <v>0.79800000000000004</v>
      </c>
      <c r="J807">
        <f>Table1373[[#This Row],[Mass]]*1000</f>
        <v>798</v>
      </c>
      <c r="K807">
        <f>LOG(Table1373[[#This Row],[SVL]])</f>
        <v>1.2337573629655105</v>
      </c>
      <c r="L807">
        <f>LOG(Table1373[[#This Row],[Mass (mg)]])</f>
        <v>2.9020028913507296</v>
      </c>
      <c r="M807">
        <f>Table1373[[#This Row],[Mass (mg)]]*($M$4/Table1373[[#This Row],[SVL]])^$M$3</f>
        <v>530.36101184684503</v>
      </c>
      <c r="N807" s="37">
        <v>44047</v>
      </c>
      <c r="O807" s="38" t="s">
        <v>1671</v>
      </c>
      <c r="P807">
        <f>Table1373[[#This Row],[Date Measured GS 46]]-Table1373[[#This Row],[Exp. Start]]</f>
        <v>45</v>
      </c>
      <c r="Q807" s="41">
        <v>18.64</v>
      </c>
      <c r="R807" s="41">
        <v>46</v>
      </c>
      <c r="S807" s="41">
        <v>0.42599999999999999</v>
      </c>
      <c r="T807" s="41">
        <f>Table1373[[#This Row],[Mass GS 46]]*1000</f>
        <v>426</v>
      </c>
      <c r="U807" s="41">
        <f>LOG(Table1373[[#This Row],[SVL GS 46]])</f>
        <v>1.2704459080179626</v>
      </c>
      <c r="V807" s="41">
        <f>LOG(Table1373[[#This Row],[Mass (mg) GS 46]])</f>
        <v>2.6294095991027189</v>
      </c>
      <c r="W807">
        <f>Table1373[[#This Row],[Mass (mg) GS 46]]*($W$4/Table1373[[#This Row],[SVL GS 46]])^$W$3</f>
        <v>219.0106444620645</v>
      </c>
      <c r="X807" s="12">
        <f>Table1373[[#This Row],[GS 46]]-Table1373[[#This Row],[GS]]</f>
        <v>4</v>
      </c>
      <c r="Y807">
        <f>Table1373[[#This Row],[SVL GS 46]]-Table1373[[#This Row],[SVL]]</f>
        <v>1.5100000000000016</v>
      </c>
      <c r="Z807">
        <f>Table1373[[#This Row],[Mass GS 46]]-Table1373[[#This Row],[Mass]]</f>
        <v>-0.37200000000000005</v>
      </c>
      <c r="AA807">
        <f>Table1373[[#This Row],[SMI.mg GS 46]]-Table1373[[#This Row],[SMI.mg]]</f>
        <v>-311.3503673847805</v>
      </c>
      <c r="AB807">
        <f>Table1373[[#This Row],[Days post-exp. GS 46]]-Table1373[[#This Row],[Days post-exp.]]</f>
        <v>9</v>
      </c>
    </row>
    <row r="808" spans="1:29">
      <c r="A808" t="s">
        <v>1603</v>
      </c>
      <c r="B808" t="s">
        <v>1332</v>
      </c>
      <c r="C808" s="3">
        <v>44002</v>
      </c>
      <c r="D808" s="13">
        <v>44038</v>
      </c>
      <c r="E808" s="3" t="s">
        <v>1672</v>
      </c>
      <c r="F808">
        <f>Table1373[[#This Row],[Date Measured]]-Table1373[[#This Row],[Exp. Start]]</f>
        <v>36</v>
      </c>
      <c r="G808">
        <v>18.670000000000002</v>
      </c>
      <c r="H808">
        <v>42</v>
      </c>
      <c r="I808">
        <v>0.86899999999999999</v>
      </c>
      <c r="J808">
        <f>Table1373[[#This Row],[Mass]]*1000</f>
        <v>869</v>
      </c>
      <c r="K808">
        <f>LOG(Table1373[[#This Row],[SVL]])</f>
        <v>1.2711443179490785</v>
      </c>
      <c r="L808">
        <f>LOG(Table1373[[#This Row],[Mass (mg)]])</f>
        <v>2.9390197764486663</v>
      </c>
      <c r="M808">
        <f>Table1373[[#This Row],[Mass (mg)]]*($M$4/Table1373[[#This Row],[SVL]])^$M$3</f>
        <v>454.40472702935335</v>
      </c>
      <c r="O808" s="6" t="s">
        <v>1673</v>
      </c>
      <c r="AC808" s="12" t="s">
        <v>115</v>
      </c>
    </row>
    <row r="809" spans="1:29">
      <c r="A809" t="s">
        <v>1603</v>
      </c>
      <c r="B809" t="s">
        <v>1332</v>
      </c>
      <c r="C809" s="3">
        <v>44002</v>
      </c>
      <c r="D809" s="13">
        <v>44039</v>
      </c>
      <c r="E809" s="3" t="s">
        <v>1674</v>
      </c>
      <c r="F809">
        <f>Table1373[[#This Row],[Date Measured]]-Table1373[[#This Row],[Exp. Start]]</f>
        <v>37</v>
      </c>
      <c r="G809">
        <v>17.12</v>
      </c>
      <c r="H809">
        <v>42</v>
      </c>
      <c r="I809">
        <v>0.65900000000000003</v>
      </c>
      <c r="J809">
        <f>Table1373[[#This Row],[Mass]]*1000</f>
        <v>659</v>
      </c>
      <c r="K809">
        <f>LOG(Table1373[[#This Row],[SVL]])</f>
        <v>1.2335037603411345</v>
      </c>
      <c r="L809">
        <f>LOG(Table1373[[#This Row],[Mass (mg)]])</f>
        <v>2.8188854145940097</v>
      </c>
      <c r="M809">
        <f>Table1373[[#This Row],[Mass (mg)]]*($M$4/Table1373[[#This Row],[SVL]])^$M$3</f>
        <v>438.69284665405456</v>
      </c>
      <c r="O809" s="6" t="s">
        <v>1675</v>
      </c>
      <c r="AC809" s="12" t="s">
        <v>115</v>
      </c>
    </row>
    <row r="810" spans="1:29">
      <c r="A810" t="s">
        <v>1603</v>
      </c>
      <c r="B810" t="s">
        <v>1332</v>
      </c>
      <c r="C810" s="3">
        <v>44002</v>
      </c>
      <c r="D810" s="18">
        <v>44041</v>
      </c>
      <c r="E810" s="4" t="s">
        <v>1676</v>
      </c>
      <c r="F810">
        <f>Table1373[[#This Row],[Date Measured]]-Table1373[[#This Row],[Exp. Start]]</f>
        <v>39</v>
      </c>
      <c r="G810" s="4">
        <v>17.079999999999998</v>
      </c>
      <c r="H810" s="4">
        <v>45</v>
      </c>
      <c r="I810" s="4">
        <v>0.52900000000000003</v>
      </c>
      <c r="J810" s="4">
        <f>Table1373[[#This Row],[Mass]]*1000</f>
        <v>529</v>
      </c>
      <c r="K810" s="4">
        <f>LOG(Table1373[[#This Row],[SVL]])</f>
        <v>1.2324878663529861</v>
      </c>
      <c r="L810" s="4">
        <f>LOG(Table1373[[#This Row],[Mass (mg)]])</f>
        <v>2.7234556720351857</v>
      </c>
      <c r="M810">
        <f>Table1373[[#This Row],[Mass (mg)]]*($M$4/Table1373[[#This Row],[SVL]])^$M$3</f>
        <v>354.45466708802348</v>
      </c>
      <c r="N810" s="13">
        <v>44044</v>
      </c>
      <c r="O810" s="9" t="s">
        <v>1677</v>
      </c>
      <c r="P810">
        <f>Table1373[[#This Row],[Date Measured GS 46]]-Table1373[[#This Row],[Exp. Start]]</f>
        <v>42</v>
      </c>
      <c r="Q810">
        <v>19.190000000000001</v>
      </c>
      <c r="R810">
        <v>46</v>
      </c>
      <c r="S810">
        <v>0.48809999999999998</v>
      </c>
      <c r="T810">
        <f>Table1373[[#This Row],[Mass GS 46]]*1000</f>
        <v>488.09999999999997</v>
      </c>
      <c r="U810">
        <f>LOG(Table1373[[#This Row],[SVL GS 46]])</f>
        <v>1.2830749747354715</v>
      </c>
      <c r="V810">
        <f>LOG(Table1373[[#This Row],[Mass (mg) GS 46]])</f>
        <v>2.6885088076565213</v>
      </c>
      <c r="W810">
        <f>Table1373[[#This Row],[Mass (mg) GS 46]]*($W$4/Table1373[[#This Row],[SVL GS 46]])^$W$3</f>
        <v>230.17151247165489</v>
      </c>
      <c r="X810" s="12">
        <f>Table1373[[#This Row],[GS 46]]-Table1373[[#This Row],[GS]]</f>
        <v>1</v>
      </c>
      <c r="Y810">
        <f>Table1373[[#This Row],[SVL GS 46]]-Table1373[[#This Row],[SVL]]</f>
        <v>2.110000000000003</v>
      </c>
      <c r="Z810">
        <f>Table1373[[#This Row],[Mass GS 46]]-Table1373[[#This Row],[Mass]]</f>
        <v>-4.0900000000000047E-2</v>
      </c>
      <c r="AA810">
        <f>Table1373[[#This Row],[SMI.mg GS 46]]-Table1373[[#This Row],[SMI.mg]]</f>
        <v>-124.28315461636859</v>
      </c>
      <c r="AB810">
        <f>Table1373[[#This Row],[Days post-exp. GS 46]]-Table1373[[#This Row],[Days post-exp.]]</f>
        <v>3</v>
      </c>
    </row>
    <row r="811" spans="1:29" ht="14.65" thickBot="1">
      <c r="A811" s="1" t="s">
        <v>1603</v>
      </c>
      <c r="B811" s="1" t="s">
        <v>1332</v>
      </c>
      <c r="C811" s="2">
        <v>44002</v>
      </c>
      <c r="D811" s="14">
        <v>44047</v>
      </c>
      <c r="E811" s="2" t="s">
        <v>1678</v>
      </c>
      <c r="F811" s="1">
        <f>Table1373[[#This Row],[Date Measured]]-Table1373[[#This Row],[Exp. Start]]</f>
        <v>45</v>
      </c>
      <c r="G811" s="1">
        <v>17.46</v>
      </c>
      <c r="H811" s="1">
        <v>42</v>
      </c>
      <c r="I811" s="1">
        <v>0.66100000000000003</v>
      </c>
      <c r="J811" s="1">
        <f>Table1373[[#This Row],[Mass]]*1000</f>
        <v>661</v>
      </c>
      <c r="K811" s="1">
        <f>LOG(Table1373[[#This Row],[SVL]])</f>
        <v>1.242044239369551</v>
      </c>
      <c r="L811" s="1">
        <f>LOG(Table1373[[#This Row],[Mass (mg)]])</f>
        <v>2.8202014594856402</v>
      </c>
      <c r="M811" s="36">
        <f>Table1373[[#This Row],[Mass (mg)]]*($M$4/Table1373[[#This Row],[SVL]])^$M$3</f>
        <v>416.56820369028026</v>
      </c>
      <c r="N811" s="14">
        <v>44053</v>
      </c>
      <c r="O811" s="1" t="s">
        <v>1679</v>
      </c>
      <c r="P811" s="1">
        <f>Table1373[[#This Row],[Date Measured GS 46]]-Table1373[[#This Row],[Exp. Start]]</f>
        <v>51</v>
      </c>
      <c r="Q811" s="1">
        <v>16.78</v>
      </c>
      <c r="R811" s="1">
        <v>46</v>
      </c>
      <c r="S811" s="1">
        <v>0.44400000000000001</v>
      </c>
      <c r="T811" s="1">
        <f>Table1373[[#This Row],[Mass GS 46]]*1000</f>
        <v>444</v>
      </c>
      <c r="U811" s="1">
        <f>LOG(Table1373[[#This Row],[SVL GS 46]])</f>
        <v>1.2247919564926815</v>
      </c>
      <c r="V811" s="1">
        <f>LOG(Table1373[[#This Row],[Mass (mg) GS 46]])</f>
        <v>2.6473829701146196</v>
      </c>
      <c r="W811" s="36">
        <f>Table1373[[#This Row],[Mass (mg) GS 46]]*($W$4/Table1373[[#This Row],[SVL GS 46]])^$W$3</f>
        <v>311.92286666326936</v>
      </c>
      <c r="X811" s="15">
        <f>Table1373[[#This Row],[GS 46]]-Table1373[[#This Row],[GS]]</f>
        <v>4</v>
      </c>
      <c r="Y811" s="1">
        <f>Table1373[[#This Row],[SVL GS 46]]-Table1373[[#This Row],[SVL]]</f>
        <v>-0.67999999999999972</v>
      </c>
      <c r="Z811" s="1">
        <f>Table1373[[#This Row],[Mass GS 46]]-Table1373[[#This Row],[Mass]]</f>
        <v>-0.21700000000000003</v>
      </c>
      <c r="AA811" s="1">
        <f>Table1373[[#This Row],[SMI.mg GS 46]]-Table1373[[#This Row],[SMI.mg]]</f>
        <v>-104.6453370270109</v>
      </c>
      <c r="AB811" s="1">
        <f>Table1373[[#This Row],[Days post-exp. GS 46]]-Table1373[[#This Row],[Days post-exp.]]</f>
        <v>6</v>
      </c>
      <c r="AC811" s="15"/>
    </row>
    <row r="812" spans="1:29">
      <c r="A812" t="s">
        <v>1680</v>
      </c>
      <c r="B812" t="s">
        <v>1332</v>
      </c>
      <c r="C812" s="3">
        <v>44002</v>
      </c>
      <c r="D812" s="13">
        <v>44018</v>
      </c>
      <c r="E812" t="s">
        <v>1681</v>
      </c>
      <c r="F812">
        <f>Table1373[[#This Row],[Date Measured]]-Table1373[[#This Row],[Exp. Start]]</f>
        <v>16</v>
      </c>
      <c r="G812">
        <v>12.99</v>
      </c>
      <c r="H812">
        <v>42</v>
      </c>
      <c r="I812">
        <v>0.27400000000000002</v>
      </c>
      <c r="J812">
        <f>Table1373[[#This Row],[Mass]]*1000</f>
        <v>274</v>
      </c>
      <c r="K812">
        <f>LOG(Table1373[[#This Row],[SVL]])</f>
        <v>1.1136091510730279</v>
      </c>
      <c r="L812">
        <f>LOG(Table1373[[#This Row],[Mass (mg)]])</f>
        <v>2.4377505628203879</v>
      </c>
      <c r="M812">
        <f>Table1373[[#This Row],[Mass (mg)]]*($M$4/Table1373[[#This Row],[SVL]])^$M$3</f>
        <v>393.5553627806803</v>
      </c>
      <c r="N812" s="13">
        <v>44020</v>
      </c>
      <c r="O812" t="s">
        <v>1682</v>
      </c>
      <c r="P812">
        <f>Table1373[[#This Row],[Date Measured GS 46]]-Table1373[[#This Row],[Exp. Start]]</f>
        <v>18</v>
      </c>
      <c r="Q812">
        <v>14.82</v>
      </c>
      <c r="R812">
        <v>46</v>
      </c>
      <c r="S812">
        <v>0.248</v>
      </c>
      <c r="T812">
        <f>Table1373[[#This Row],[Mass GS 46]]*1000</f>
        <v>248</v>
      </c>
      <c r="U812">
        <f>LOG(Table1373[[#This Row],[SVL GS 46]])</f>
        <v>1.1708482036433094</v>
      </c>
      <c r="V812">
        <f>LOG(Table1373[[#This Row],[Mass (mg) GS 46]])</f>
        <v>2.3944516808262164</v>
      </c>
      <c r="W812">
        <f>Table1373[[#This Row],[Mass (mg) GS 46]]*($W$4/Table1373[[#This Row],[SVL GS 46]])^$W$3</f>
        <v>251.96964745716059</v>
      </c>
      <c r="X812" s="12">
        <f>Table1373[[#This Row],[GS 46]]-Table1373[[#This Row],[GS]]</f>
        <v>4</v>
      </c>
      <c r="Y812">
        <f>Table1373[[#This Row],[SVL GS 46]]-Table1373[[#This Row],[SVL]]</f>
        <v>1.83</v>
      </c>
      <c r="Z812">
        <f>Table1373[[#This Row],[Mass GS 46]]-Table1373[[#This Row],[Mass]]</f>
        <v>-2.6000000000000023E-2</v>
      </c>
      <c r="AA812">
        <f>Table1373[[#This Row],[SMI.mg GS 46]]-Table1373[[#This Row],[SMI.mg]]</f>
        <v>-141.58571532351971</v>
      </c>
      <c r="AB812">
        <f>Table1373[[#This Row],[Days post-exp. GS 46]]-Table1373[[#This Row],[Days post-exp.]]</f>
        <v>2</v>
      </c>
    </row>
    <row r="813" spans="1:29">
      <c r="A813" t="s">
        <v>1680</v>
      </c>
      <c r="B813" t="s">
        <v>1332</v>
      </c>
      <c r="C813" s="3">
        <v>44002</v>
      </c>
      <c r="D813" s="13">
        <v>44020</v>
      </c>
      <c r="E813" t="s">
        <v>1683</v>
      </c>
      <c r="F813">
        <f>Table1373[[#This Row],[Date Measured]]-Table1373[[#This Row],[Exp. Start]]</f>
        <v>18</v>
      </c>
      <c r="G813">
        <v>12.47</v>
      </c>
      <c r="H813">
        <v>42</v>
      </c>
      <c r="I813">
        <v>0.35499999999999998</v>
      </c>
      <c r="J813">
        <f>Table1373[[#This Row],[Mass]]*1000</f>
        <v>355</v>
      </c>
      <c r="K813">
        <f>LOG(Table1373[[#This Row],[SVL]])</f>
        <v>1.0958664534785427</v>
      </c>
      <c r="L813">
        <f>LOG(Table1373[[#This Row],[Mass (mg)]])</f>
        <v>2.5502283530550942</v>
      </c>
      <c r="M813">
        <f>Table1373[[#This Row],[Mass (mg)]]*($M$4/Table1373[[#This Row],[SVL]])^$M$3</f>
        <v>571.35750502915016</v>
      </c>
      <c r="N813" s="13">
        <v>44023</v>
      </c>
      <c r="O813" t="s">
        <v>1684</v>
      </c>
      <c r="P813">
        <f>Table1373[[#This Row],[Date Measured GS 46]]-Table1373[[#This Row],[Exp. Start]]</f>
        <v>21</v>
      </c>
      <c r="Q813">
        <v>15.36</v>
      </c>
      <c r="R813">
        <v>46</v>
      </c>
      <c r="S813">
        <v>0.27100000000000002</v>
      </c>
      <c r="T813">
        <f>Table1373[[#This Row],[Mass GS 46]]*1000</f>
        <v>271</v>
      </c>
      <c r="U813">
        <f>LOG(Table1373[[#This Row],[SVL GS 46]])</f>
        <v>1.1863912156954932</v>
      </c>
      <c r="V813">
        <f>LOG(Table1373[[#This Row],[Mass (mg) GS 46]])</f>
        <v>2.4329692908744058</v>
      </c>
      <c r="W813">
        <f>Table1373[[#This Row],[Mass (mg) GS 46]]*($W$4/Table1373[[#This Row],[SVL GS 46]])^$W$3</f>
        <v>247.56971393985452</v>
      </c>
      <c r="X813" s="12">
        <f>Table1373[[#This Row],[GS 46]]-Table1373[[#This Row],[GS]]</f>
        <v>4</v>
      </c>
      <c r="Y813">
        <f>Table1373[[#This Row],[SVL GS 46]]-Table1373[[#This Row],[SVL]]</f>
        <v>2.8899999999999988</v>
      </c>
      <c r="Z813">
        <f>Table1373[[#This Row],[Mass GS 46]]-Table1373[[#This Row],[Mass]]</f>
        <v>-8.3999999999999964E-2</v>
      </c>
      <c r="AA813">
        <f>Table1373[[#This Row],[SMI.mg GS 46]]-Table1373[[#This Row],[SMI.mg]]</f>
        <v>-323.78779108929564</v>
      </c>
      <c r="AB813">
        <f>Table1373[[#This Row],[Days post-exp. GS 46]]-Table1373[[#This Row],[Days post-exp.]]</f>
        <v>3</v>
      </c>
    </row>
    <row r="814" spans="1:29">
      <c r="A814" t="s">
        <v>1680</v>
      </c>
      <c r="B814" t="s">
        <v>1332</v>
      </c>
      <c r="C814" s="3">
        <v>44002</v>
      </c>
      <c r="D814" s="13">
        <v>44020</v>
      </c>
      <c r="E814" t="s">
        <v>1685</v>
      </c>
      <c r="F814">
        <f>Table1373[[#This Row],[Date Measured]]-Table1373[[#This Row],[Exp. Start]]</f>
        <v>18</v>
      </c>
      <c r="G814">
        <v>12.08</v>
      </c>
      <c r="H814">
        <v>42</v>
      </c>
      <c r="I814">
        <v>0.32</v>
      </c>
      <c r="J814">
        <f>Table1373[[#This Row],[Mass]]*1000</f>
        <v>320</v>
      </c>
      <c r="K814">
        <f>LOG(Table1373[[#This Row],[SVL]])</f>
        <v>1.082066934285113</v>
      </c>
      <c r="L814">
        <f>LOG(Table1373[[#This Row],[Mass (mg)]])</f>
        <v>2.5051499783199058</v>
      </c>
      <c r="M814">
        <f>Table1373[[#This Row],[Mass (mg)]]*($M$4/Table1373[[#This Row],[SVL]])^$M$3</f>
        <v>562.69065055912085</v>
      </c>
      <c r="N814" s="13">
        <v>44025</v>
      </c>
      <c r="O814" t="s">
        <v>1686</v>
      </c>
      <c r="P814">
        <f>Table1373[[#This Row],[Date Measured GS 46]]-Table1373[[#This Row],[Exp. Start]]</f>
        <v>23</v>
      </c>
      <c r="Q814">
        <v>13.38</v>
      </c>
      <c r="R814">
        <v>46</v>
      </c>
      <c r="S814">
        <v>0.20499999999999999</v>
      </c>
      <c r="T814">
        <f>Table1373[[#This Row],[Mass GS 46]]*1000</f>
        <v>205</v>
      </c>
      <c r="U814">
        <f>LOG(Table1373[[#This Row],[SVL GS 46]])</f>
        <v>1.1264561134318043</v>
      </c>
      <c r="V814">
        <f>LOG(Table1373[[#This Row],[Mass (mg) GS 46]])</f>
        <v>2.3117538610557542</v>
      </c>
      <c r="W814">
        <f>Table1373[[#This Row],[Mass (mg) GS 46]]*($W$4/Table1373[[#This Row],[SVL GS 46]])^$W$3</f>
        <v>282.1700057204452</v>
      </c>
      <c r="X814" s="12">
        <f>Table1373[[#This Row],[GS 46]]-Table1373[[#This Row],[GS]]</f>
        <v>4</v>
      </c>
      <c r="Y814">
        <f>Table1373[[#This Row],[SVL GS 46]]-Table1373[[#This Row],[SVL]]</f>
        <v>1.3000000000000007</v>
      </c>
      <c r="Z814">
        <f>Table1373[[#This Row],[Mass GS 46]]-Table1373[[#This Row],[Mass]]</f>
        <v>-0.11500000000000002</v>
      </c>
      <c r="AA814">
        <f>Table1373[[#This Row],[SMI.mg GS 46]]-Table1373[[#This Row],[SMI.mg]]</f>
        <v>-280.52064483867565</v>
      </c>
      <c r="AB814">
        <f>Table1373[[#This Row],[Days post-exp. GS 46]]-Table1373[[#This Row],[Days post-exp.]]</f>
        <v>5</v>
      </c>
    </row>
    <row r="815" spans="1:29">
      <c r="A815" t="s">
        <v>1680</v>
      </c>
      <c r="B815" t="s">
        <v>1332</v>
      </c>
      <c r="C815" s="3">
        <v>44002</v>
      </c>
      <c r="D815" s="13">
        <v>44020</v>
      </c>
      <c r="E815" t="s">
        <v>1687</v>
      </c>
      <c r="F815">
        <f>Table1373[[#This Row],[Date Measured]]-Table1373[[#This Row],[Exp. Start]]</f>
        <v>18</v>
      </c>
      <c r="G815">
        <v>11.7</v>
      </c>
      <c r="H815">
        <v>42</v>
      </c>
      <c r="I815">
        <v>0.29299999999999998</v>
      </c>
      <c r="J815">
        <f>Table1373[[#This Row],[Mass]]*1000</f>
        <v>293</v>
      </c>
      <c r="K815">
        <f>LOG(Table1373[[#This Row],[SVL]])</f>
        <v>1.0681858617461617</v>
      </c>
      <c r="L815">
        <f>LOG(Table1373[[#This Row],[Mass (mg)]])</f>
        <v>2.4668676203541096</v>
      </c>
      <c r="M815">
        <f>Table1373[[#This Row],[Mass (mg)]]*($M$4/Table1373[[#This Row],[SVL]])^$M$3</f>
        <v>563.18963685149629</v>
      </c>
      <c r="N815" s="13">
        <v>44025</v>
      </c>
      <c r="O815" t="s">
        <v>1688</v>
      </c>
      <c r="P815">
        <f>Table1373[[#This Row],[Date Measured GS 46]]-Table1373[[#This Row],[Exp. Start]]</f>
        <v>23</v>
      </c>
      <c r="Q815">
        <v>13.55</v>
      </c>
      <c r="R815">
        <v>46</v>
      </c>
      <c r="S815">
        <v>0.20499999999999999</v>
      </c>
      <c r="T815">
        <f>Table1373[[#This Row],[Mass GS 46]]*1000</f>
        <v>205</v>
      </c>
      <c r="U815">
        <f>LOG(Table1373[[#This Row],[SVL GS 46]])</f>
        <v>1.1319392952104246</v>
      </c>
      <c r="V815">
        <f>LOG(Table1373[[#This Row],[Mass (mg) GS 46]])</f>
        <v>2.3117538610557542</v>
      </c>
      <c r="W815">
        <f>Table1373[[#This Row],[Mass (mg) GS 46]]*($W$4/Table1373[[#This Row],[SVL GS 46]])^$W$3</f>
        <v>271.78396451160785</v>
      </c>
      <c r="X815" s="12">
        <f>Table1373[[#This Row],[GS 46]]-Table1373[[#This Row],[GS]]</f>
        <v>4</v>
      </c>
      <c r="Y815">
        <f>Table1373[[#This Row],[SVL GS 46]]-Table1373[[#This Row],[SVL]]</f>
        <v>1.8500000000000014</v>
      </c>
      <c r="Z815">
        <f>Table1373[[#This Row],[Mass GS 46]]-Table1373[[#This Row],[Mass]]</f>
        <v>-8.7999999999999995E-2</v>
      </c>
      <c r="AA815">
        <f>Table1373[[#This Row],[SMI.mg GS 46]]-Table1373[[#This Row],[SMI.mg]]</f>
        <v>-291.40567233988844</v>
      </c>
      <c r="AB815">
        <f>Table1373[[#This Row],[Days post-exp. GS 46]]-Table1373[[#This Row],[Days post-exp.]]</f>
        <v>5</v>
      </c>
    </row>
    <row r="816" spans="1:29">
      <c r="A816" t="s">
        <v>1680</v>
      </c>
      <c r="B816" t="s">
        <v>1332</v>
      </c>
      <c r="C816" s="3">
        <v>44002</v>
      </c>
      <c r="D816" s="18">
        <v>44020</v>
      </c>
      <c r="E816" s="4" t="s">
        <v>1689</v>
      </c>
      <c r="F816">
        <f>Table1373[[#This Row],[Date Measured]]-Table1373[[#This Row],[Exp. Start]]</f>
        <v>18</v>
      </c>
      <c r="G816" s="4">
        <v>11</v>
      </c>
      <c r="H816" s="4">
        <v>43</v>
      </c>
      <c r="I816" s="4">
        <v>0.26200000000000001</v>
      </c>
      <c r="J816" s="4">
        <f>Table1373[[#This Row],[Mass]]*1000</f>
        <v>262</v>
      </c>
      <c r="K816" s="4">
        <f>LOG(Table1373[[#This Row],[SVL]])</f>
        <v>1.0413926851582251</v>
      </c>
      <c r="L816" s="4">
        <f>LOG(Table1373[[#This Row],[Mass (mg)]])</f>
        <v>2.4183012913197452</v>
      </c>
      <c r="M816">
        <f>Table1373[[#This Row],[Mass (mg)]]*($M$4/Table1373[[#This Row],[SVL]])^$M$3</f>
        <v>598.03111519285972</v>
      </c>
      <c r="N816" s="13">
        <v>44025</v>
      </c>
      <c r="O816" t="s">
        <v>1690</v>
      </c>
      <c r="P816">
        <f>Table1373[[#This Row],[Date Measured GS 46]]-Table1373[[#This Row],[Exp. Start]]</f>
        <v>23</v>
      </c>
      <c r="Q816">
        <v>14.05</v>
      </c>
      <c r="R816">
        <v>46</v>
      </c>
      <c r="S816">
        <v>0.20699999999999999</v>
      </c>
      <c r="T816">
        <f>Table1373[[#This Row],[Mass GS 46]]*1000</f>
        <v>207</v>
      </c>
      <c r="U816">
        <f>LOG(Table1373[[#This Row],[SVL GS 46]])</f>
        <v>1.1476763242410988</v>
      </c>
      <c r="V816">
        <f>LOG(Table1373[[#This Row],[Mass (mg) GS 46]])</f>
        <v>2.3159703454569178</v>
      </c>
      <c r="W816">
        <f>Table1373[[#This Row],[Mass (mg) GS 46]]*($W$4/Table1373[[#This Row],[SVL GS 46]])^$W$3</f>
        <v>246.43119907670024</v>
      </c>
      <c r="X816" s="12">
        <f>Table1373[[#This Row],[GS 46]]-Table1373[[#This Row],[GS]]</f>
        <v>3</v>
      </c>
      <c r="Y816">
        <f>Table1373[[#This Row],[SVL GS 46]]-Table1373[[#This Row],[SVL]]</f>
        <v>3.0500000000000007</v>
      </c>
      <c r="Z816">
        <f>Table1373[[#This Row],[Mass GS 46]]-Table1373[[#This Row],[Mass]]</f>
        <v>-5.5000000000000021E-2</v>
      </c>
      <c r="AA816">
        <f>Table1373[[#This Row],[SMI.mg GS 46]]-Table1373[[#This Row],[SMI.mg]]</f>
        <v>-351.59991611615948</v>
      </c>
      <c r="AB816">
        <f>Table1373[[#This Row],[Days post-exp. GS 46]]-Table1373[[#This Row],[Days post-exp.]]</f>
        <v>5</v>
      </c>
    </row>
    <row r="817" spans="1:28">
      <c r="A817" t="s">
        <v>1680</v>
      </c>
      <c r="B817" t="s">
        <v>1332</v>
      </c>
      <c r="C817" s="3">
        <v>44002</v>
      </c>
      <c r="D817" s="13">
        <v>44021</v>
      </c>
      <c r="E817" t="s">
        <v>1691</v>
      </c>
      <c r="F817">
        <f>Table1373[[#This Row],[Date Measured]]-Table1373[[#This Row],[Exp. Start]]</f>
        <v>19</v>
      </c>
      <c r="G817">
        <v>12.79</v>
      </c>
      <c r="H817">
        <v>42</v>
      </c>
      <c r="I817">
        <v>0.28100000000000003</v>
      </c>
      <c r="J817">
        <f>Table1373[[#This Row],[Mass]]*1000</f>
        <v>281</v>
      </c>
      <c r="K817">
        <f>LOG(Table1373[[#This Row],[SVL]])</f>
        <v>1.106870544478654</v>
      </c>
      <c r="L817">
        <f>LOG(Table1373[[#This Row],[Mass (mg)]])</f>
        <v>2.4487063199050798</v>
      </c>
      <c r="M817">
        <f>Table1373[[#This Row],[Mass (mg)]]*($M$4/Table1373[[#This Row],[SVL]])^$M$3</f>
        <v>421.43708601970604</v>
      </c>
      <c r="N817" s="13">
        <v>44025</v>
      </c>
      <c r="O817" t="s">
        <v>1692</v>
      </c>
      <c r="P817">
        <f>Table1373[[#This Row],[Date Measured GS 46]]-Table1373[[#This Row],[Exp. Start]]</f>
        <v>23</v>
      </c>
      <c r="Q817">
        <v>13.43</v>
      </c>
      <c r="R817">
        <v>46</v>
      </c>
      <c r="S817">
        <v>0.23100000000000001</v>
      </c>
      <c r="T817">
        <f>Table1373[[#This Row],[Mass GS 46]]*1000</f>
        <v>231</v>
      </c>
      <c r="U817">
        <f>LOG(Table1373[[#This Row],[SVL GS 46]])</f>
        <v>1.1280760126687153</v>
      </c>
      <c r="V817">
        <f>LOG(Table1373[[#This Row],[Mass (mg) GS 46]])</f>
        <v>2.3636119798921444</v>
      </c>
      <c r="W817">
        <f>Table1373[[#This Row],[Mass (mg) GS 46]]*($W$4/Table1373[[#This Row],[SVL GS 46]])^$W$3</f>
        <v>314.45411601865447</v>
      </c>
      <c r="X817" s="12">
        <f>Table1373[[#This Row],[GS 46]]-Table1373[[#This Row],[GS]]</f>
        <v>4</v>
      </c>
      <c r="Y817">
        <f>Table1373[[#This Row],[SVL GS 46]]-Table1373[[#This Row],[SVL]]</f>
        <v>0.64000000000000057</v>
      </c>
      <c r="Z817">
        <f>Table1373[[#This Row],[Mass GS 46]]-Table1373[[#This Row],[Mass]]</f>
        <v>-5.0000000000000017E-2</v>
      </c>
      <c r="AA817">
        <f>Table1373[[#This Row],[SMI.mg GS 46]]-Table1373[[#This Row],[SMI.mg]]</f>
        <v>-106.98297000105157</v>
      </c>
      <c r="AB817">
        <f>Table1373[[#This Row],[Days post-exp. GS 46]]-Table1373[[#This Row],[Days post-exp.]]</f>
        <v>4</v>
      </c>
    </row>
    <row r="818" spans="1:28">
      <c r="A818" t="s">
        <v>1680</v>
      </c>
      <c r="B818" t="s">
        <v>1332</v>
      </c>
      <c r="C818" s="3">
        <v>44002</v>
      </c>
      <c r="D818" s="13">
        <v>44021</v>
      </c>
      <c r="E818" t="s">
        <v>1693</v>
      </c>
      <c r="F818">
        <f>Table1373[[#This Row],[Date Measured]]-Table1373[[#This Row],[Exp. Start]]</f>
        <v>19</v>
      </c>
      <c r="G818">
        <v>13.3</v>
      </c>
      <c r="H818">
        <v>42</v>
      </c>
      <c r="I818">
        <v>0.33200000000000002</v>
      </c>
      <c r="J818">
        <f>Table1373[[#This Row],[Mass]]*1000</f>
        <v>332</v>
      </c>
      <c r="K818">
        <f>LOG(Table1373[[#This Row],[SVL]])</f>
        <v>1.1238516409670858</v>
      </c>
      <c r="L818">
        <f>LOG(Table1373[[#This Row],[Mass (mg)]])</f>
        <v>2.5211380837040362</v>
      </c>
      <c r="M818">
        <f>Table1373[[#This Row],[Mass (mg)]]*($M$4/Table1373[[#This Row],[SVL]])^$M$3</f>
        <v>446.54139998346801</v>
      </c>
      <c r="N818" s="13">
        <v>44025</v>
      </c>
      <c r="O818" t="s">
        <v>1694</v>
      </c>
      <c r="P818">
        <f>Table1373[[#This Row],[Date Measured GS 46]]-Table1373[[#This Row],[Exp. Start]]</f>
        <v>23</v>
      </c>
      <c r="Q818">
        <v>15.22</v>
      </c>
      <c r="R818">
        <v>46</v>
      </c>
      <c r="S818">
        <v>0.252</v>
      </c>
      <c r="T818">
        <f>Table1373[[#This Row],[Mass GS 46]]*1000</f>
        <v>252</v>
      </c>
      <c r="U818">
        <f>LOG(Table1373[[#This Row],[SVL GS 46]])</f>
        <v>1.182414652434554</v>
      </c>
      <c r="V818">
        <f>LOG(Table1373[[#This Row],[Mass (mg) GS 46]])</f>
        <v>2.4014005407815442</v>
      </c>
      <c r="W818">
        <f>Table1373[[#This Row],[Mass (mg) GS 46]]*($W$4/Table1373[[#This Row],[SVL GS 46]])^$W$3</f>
        <v>236.559604084093</v>
      </c>
      <c r="X818" s="12">
        <f>Table1373[[#This Row],[GS 46]]-Table1373[[#This Row],[GS]]</f>
        <v>4</v>
      </c>
      <c r="Y818">
        <f>Table1373[[#This Row],[SVL GS 46]]-Table1373[[#This Row],[SVL]]</f>
        <v>1.92</v>
      </c>
      <c r="Z818">
        <f>Table1373[[#This Row],[Mass GS 46]]-Table1373[[#This Row],[Mass]]</f>
        <v>-8.0000000000000016E-2</v>
      </c>
      <c r="AA818">
        <f>Table1373[[#This Row],[SMI.mg GS 46]]-Table1373[[#This Row],[SMI.mg]]</f>
        <v>-209.98179589937502</v>
      </c>
      <c r="AB818">
        <f>Table1373[[#This Row],[Days post-exp. GS 46]]-Table1373[[#This Row],[Days post-exp.]]</f>
        <v>4</v>
      </c>
    </row>
    <row r="819" spans="1:28">
      <c r="A819" t="s">
        <v>1680</v>
      </c>
      <c r="B819" t="s">
        <v>1332</v>
      </c>
      <c r="C819" s="3">
        <v>44002</v>
      </c>
      <c r="D819" s="18">
        <v>44022</v>
      </c>
      <c r="E819" s="4" t="s">
        <v>1695</v>
      </c>
      <c r="F819">
        <f>Table1373[[#This Row],[Date Measured]]-Table1373[[#This Row],[Exp. Start]]</f>
        <v>20</v>
      </c>
      <c r="G819" s="4">
        <v>12.8</v>
      </c>
      <c r="H819" s="4">
        <v>44</v>
      </c>
      <c r="I819" s="4">
        <v>0.23300000000000001</v>
      </c>
      <c r="J819" s="4">
        <f>Table1373[[#This Row],[Mass]]*1000</f>
        <v>233</v>
      </c>
      <c r="K819" s="4">
        <f>LOG(Table1373[[#This Row],[SVL]])</f>
        <v>1.1072099696478683</v>
      </c>
      <c r="L819" s="4">
        <f>LOG(Table1373[[#This Row],[Mass (mg)]])</f>
        <v>2.3673559210260189</v>
      </c>
      <c r="M819">
        <f>Table1373[[#This Row],[Mass (mg)]]*($M$4/Table1373[[#This Row],[SVL]])^$M$3</f>
        <v>348.68787348889964</v>
      </c>
      <c r="N819" s="13">
        <v>44025</v>
      </c>
      <c r="O819" t="s">
        <v>1696</v>
      </c>
      <c r="P819">
        <f>Table1373[[#This Row],[Date Measured GS 46]]-Table1373[[#This Row],[Exp. Start]]</f>
        <v>23</v>
      </c>
      <c r="Q819">
        <v>14.48</v>
      </c>
      <c r="R819">
        <v>46</v>
      </c>
      <c r="S819">
        <v>0.22900000000000001</v>
      </c>
      <c r="T819">
        <f>Table1373[[#This Row],[Mass GS 46]]*1000</f>
        <v>229</v>
      </c>
      <c r="U819">
        <f>LOG(Table1373[[#This Row],[SVL GS 46]])</f>
        <v>1.1607685618611281</v>
      </c>
      <c r="V819">
        <f>LOG(Table1373[[#This Row],[Mass (mg) GS 46]])</f>
        <v>2.3598354823398879</v>
      </c>
      <c r="W819">
        <f>Table1373[[#This Row],[Mass (mg) GS 46]]*($W$4/Table1373[[#This Row],[SVL GS 46]])^$W$3</f>
        <v>249.27124517548421</v>
      </c>
      <c r="X819" s="12">
        <f>Table1373[[#This Row],[GS 46]]-Table1373[[#This Row],[GS]]</f>
        <v>2</v>
      </c>
      <c r="Y819">
        <f>Table1373[[#This Row],[SVL GS 46]]-Table1373[[#This Row],[SVL]]</f>
        <v>1.6799999999999997</v>
      </c>
      <c r="Z819">
        <f>Table1373[[#This Row],[Mass GS 46]]-Table1373[[#This Row],[Mass]]</f>
        <v>-4.0000000000000036E-3</v>
      </c>
      <c r="AA819">
        <f>Table1373[[#This Row],[SMI.mg GS 46]]-Table1373[[#This Row],[SMI.mg]]</f>
        <v>-99.41662831341543</v>
      </c>
      <c r="AB819">
        <f>Table1373[[#This Row],[Days post-exp. GS 46]]-Table1373[[#This Row],[Days post-exp.]]</f>
        <v>3</v>
      </c>
    </row>
    <row r="820" spans="1:28">
      <c r="A820" t="s">
        <v>1680</v>
      </c>
      <c r="B820" t="s">
        <v>1332</v>
      </c>
      <c r="C820" s="3">
        <v>44002</v>
      </c>
      <c r="D820" s="18">
        <v>44022</v>
      </c>
      <c r="E820" s="4" t="s">
        <v>1697</v>
      </c>
      <c r="F820">
        <f>Table1373[[#This Row],[Date Measured]]-Table1373[[#This Row],[Exp. Start]]</f>
        <v>20</v>
      </c>
      <c r="G820" s="4">
        <v>13.48</v>
      </c>
      <c r="H820" s="4">
        <v>45</v>
      </c>
      <c r="I820" s="4">
        <v>0.23699999999999999</v>
      </c>
      <c r="J820" s="4">
        <f>Table1373[[#This Row],[Mass]]*1000</f>
        <v>237</v>
      </c>
      <c r="K820" s="4">
        <f>LOG(Table1373[[#This Row],[SVL]])</f>
        <v>1.129689892199301</v>
      </c>
      <c r="L820" s="4">
        <f>LOG(Table1373[[#This Row],[Mass (mg)]])</f>
        <v>2.374748346010104</v>
      </c>
      <c r="M820">
        <f>Table1373[[#This Row],[Mass (mg)]]*($M$4/Table1373[[#This Row],[SVL]])^$M$3</f>
        <v>307.0498404401402</v>
      </c>
      <c r="N820" s="13">
        <v>44024</v>
      </c>
      <c r="O820" t="s">
        <v>1698</v>
      </c>
      <c r="P820">
        <f>Table1373[[#This Row],[Date Measured GS 46]]-Table1373[[#This Row],[Exp. Start]]</f>
        <v>22</v>
      </c>
      <c r="Q820">
        <v>14.81</v>
      </c>
      <c r="R820">
        <v>46</v>
      </c>
      <c r="S820">
        <v>0.224</v>
      </c>
      <c r="T820">
        <f>Table1373[[#This Row],[Mass GS 46]]*1000</f>
        <v>224</v>
      </c>
      <c r="U820">
        <f>LOG(Table1373[[#This Row],[SVL GS 46]])</f>
        <v>1.1705550585212086</v>
      </c>
      <c r="V820">
        <f>LOG(Table1373[[#This Row],[Mass (mg) GS 46]])</f>
        <v>2.3502480183341627</v>
      </c>
      <c r="W820">
        <f>Table1373[[#This Row],[Mass (mg) GS 46]]*($W$4/Table1373[[#This Row],[SVL GS 46]])^$W$3</f>
        <v>228.04224721500162</v>
      </c>
      <c r="X820" s="12">
        <f>Table1373[[#This Row],[GS 46]]-Table1373[[#This Row],[GS]]</f>
        <v>1</v>
      </c>
      <c r="Y820">
        <f>Table1373[[#This Row],[SVL GS 46]]-Table1373[[#This Row],[SVL]]</f>
        <v>1.33</v>
      </c>
      <c r="Z820">
        <f>Table1373[[#This Row],[Mass GS 46]]-Table1373[[#This Row],[Mass]]</f>
        <v>-1.2999999999999984E-2</v>
      </c>
      <c r="AA820">
        <f>Table1373[[#This Row],[SMI.mg GS 46]]-Table1373[[#This Row],[SMI.mg]]</f>
        <v>-79.007593225138578</v>
      </c>
      <c r="AB820">
        <f>Table1373[[#This Row],[Days post-exp. GS 46]]-Table1373[[#This Row],[Days post-exp.]]</f>
        <v>2</v>
      </c>
    </row>
    <row r="821" spans="1:28">
      <c r="A821" t="s">
        <v>1680</v>
      </c>
      <c r="B821" t="s">
        <v>1332</v>
      </c>
      <c r="C821" s="3">
        <v>44002</v>
      </c>
      <c r="D821" s="13">
        <v>44023</v>
      </c>
      <c r="E821" t="s">
        <v>1699</v>
      </c>
      <c r="F821">
        <f>Table1373[[#This Row],[Date Measured]]-Table1373[[#This Row],[Exp. Start]]</f>
        <v>21</v>
      </c>
      <c r="G821">
        <v>14.58</v>
      </c>
      <c r="H821">
        <v>42</v>
      </c>
      <c r="I821">
        <v>0.34300000000000003</v>
      </c>
      <c r="J821">
        <f>Table1373[[#This Row],[Mass]]*1000</f>
        <v>343</v>
      </c>
      <c r="K821">
        <f>LOG(Table1373[[#This Row],[SVL]])</f>
        <v>1.1637575239819558</v>
      </c>
      <c r="L821">
        <f>LOG(Table1373[[#This Row],[Mass (mg)]])</f>
        <v>2.5352941200427703</v>
      </c>
      <c r="M821">
        <f>Table1373[[#This Row],[Mass (mg)]]*($M$4/Table1373[[#This Row],[SVL]])^$M$3</f>
        <v>357.15387716698928</v>
      </c>
      <c r="N821" s="13">
        <v>44028</v>
      </c>
      <c r="O821" t="s">
        <v>1700</v>
      </c>
      <c r="P821">
        <f>Table1373[[#This Row],[Date Measured GS 46]]-Table1373[[#This Row],[Exp. Start]]</f>
        <v>26</v>
      </c>
      <c r="Q821">
        <v>14.04</v>
      </c>
      <c r="R821">
        <v>46</v>
      </c>
      <c r="S821">
        <v>0.19600000000000001</v>
      </c>
      <c r="T821">
        <f>Table1373[[#This Row],[Mass GS 46]]*1000</f>
        <v>196</v>
      </c>
      <c r="U821">
        <f>LOG(Table1373[[#This Row],[SVL GS 46]])</f>
        <v>1.1473671077937864</v>
      </c>
      <c r="V821">
        <f>LOG(Table1373[[#This Row],[Mass (mg) GS 46]])</f>
        <v>2.2922560713564759</v>
      </c>
      <c r="W821">
        <f>Table1373[[#This Row],[Mass (mg) GS 46]]*($W$4/Table1373[[#This Row],[SVL GS 46]])^$W$3</f>
        <v>233.8298224693377</v>
      </c>
      <c r="X821" s="12">
        <f>Table1373[[#This Row],[GS 46]]-Table1373[[#This Row],[GS]]</f>
        <v>4</v>
      </c>
      <c r="Y821">
        <f>Table1373[[#This Row],[SVL GS 46]]-Table1373[[#This Row],[SVL]]</f>
        <v>-0.54000000000000092</v>
      </c>
      <c r="Z821">
        <f>Table1373[[#This Row],[Mass GS 46]]-Table1373[[#This Row],[Mass]]</f>
        <v>-0.14700000000000002</v>
      </c>
      <c r="AA821">
        <f>Table1373[[#This Row],[SMI.mg GS 46]]-Table1373[[#This Row],[SMI.mg]]</f>
        <v>-123.32405469765158</v>
      </c>
      <c r="AB821">
        <f>Table1373[[#This Row],[Days post-exp. GS 46]]-Table1373[[#This Row],[Days post-exp.]]</f>
        <v>5</v>
      </c>
    </row>
    <row r="822" spans="1:28">
      <c r="A822" t="s">
        <v>1680</v>
      </c>
      <c r="B822" t="s">
        <v>1332</v>
      </c>
      <c r="C822" s="3">
        <v>44002</v>
      </c>
      <c r="D822" s="13">
        <v>44024</v>
      </c>
      <c r="E822" t="s">
        <v>1701</v>
      </c>
      <c r="F822">
        <f>Table1373[[#This Row],[Date Measured]]-Table1373[[#This Row],[Exp. Start]]</f>
        <v>22</v>
      </c>
      <c r="G822">
        <v>15.27</v>
      </c>
      <c r="H822">
        <v>42</v>
      </c>
      <c r="I822">
        <v>0.32700000000000001</v>
      </c>
      <c r="J822">
        <f>Table1373[[#This Row],[Mass]]*1000</f>
        <v>327</v>
      </c>
      <c r="K822">
        <f>LOG(Table1373[[#This Row],[SVL]])</f>
        <v>1.1838390370564211</v>
      </c>
      <c r="L822">
        <f>LOG(Table1373[[#This Row],[Mass (mg)]])</f>
        <v>2.514547752660286</v>
      </c>
      <c r="M822">
        <f>Table1373[[#This Row],[Mass (mg)]]*($M$4/Table1373[[#This Row],[SVL]])^$M$3</f>
        <v>299.34337608009611</v>
      </c>
      <c r="N822" s="13">
        <v>44029</v>
      </c>
      <c r="O822" t="s">
        <v>1702</v>
      </c>
      <c r="P822">
        <f>Table1373[[#This Row],[Date Measured GS 46]]-Table1373[[#This Row],[Exp. Start]]</f>
        <v>27</v>
      </c>
      <c r="Q822">
        <v>13.23</v>
      </c>
      <c r="R822">
        <v>46</v>
      </c>
      <c r="S822">
        <v>0.191</v>
      </c>
      <c r="T822">
        <f>Table1373[[#This Row],[Mass GS 46]]*1000</f>
        <v>191</v>
      </c>
      <c r="U822">
        <f>LOG(Table1373[[#This Row],[SVL GS 46]])</f>
        <v>1.121559844187501</v>
      </c>
      <c r="V822">
        <f>LOG(Table1373[[#This Row],[Mass (mg) GS 46]])</f>
        <v>2.2810333672477277</v>
      </c>
      <c r="W822">
        <f>Table1373[[#This Row],[Mass (mg) GS 46]]*($W$4/Table1373[[#This Row],[SVL GS 46]])^$W$3</f>
        <v>271.85293735340338</v>
      </c>
      <c r="X822" s="12">
        <f>Table1373[[#This Row],[GS 46]]-Table1373[[#This Row],[GS]]</f>
        <v>4</v>
      </c>
      <c r="Y822">
        <f>Table1373[[#This Row],[SVL GS 46]]-Table1373[[#This Row],[SVL]]</f>
        <v>-2.0399999999999991</v>
      </c>
      <c r="Z822">
        <f>Table1373[[#This Row],[Mass GS 46]]-Table1373[[#This Row],[Mass]]</f>
        <v>-0.13600000000000001</v>
      </c>
      <c r="AA822">
        <f>Table1373[[#This Row],[SMI.mg GS 46]]-Table1373[[#This Row],[SMI.mg]]</f>
        <v>-27.49043872669273</v>
      </c>
      <c r="AB822">
        <f>Table1373[[#This Row],[Days post-exp. GS 46]]-Table1373[[#This Row],[Days post-exp.]]</f>
        <v>5</v>
      </c>
    </row>
    <row r="823" spans="1:28">
      <c r="A823" t="s">
        <v>1680</v>
      </c>
      <c r="B823" t="s">
        <v>1332</v>
      </c>
      <c r="C823" s="3">
        <v>44002</v>
      </c>
      <c r="D823" s="13">
        <v>44024</v>
      </c>
      <c r="E823" t="s">
        <v>1703</v>
      </c>
      <c r="F823">
        <f>Table1373[[#This Row],[Date Measured]]-Table1373[[#This Row],[Exp. Start]]</f>
        <v>22</v>
      </c>
      <c r="G823">
        <v>14.25</v>
      </c>
      <c r="H823">
        <v>42</v>
      </c>
      <c r="I823">
        <v>0.38300000000000001</v>
      </c>
      <c r="J823">
        <f>Table1373[[#This Row],[Mass]]*1000</f>
        <v>383</v>
      </c>
      <c r="K823">
        <f>LOG(Table1373[[#This Row],[SVL]])</f>
        <v>1.153814864344529</v>
      </c>
      <c r="L823">
        <f>LOG(Table1373[[#This Row],[Mass (mg)]])</f>
        <v>2.5831987739686229</v>
      </c>
      <c r="M823">
        <f>Table1373[[#This Row],[Mass (mg)]]*($M$4/Table1373[[#This Row],[SVL]])^$M$3</f>
        <v>425.06606782886638</v>
      </c>
      <c r="N823" s="13">
        <v>44029</v>
      </c>
      <c r="O823" t="s">
        <v>1704</v>
      </c>
      <c r="P823">
        <f>Table1373[[#This Row],[Date Measured GS 46]]-Table1373[[#This Row],[Exp. Start]]</f>
        <v>27</v>
      </c>
      <c r="Q823">
        <v>14.48</v>
      </c>
      <c r="R823">
        <v>46</v>
      </c>
      <c r="S823">
        <v>0.21</v>
      </c>
      <c r="T823">
        <f>Table1373[[#This Row],[Mass GS 46]]*1000</f>
        <v>210</v>
      </c>
      <c r="U823">
        <f>LOG(Table1373[[#This Row],[SVL GS 46]])</f>
        <v>1.1607685618611281</v>
      </c>
      <c r="V823">
        <f>LOG(Table1373[[#This Row],[Mass (mg) GS 46]])</f>
        <v>2.3222192947339191</v>
      </c>
      <c r="W823">
        <f>Table1373[[#This Row],[Mass (mg) GS 46]]*($W$4/Table1373[[#This Row],[SVL GS 46]])^$W$3</f>
        <v>228.58935147096804</v>
      </c>
      <c r="X823" s="12">
        <f>Table1373[[#This Row],[GS 46]]-Table1373[[#This Row],[GS]]</f>
        <v>4</v>
      </c>
      <c r="Y823">
        <f>Table1373[[#This Row],[SVL GS 46]]-Table1373[[#This Row],[SVL]]</f>
        <v>0.23000000000000043</v>
      </c>
      <c r="Z823">
        <f>Table1373[[#This Row],[Mass GS 46]]-Table1373[[#This Row],[Mass]]</f>
        <v>-0.17300000000000001</v>
      </c>
      <c r="AA823">
        <f>Table1373[[#This Row],[SMI.mg GS 46]]-Table1373[[#This Row],[SMI.mg]]</f>
        <v>-196.47671635789834</v>
      </c>
      <c r="AB823">
        <f>Table1373[[#This Row],[Days post-exp. GS 46]]-Table1373[[#This Row],[Days post-exp.]]</f>
        <v>5</v>
      </c>
    </row>
    <row r="824" spans="1:28">
      <c r="A824" t="s">
        <v>1680</v>
      </c>
      <c r="B824" t="s">
        <v>1332</v>
      </c>
      <c r="C824" s="3">
        <v>44002</v>
      </c>
      <c r="D824" s="18">
        <v>44024</v>
      </c>
      <c r="E824" s="4" t="s">
        <v>1705</v>
      </c>
      <c r="F824">
        <f>Table1373[[#This Row],[Date Measured]]-Table1373[[#This Row],[Exp. Start]]</f>
        <v>22</v>
      </c>
      <c r="G824" s="4">
        <v>13.41</v>
      </c>
      <c r="H824" s="4">
        <v>45</v>
      </c>
      <c r="I824" s="4">
        <v>0.20300000000000001</v>
      </c>
      <c r="J824" s="4">
        <f>Table1373[[#This Row],[Mass]]*1000</f>
        <v>203</v>
      </c>
      <c r="K824" s="4">
        <f>LOG(Table1373[[#This Row],[SVL]])</f>
        <v>1.127428777851599</v>
      </c>
      <c r="L824" s="4">
        <f>LOG(Table1373[[#This Row],[Mass (mg)]])</f>
        <v>2.307496037913213</v>
      </c>
      <c r="M824">
        <f>Table1373[[#This Row],[Mass (mg)]]*($M$4/Table1373[[#This Row],[SVL]])^$M$3</f>
        <v>266.84259799368209</v>
      </c>
      <c r="N824" s="13">
        <v>44028</v>
      </c>
      <c r="O824" t="s">
        <v>1706</v>
      </c>
      <c r="P824">
        <f>Table1373[[#This Row],[Date Measured GS 46]]-Table1373[[#This Row],[Exp. Start]]</f>
        <v>26</v>
      </c>
      <c r="Q824">
        <v>14.29</v>
      </c>
      <c r="R824">
        <v>46</v>
      </c>
      <c r="S824">
        <v>0.185</v>
      </c>
      <c r="T824">
        <f>Table1373[[#This Row],[Mass GS 46]]*1000</f>
        <v>185</v>
      </c>
      <c r="U824">
        <f>LOG(Table1373[[#This Row],[SVL GS 46]])</f>
        <v>1.1550322287909702</v>
      </c>
      <c r="V824">
        <f>LOG(Table1373[[#This Row],[Mass (mg) GS 46]])</f>
        <v>2.2671717284030137</v>
      </c>
      <c r="W824">
        <f>Table1373[[#This Row],[Mass (mg) GS 46]]*($W$4/Table1373[[#This Row],[SVL GS 46]])^$W$3</f>
        <v>209.43410102202822</v>
      </c>
      <c r="X824" s="12">
        <f>Table1373[[#This Row],[GS 46]]-Table1373[[#This Row],[GS]]</f>
        <v>1</v>
      </c>
      <c r="Y824">
        <f>Table1373[[#This Row],[SVL GS 46]]-Table1373[[#This Row],[SVL]]</f>
        <v>0.87999999999999901</v>
      </c>
      <c r="Z824">
        <f>Table1373[[#This Row],[Mass GS 46]]-Table1373[[#This Row],[Mass]]</f>
        <v>-1.8000000000000016E-2</v>
      </c>
      <c r="AA824">
        <f>Table1373[[#This Row],[SMI.mg GS 46]]-Table1373[[#This Row],[SMI.mg]]</f>
        <v>-57.408496971653875</v>
      </c>
      <c r="AB824">
        <f>Table1373[[#This Row],[Days post-exp. GS 46]]-Table1373[[#This Row],[Days post-exp.]]</f>
        <v>4</v>
      </c>
    </row>
    <row r="825" spans="1:28">
      <c r="A825" t="s">
        <v>1680</v>
      </c>
      <c r="B825" t="s">
        <v>1332</v>
      </c>
      <c r="C825" s="3">
        <v>44002</v>
      </c>
      <c r="D825" s="18">
        <v>44026</v>
      </c>
      <c r="E825" s="4" t="s">
        <v>1707</v>
      </c>
      <c r="F825">
        <f>Table1373[[#This Row],[Date Measured]]-Table1373[[#This Row],[Exp. Start]]</f>
        <v>24</v>
      </c>
      <c r="G825" s="4">
        <v>11.52</v>
      </c>
      <c r="H825" s="4">
        <v>43</v>
      </c>
      <c r="I825" s="4">
        <v>0.254</v>
      </c>
      <c r="J825" s="4">
        <f>Table1373[[#This Row],[Mass]]*1000</f>
        <v>254</v>
      </c>
      <c r="K825" s="4">
        <f>LOG(Table1373[[#This Row],[SVL]])</f>
        <v>1.0614524790871933</v>
      </c>
      <c r="L825" s="4">
        <f>LOG(Table1373[[#This Row],[Mass (mg)]])</f>
        <v>2.4048337166199381</v>
      </c>
      <c r="M825">
        <f>Table1373[[#This Row],[Mass (mg)]]*($M$4/Table1373[[#This Row],[SVL]])^$M$3</f>
        <v>509.7736202691413</v>
      </c>
      <c r="N825" s="13">
        <v>44030</v>
      </c>
      <c r="O825" t="s">
        <v>1708</v>
      </c>
      <c r="P825">
        <f>Table1373[[#This Row],[Date Measured GS 46]]-Table1373[[#This Row],[Exp. Start]]</f>
        <v>28</v>
      </c>
      <c r="Q825">
        <v>10.16</v>
      </c>
      <c r="R825">
        <v>46</v>
      </c>
      <c r="S825">
        <v>0.13800000000000001</v>
      </c>
      <c r="T825">
        <f>Table1373[[#This Row],[Mass GS 46]]*1000</f>
        <v>138</v>
      </c>
      <c r="U825">
        <f>LOG(Table1373[[#This Row],[SVL GS 46]])</f>
        <v>1.0068937079479006</v>
      </c>
      <c r="V825">
        <f>LOG(Table1373[[#This Row],[Mass (mg) GS 46]])</f>
        <v>2.1398790864012365</v>
      </c>
      <c r="W825">
        <f>Table1373[[#This Row],[Mass (mg) GS 46]]*($W$4/Table1373[[#This Row],[SVL GS 46]])^$W$3</f>
        <v>430.30790320759144</v>
      </c>
      <c r="X825" s="12">
        <f>Table1373[[#This Row],[GS 46]]-Table1373[[#This Row],[GS]]</f>
        <v>3</v>
      </c>
      <c r="Y825">
        <f>Table1373[[#This Row],[SVL GS 46]]-Table1373[[#This Row],[SVL]]</f>
        <v>-1.3599999999999994</v>
      </c>
      <c r="Z825">
        <f>Table1373[[#This Row],[Mass GS 46]]-Table1373[[#This Row],[Mass]]</f>
        <v>-0.11599999999999999</v>
      </c>
      <c r="AA825">
        <f>Table1373[[#This Row],[SMI.mg GS 46]]-Table1373[[#This Row],[SMI.mg]]</f>
        <v>-79.465717061549867</v>
      </c>
      <c r="AB825">
        <f>Table1373[[#This Row],[Days post-exp. GS 46]]-Table1373[[#This Row],[Days post-exp.]]</f>
        <v>4</v>
      </c>
    </row>
    <row r="826" spans="1:28">
      <c r="A826" t="s">
        <v>1680</v>
      </c>
      <c r="B826" t="s">
        <v>1332</v>
      </c>
      <c r="C826" s="3">
        <v>44002</v>
      </c>
      <c r="D826" s="13">
        <v>44028</v>
      </c>
      <c r="E826" s="3" t="s">
        <v>1709</v>
      </c>
      <c r="F826">
        <f>Table1373[[#This Row],[Date Measured]]-Table1373[[#This Row],[Exp. Start]]</f>
        <v>26</v>
      </c>
      <c r="G826">
        <v>13.15</v>
      </c>
      <c r="H826">
        <v>42</v>
      </c>
      <c r="I826">
        <v>0.23699999999999999</v>
      </c>
      <c r="J826">
        <f>Table1373[[#This Row],[Mass]]*1000</f>
        <v>237</v>
      </c>
      <c r="K826">
        <f>LOG(Table1373[[#This Row],[SVL]])</f>
        <v>1.1189257528257768</v>
      </c>
      <c r="L826">
        <f>LOG(Table1373[[#This Row],[Mass (mg)]])</f>
        <v>2.374748346010104</v>
      </c>
      <c r="M826">
        <f>Table1373[[#This Row],[Mass (mg)]]*($M$4/Table1373[[#This Row],[SVL]])^$M$3</f>
        <v>328.99827146509512</v>
      </c>
      <c r="N826" s="13">
        <v>44031</v>
      </c>
      <c r="O826" t="s">
        <v>1710</v>
      </c>
      <c r="P826">
        <f>Table1373[[#This Row],[Date Measured GS 46]]-Table1373[[#This Row],[Exp. Start]]</f>
        <v>29</v>
      </c>
      <c r="Q826">
        <v>11.9</v>
      </c>
      <c r="R826">
        <v>46</v>
      </c>
      <c r="S826">
        <v>0.16400000000000001</v>
      </c>
      <c r="T826">
        <f>Table1373[[#This Row],[Mass GS 46]]*1000</f>
        <v>164</v>
      </c>
      <c r="U826">
        <f>LOG(Table1373[[#This Row],[SVL GS 46]])</f>
        <v>1.0755469613925308</v>
      </c>
      <c r="V826">
        <f>LOG(Table1373[[#This Row],[Mass (mg) GS 46]])</f>
        <v>2.214843848047698</v>
      </c>
      <c r="W826">
        <f>Table1373[[#This Row],[Mass (mg) GS 46]]*($W$4/Table1373[[#This Row],[SVL GS 46]])^$W$3</f>
        <v>319.75642868099095</v>
      </c>
      <c r="X826" s="12">
        <f>Table1373[[#This Row],[GS 46]]-Table1373[[#This Row],[GS]]</f>
        <v>4</v>
      </c>
      <c r="Y826">
        <f>Table1373[[#This Row],[SVL GS 46]]-Table1373[[#This Row],[SVL]]</f>
        <v>-1.25</v>
      </c>
      <c r="Z826">
        <f>Table1373[[#This Row],[Mass GS 46]]-Table1373[[#This Row],[Mass]]</f>
        <v>-7.2999999999999982E-2</v>
      </c>
      <c r="AA826">
        <f>Table1373[[#This Row],[SMI.mg GS 46]]-Table1373[[#This Row],[SMI.mg]]</f>
        <v>-9.2418427841041648</v>
      </c>
      <c r="AB826">
        <f>Table1373[[#This Row],[Days post-exp. GS 46]]-Table1373[[#This Row],[Days post-exp.]]</f>
        <v>3</v>
      </c>
    </row>
    <row r="827" spans="1:28">
      <c r="A827" t="s">
        <v>1680</v>
      </c>
      <c r="B827" t="s">
        <v>1332</v>
      </c>
      <c r="C827" s="3">
        <v>44002</v>
      </c>
      <c r="D827" s="13">
        <v>44029</v>
      </c>
      <c r="E827" s="3" t="s">
        <v>1711</v>
      </c>
      <c r="F827">
        <f>Table1373[[#This Row],[Date Measured]]-Table1373[[#This Row],[Exp. Start]]</f>
        <v>27</v>
      </c>
      <c r="G827">
        <v>14.27</v>
      </c>
      <c r="H827">
        <v>42</v>
      </c>
      <c r="I827">
        <v>0.33600000000000002</v>
      </c>
      <c r="J827">
        <f>Table1373[[#This Row],[Mass]]*1000</f>
        <v>336</v>
      </c>
      <c r="K827">
        <f>LOG(Table1373[[#This Row],[SVL]])</f>
        <v>1.1544239731146468</v>
      </c>
      <c r="L827">
        <f>LOG(Table1373[[#This Row],[Mass (mg)]])</f>
        <v>2.5263392773898441</v>
      </c>
      <c r="M827">
        <f>Table1373[[#This Row],[Mass (mg)]]*($M$4/Table1373[[#This Row],[SVL]])^$M$3</f>
        <v>371.4498598622323</v>
      </c>
      <c r="N827" s="13">
        <v>44033</v>
      </c>
      <c r="O827" t="s">
        <v>1712</v>
      </c>
      <c r="P827">
        <f>Table1373[[#This Row],[Date Measured GS 46]]-Table1373[[#This Row],[Exp. Start]]</f>
        <v>31</v>
      </c>
      <c r="Q827">
        <v>13.78</v>
      </c>
      <c r="R827">
        <v>46</v>
      </c>
      <c r="S827">
        <v>0.20799999999999999</v>
      </c>
      <c r="T827">
        <f>Table1373[[#This Row],[Mass GS 46]]*1000</f>
        <v>208</v>
      </c>
      <c r="U827">
        <f>LOG(Table1373[[#This Row],[SVL GS 46]])</f>
        <v>1.1392492175716069</v>
      </c>
      <c r="V827">
        <f>LOG(Table1373[[#This Row],[Mass (mg) GS 46]])</f>
        <v>2.3180633349627615</v>
      </c>
      <c r="W827">
        <f>Table1373[[#This Row],[Mass (mg) GS 46]]*($W$4/Table1373[[#This Row],[SVL GS 46]])^$W$3</f>
        <v>262.31323936243257</v>
      </c>
      <c r="X827" s="12">
        <f>Table1373[[#This Row],[GS 46]]-Table1373[[#This Row],[GS]]</f>
        <v>4</v>
      </c>
      <c r="Y827">
        <f>Table1373[[#This Row],[SVL GS 46]]-Table1373[[#This Row],[SVL]]</f>
        <v>-0.49000000000000021</v>
      </c>
      <c r="Z827">
        <f>Table1373[[#This Row],[Mass GS 46]]-Table1373[[#This Row],[Mass]]</f>
        <v>-0.12800000000000003</v>
      </c>
      <c r="AA827">
        <f>Table1373[[#This Row],[SMI.mg GS 46]]-Table1373[[#This Row],[SMI.mg]]</f>
        <v>-109.13662049979973</v>
      </c>
      <c r="AB827">
        <f>Table1373[[#This Row],[Days post-exp. GS 46]]-Table1373[[#This Row],[Days post-exp.]]</f>
        <v>4</v>
      </c>
    </row>
    <row r="828" spans="1:28">
      <c r="A828" t="s">
        <v>1680</v>
      </c>
      <c r="B828" t="s">
        <v>1332</v>
      </c>
      <c r="C828" s="3">
        <v>44002</v>
      </c>
      <c r="D828" s="13">
        <v>44030</v>
      </c>
      <c r="E828" s="3" t="s">
        <v>1713</v>
      </c>
      <c r="F828">
        <f>Table1373[[#This Row],[Date Measured]]-Table1373[[#This Row],[Exp. Start]]</f>
        <v>28</v>
      </c>
      <c r="G828">
        <v>14.09</v>
      </c>
      <c r="H828">
        <v>42</v>
      </c>
      <c r="I828">
        <v>0.29499999999999998</v>
      </c>
      <c r="J828">
        <f>Table1373[[#This Row],[Mass]]*1000</f>
        <v>295</v>
      </c>
      <c r="K828">
        <f>LOG(Table1373[[#This Row],[SVL]])</f>
        <v>1.1489109931093564</v>
      </c>
      <c r="L828">
        <f>LOG(Table1373[[#This Row],[Mass (mg)]])</f>
        <v>2.469822015978163</v>
      </c>
      <c r="M828">
        <f>Table1373[[#This Row],[Mass (mg)]]*($M$4/Table1373[[#This Row],[SVL]])^$M$3</f>
        <v>337.86248590220237</v>
      </c>
      <c r="N828" s="13">
        <v>44034</v>
      </c>
      <c r="O828" t="s">
        <v>1714</v>
      </c>
      <c r="P828">
        <f>Table1373[[#This Row],[Date Measured GS 46]]-Table1373[[#This Row],[Exp. Start]]</f>
        <v>32</v>
      </c>
      <c r="Q828">
        <v>13.59</v>
      </c>
      <c r="R828">
        <v>46</v>
      </c>
      <c r="S828">
        <v>0.185</v>
      </c>
      <c r="T828">
        <f>Table1373[[#This Row],[Mass GS 46]]*1000</f>
        <v>185</v>
      </c>
      <c r="U828">
        <f>LOG(Table1373[[#This Row],[SVL GS 46]])</f>
        <v>1.1332194567324942</v>
      </c>
      <c r="V828">
        <f>LOG(Table1373[[#This Row],[Mass (mg) GS 46]])</f>
        <v>2.2671717284030137</v>
      </c>
      <c r="W828">
        <f>Table1373[[#This Row],[Mass (mg) GS 46]]*($W$4/Table1373[[#This Row],[SVL GS 46]])^$W$3</f>
        <v>243.13034012298527</v>
      </c>
      <c r="X828" s="12">
        <f>Table1373[[#This Row],[GS 46]]-Table1373[[#This Row],[GS]]</f>
        <v>4</v>
      </c>
      <c r="Y828">
        <f>Table1373[[#This Row],[SVL GS 46]]-Table1373[[#This Row],[SVL]]</f>
        <v>-0.5</v>
      </c>
      <c r="Z828">
        <f>Table1373[[#This Row],[Mass GS 46]]-Table1373[[#This Row],[Mass]]</f>
        <v>-0.10999999999999999</v>
      </c>
      <c r="AA828">
        <f>Table1373[[#This Row],[SMI.mg GS 46]]-Table1373[[#This Row],[SMI.mg]]</f>
        <v>-94.732145779217092</v>
      </c>
      <c r="AB828">
        <f>Table1373[[#This Row],[Days post-exp. GS 46]]-Table1373[[#This Row],[Days post-exp.]]</f>
        <v>4</v>
      </c>
    </row>
    <row r="829" spans="1:28">
      <c r="A829" t="s">
        <v>1680</v>
      </c>
      <c r="B829" t="s">
        <v>1332</v>
      </c>
      <c r="C829" s="3">
        <v>44002</v>
      </c>
      <c r="D829" s="13">
        <v>44031</v>
      </c>
      <c r="E829" t="s">
        <v>1715</v>
      </c>
      <c r="F829">
        <f>Table1373[[#This Row],[Date Measured]]-Table1373[[#This Row],[Exp. Start]]</f>
        <v>29</v>
      </c>
      <c r="G829">
        <v>15.09</v>
      </c>
      <c r="H829">
        <v>42</v>
      </c>
      <c r="I829">
        <v>0.32700000000000001</v>
      </c>
      <c r="J829">
        <f>Table1373[[#This Row],[Mass]]*1000</f>
        <v>327</v>
      </c>
      <c r="K829">
        <f>LOG(Table1373[[#This Row],[SVL]])</f>
        <v>1.1786892397755899</v>
      </c>
      <c r="L829">
        <f>LOG(Table1373[[#This Row],[Mass (mg)]])</f>
        <v>2.514547752660286</v>
      </c>
      <c r="M829">
        <f>Table1373[[#This Row],[Mass (mg)]]*($M$4/Table1373[[#This Row],[SVL]])^$M$3</f>
        <v>309.39621838526222</v>
      </c>
      <c r="N829" s="13">
        <v>44035</v>
      </c>
      <c r="O829" t="s">
        <v>1716</v>
      </c>
      <c r="P829">
        <f>Table1373[[#This Row],[Date Measured GS 46]]-Table1373[[#This Row],[Exp. Start]]</f>
        <v>33</v>
      </c>
      <c r="Q829">
        <v>13.54</v>
      </c>
      <c r="R829">
        <v>46</v>
      </c>
      <c r="S829">
        <v>0.22700000000000001</v>
      </c>
      <c r="T829">
        <f>Table1373[[#This Row],[Mass GS 46]]*1000</f>
        <v>227</v>
      </c>
      <c r="U829">
        <f>LOG(Table1373[[#This Row],[SVL GS 46]])</f>
        <v>1.1316186643491255</v>
      </c>
      <c r="V829">
        <f>LOG(Table1373[[#This Row],[Mass (mg) GS 46]])</f>
        <v>2.3560258571931225</v>
      </c>
      <c r="W829">
        <f>Table1373[[#This Row],[Mass (mg) GS 46]]*($W$4/Table1373[[#This Row],[SVL GS 46]])^$W$3</f>
        <v>301.6117206665503</v>
      </c>
      <c r="X829" s="12">
        <f>Table1373[[#This Row],[GS 46]]-Table1373[[#This Row],[GS]]</f>
        <v>4</v>
      </c>
      <c r="Y829">
        <f>Table1373[[#This Row],[SVL GS 46]]-Table1373[[#This Row],[SVL]]</f>
        <v>-1.5500000000000007</v>
      </c>
      <c r="Z829">
        <f>Table1373[[#This Row],[Mass GS 46]]-Table1373[[#This Row],[Mass]]</f>
        <v>-0.1</v>
      </c>
      <c r="AA829">
        <f>Table1373[[#This Row],[SMI.mg GS 46]]-Table1373[[#This Row],[SMI.mg]]</f>
        <v>-7.7844977187119184</v>
      </c>
      <c r="AB829">
        <f>Table1373[[#This Row],[Days post-exp. GS 46]]-Table1373[[#This Row],[Days post-exp.]]</f>
        <v>4</v>
      </c>
    </row>
    <row r="830" spans="1:28">
      <c r="A830" t="s">
        <v>1680</v>
      </c>
      <c r="B830" t="s">
        <v>1332</v>
      </c>
      <c r="C830" s="3">
        <v>44002</v>
      </c>
      <c r="D830" s="13">
        <v>44035</v>
      </c>
      <c r="E830" t="s">
        <v>1717</v>
      </c>
      <c r="F830">
        <f>Table1373[[#This Row],[Date Measured]]-Table1373[[#This Row],[Exp. Start]]</f>
        <v>33</v>
      </c>
      <c r="G830">
        <v>10.93</v>
      </c>
      <c r="H830">
        <v>42</v>
      </c>
      <c r="I830">
        <v>0.42</v>
      </c>
      <c r="J830">
        <f>Table1373[[#This Row],[Mass]]*1000</f>
        <v>420</v>
      </c>
      <c r="K830">
        <f>LOG(Table1373[[#This Row],[SVL]])</f>
        <v>1.0386201619497029</v>
      </c>
      <c r="L830">
        <f>LOG(Table1373[[#This Row],[Mass (mg)]])</f>
        <v>2.6232492903979003</v>
      </c>
      <c r="M830">
        <f>Table1373[[#This Row],[Mass (mg)]]*($M$4/Table1373[[#This Row],[SVL]])^$M$3</f>
        <v>975.87672471700591</v>
      </c>
      <c r="N830" s="13">
        <v>44040</v>
      </c>
      <c r="O830" t="s">
        <v>1718</v>
      </c>
      <c r="P830">
        <f>Table1373[[#This Row],[Date Measured GS 46]]-Table1373[[#This Row],[Exp. Start]]</f>
        <v>38</v>
      </c>
      <c r="Q830">
        <v>13.15</v>
      </c>
      <c r="R830">
        <v>46</v>
      </c>
      <c r="S830">
        <v>0.28599999999999998</v>
      </c>
      <c r="T830">
        <f>Table1373[[#This Row],[Mass GS 46]]*1000</f>
        <v>286</v>
      </c>
      <c r="U830">
        <f>LOG(Table1373[[#This Row],[SVL GS 46]])</f>
        <v>1.1189257528257768</v>
      </c>
      <c r="V830">
        <f>LOG(Table1373[[#This Row],[Mass (mg) GS 46]])</f>
        <v>2.4563660331290431</v>
      </c>
      <c r="W830">
        <f>Table1373[[#This Row],[Mass (mg) GS 46]]*($W$4/Table1373[[#This Row],[SVL GS 46]])^$W$3</f>
        <v>414.46789211008888</v>
      </c>
      <c r="X830" s="12">
        <f>Table1373[[#This Row],[GS 46]]-Table1373[[#This Row],[GS]]</f>
        <v>4</v>
      </c>
      <c r="Y830">
        <f>Table1373[[#This Row],[SVL GS 46]]-Table1373[[#This Row],[SVL]]</f>
        <v>2.2200000000000006</v>
      </c>
      <c r="Z830">
        <f>Table1373[[#This Row],[Mass GS 46]]-Table1373[[#This Row],[Mass]]</f>
        <v>-0.13400000000000001</v>
      </c>
      <c r="AA830">
        <f>Table1373[[#This Row],[SMI.mg GS 46]]-Table1373[[#This Row],[SMI.mg]]</f>
        <v>-561.40883260691703</v>
      </c>
      <c r="AB830">
        <f>Table1373[[#This Row],[Days post-exp. GS 46]]-Table1373[[#This Row],[Days post-exp.]]</f>
        <v>5</v>
      </c>
    </row>
    <row r="831" spans="1:28">
      <c r="A831" t="s">
        <v>1680</v>
      </c>
      <c r="B831" t="s">
        <v>1332</v>
      </c>
      <c r="C831" s="3">
        <v>44002</v>
      </c>
      <c r="D831" s="18">
        <v>44037</v>
      </c>
      <c r="E831" s="4" t="s">
        <v>1719</v>
      </c>
      <c r="F831">
        <f>Table1373[[#This Row],[Date Measured]]-Table1373[[#This Row],[Exp. Start]]</f>
        <v>35</v>
      </c>
      <c r="G831" s="4">
        <v>14.46</v>
      </c>
      <c r="H831" s="4">
        <v>44</v>
      </c>
      <c r="I831" s="4">
        <v>0.39700000000000002</v>
      </c>
      <c r="J831" s="4">
        <f>Table1373[[#This Row],[Mass]]*1000</f>
        <v>397</v>
      </c>
      <c r="K831" s="4">
        <f>LOG(Table1373[[#This Row],[SVL]])</f>
        <v>1.160168292958512</v>
      </c>
      <c r="L831" s="4">
        <f>LOG(Table1373[[#This Row],[Mass (mg)]])</f>
        <v>2.5987905067631152</v>
      </c>
      <c r="M831">
        <f>Table1373[[#This Row],[Mass (mg)]]*($M$4/Table1373[[#This Row],[SVL]])^$M$3</f>
        <v>423.00935194862319</v>
      </c>
      <c r="N831" s="13">
        <v>44040</v>
      </c>
      <c r="O831" t="s">
        <v>1720</v>
      </c>
      <c r="P831">
        <f>Table1373[[#This Row],[Date Measured GS 46]]-Table1373[[#This Row],[Exp. Start]]</f>
        <v>38</v>
      </c>
      <c r="Q831">
        <v>17.850000000000001</v>
      </c>
      <c r="R831">
        <v>46</v>
      </c>
      <c r="S831">
        <v>0.39</v>
      </c>
      <c r="T831">
        <f>Table1373[[#This Row],[Mass GS 46]]*1000</f>
        <v>390</v>
      </c>
      <c r="U831">
        <f>LOG(Table1373[[#This Row],[SVL GS 46]])</f>
        <v>1.2516382204482119</v>
      </c>
      <c r="V831">
        <f>LOG(Table1373[[#This Row],[Mass (mg) GS 46]])</f>
        <v>2.5910646070264991</v>
      </c>
      <c r="W831">
        <f>Table1373[[#This Row],[Mass (mg) GS 46]]*($W$4/Table1373[[#This Row],[SVL GS 46]])^$W$3</f>
        <v>228.02675789003763</v>
      </c>
      <c r="X831" s="12">
        <f>Table1373[[#This Row],[GS 46]]-Table1373[[#This Row],[GS]]</f>
        <v>2</v>
      </c>
      <c r="Y831">
        <f>Table1373[[#This Row],[SVL GS 46]]-Table1373[[#This Row],[SVL]]</f>
        <v>3.3900000000000006</v>
      </c>
      <c r="Z831">
        <f>Table1373[[#This Row],[Mass GS 46]]-Table1373[[#This Row],[Mass]]</f>
        <v>-7.0000000000000062E-3</v>
      </c>
      <c r="AA831">
        <f>Table1373[[#This Row],[SMI.mg GS 46]]-Table1373[[#This Row],[SMI.mg]]</f>
        <v>-194.98259405858556</v>
      </c>
      <c r="AB831">
        <f>Table1373[[#This Row],[Days post-exp. GS 46]]-Table1373[[#This Row],[Days post-exp.]]</f>
        <v>3</v>
      </c>
    </row>
    <row r="832" spans="1:28">
      <c r="A832" t="s">
        <v>1680</v>
      </c>
      <c r="B832" t="s">
        <v>1332</v>
      </c>
      <c r="C832" s="3">
        <v>44002</v>
      </c>
      <c r="D832" s="18">
        <v>44037</v>
      </c>
      <c r="E832" s="4" t="s">
        <v>1721</v>
      </c>
      <c r="F832">
        <f>Table1373[[#This Row],[Date Measured]]-Table1373[[#This Row],[Exp. Start]]</f>
        <v>35</v>
      </c>
      <c r="G832" s="4">
        <v>14.96</v>
      </c>
      <c r="H832" s="4">
        <v>45</v>
      </c>
      <c r="I832" s="4">
        <v>0.35399999999999998</v>
      </c>
      <c r="J832" s="4">
        <f>Table1373[[#This Row],[Mass]]*1000</f>
        <v>354</v>
      </c>
      <c r="K832" s="4">
        <f>LOG(Table1373[[#This Row],[SVL]])</f>
        <v>1.1749315935284426</v>
      </c>
      <c r="L832" s="4">
        <f>LOG(Table1373[[#This Row],[Mass (mg)]])</f>
        <v>2.5490032620257876</v>
      </c>
      <c r="M832">
        <f>Table1373[[#This Row],[Mass (mg)]]*($M$4/Table1373[[#This Row],[SVL]])^$M$3</f>
        <v>343.11354549854894</v>
      </c>
      <c r="N832" s="13">
        <v>44040</v>
      </c>
      <c r="O832" t="s">
        <v>1722</v>
      </c>
      <c r="P832">
        <f>Table1373[[#This Row],[Date Measured GS 46]]-Table1373[[#This Row],[Exp. Start]]</f>
        <v>38</v>
      </c>
      <c r="Q832">
        <v>17.420000000000002</v>
      </c>
      <c r="R832">
        <v>46</v>
      </c>
      <c r="S832">
        <v>0.35699999999999998</v>
      </c>
      <c r="T832">
        <f>Table1373[[#This Row],[Mass GS 46]]*1000</f>
        <v>357</v>
      </c>
      <c r="U832">
        <f>LOG(Table1373[[#This Row],[SVL GS 46]])</f>
        <v>1.2410481506716444</v>
      </c>
      <c r="V832">
        <f>LOG(Table1373[[#This Row],[Mass (mg) GS 46]])</f>
        <v>2.5526682161121932</v>
      </c>
      <c r="W832">
        <f>Table1373[[#This Row],[Mass (mg) GS 46]]*($W$4/Table1373[[#This Row],[SVL GS 46]])^$W$3</f>
        <v>224.41182061257038</v>
      </c>
      <c r="X832" s="12">
        <f>Table1373[[#This Row],[GS 46]]-Table1373[[#This Row],[GS]]</f>
        <v>1</v>
      </c>
      <c r="Y832">
        <f>Table1373[[#This Row],[SVL GS 46]]-Table1373[[#This Row],[SVL]]</f>
        <v>2.4600000000000009</v>
      </c>
      <c r="Z832">
        <f>Table1373[[#This Row],[Mass GS 46]]-Table1373[[#This Row],[Mass]]</f>
        <v>3.0000000000000027E-3</v>
      </c>
      <c r="AA832">
        <f>Table1373[[#This Row],[SMI.mg GS 46]]-Table1373[[#This Row],[SMI.mg]]</f>
        <v>-118.70172488597856</v>
      </c>
      <c r="AB832">
        <f>Table1373[[#This Row],[Days post-exp. GS 46]]-Table1373[[#This Row],[Days post-exp.]]</f>
        <v>3</v>
      </c>
    </row>
    <row r="833" spans="1:29">
      <c r="A833" t="s">
        <v>1680</v>
      </c>
      <c r="B833" t="s">
        <v>1332</v>
      </c>
      <c r="C833" s="3">
        <v>44002</v>
      </c>
      <c r="D833" s="13">
        <v>44038</v>
      </c>
      <c r="E833" s="3" t="s">
        <v>1723</v>
      </c>
      <c r="F833">
        <f>Table1373[[#This Row],[Date Measured]]-Table1373[[#This Row],[Exp. Start]]</f>
        <v>36</v>
      </c>
      <c r="G833">
        <v>15.61</v>
      </c>
      <c r="H833">
        <v>42</v>
      </c>
      <c r="I833">
        <v>0.64700000000000002</v>
      </c>
      <c r="J833">
        <f>Table1373[[#This Row],[Mass]]*1000</f>
        <v>647</v>
      </c>
      <c r="K833">
        <f>LOG(Table1373[[#This Row],[SVL]])</f>
        <v>1.1934029030624176</v>
      </c>
      <c r="L833">
        <f>LOG(Table1373[[#This Row],[Mass (mg)]])</f>
        <v>2.8109042806687006</v>
      </c>
      <c r="M833">
        <f>Table1373[[#This Row],[Mass (mg)]]*($M$4/Table1373[[#This Row],[SVL]])^$M$3</f>
        <v>557.03814882368317</v>
      </c>
      <c r="N833" s="27">
        <v>44045</v>
      </c>
      <c r="O833" s="31" t="s">
        <v>1724</v>
      </c>
      <c r="P833">
        <f>Table1373[[#This Row],[Date Measured GS 46]]-Table1373[[#This Row],[Exp. Start]]</f>
        <v>43</v>
      </c>
      <c r="Q833" s="31">
        <v>18.27</v>
      </c>
      <c r="R833" s="31">
        <v>46</v>
      </c>
      <c r="S833" s="31">
        <v>0.45900000000000002</v>
      </c>
      <c r="T833">
        <f>Table1373[[#This Row],[Mass GS 46]]*1000</f>
        <v>459</v>
      </c>
      <c r="U833">
        <f>LOG(Table1373[[#This Row],[SVL GS 46]])</f>
        <v>1.2617385473525378</v>
      </c>
      <c r="V833">
        <f>LOG(Table1373[[#This Row],[Mass (mg) GS 46]])</f>
        <v>2.661812685537261</v>
      </c>
      <c r="W833">
        <f>Table1373[[#This Row],[Mass (mg) GS 46]]*($W$4/Table1373[[#This Row],[SVL GS 46]])^$W$3</f>
        <v>250.45649320562791</v>
      </c>
      <c r="X833" s="12">
        <f>Table1373[[#This Row],[GS 46]]-Table1373[[#This Row],[GS]]</f>
        <v>4</v>
      </c>
      <c r="Y833">
        <f>Table1373[[#This Row],[SVL GS 46]]-Table1373[[#This Row],[SVL]]</f>
        <v>2.66</v>
      </c>
      <c r="Z833">
        <f>Table1373[[#This Row],[Mass GS 46]]-Table1373[[#This Row],[Mass]]</f>
        <v>-0.188</v>
      </c>
      <c r="AA833">
        <f>Table1373[[#This Row],[SMI.mg GS 46]]-Table1373[[#This Row],[SMI.mg]]</f>
        <v>-306.58165561805527</v>
      </c>
      <c r="AB833">
        <f>Table1373[[#This Row],[Days post-exp. GS 46]]-Table1373[[#This Row],[Days post-exp.]]</f>
        <v>7</v>
      </c>
    </row>
    <row r="834" spans="1:29">
      <c r="A834" t="s">
        <v>1680</v>
      </c>
      <c r="B834" t="s">
        <v>1332</v>
      </c>
      <c r="C834" s="3">
        <v>44002</v>
      </c>
      <c r="D834" s="13">
        <v>44039</v>
      </c>
      <c r="E834" s="3" t="s">
        <v>1725</v>
      </c>
      <c r="F834">
        <f>Table1373[[#This Row],[Date Measured]]-Table1373[[#This Row],[Exp. Start]]</f>
        <v>37</v>
      </c>
      <c r="G834">
        <v>18.11</v>
      </c>
      <c r="H834">
        <v>42</v>
      </c>
      <c r="I834">
        <v>0.59099999999999997</v>
      </c>
      <c r="J834">
        <f>Table1373[[#This Row],[Mass]]*1000</f>
        <v>591</v>
      </c>
      <c r="K834">
        <f>LOG(Table1373[[#This Row],[SVL]])</f>
        <v>1.2579184503140584</v>
      </c>
      <c r="L834">
        <f>LOG(Table1373[[#This Row],[Mass (mg)]])</f>
        <v>2.7715874808812555</v>
      </c>
      <c r="M834">
        <f>Table1373[[#This Row],[Mass (mg)]]*($M$4/Table1373[[#This Row],[SVL]])^$M$3</f>
        <v>336.39746197780011</v>
      </c>
      <c r="N834" s="13">
        <v>44045</v>
      </c>
      <c r="O834" t="s">
        <v>1726</v>
      </c>
      <c r="P834">
        <f>Table1373[[#This Row],[Date Measured GS 46]]-Table1373[[#This Row],[Exp. Start]]</f>
        <v>43</v>
      </c>
      <c r="Q834">
        <v>18.55</v>
      </c>
      <c r="R834">
        <v>46</v>
      </c>
      <c r="S834">
        <v>0.498</v>
      </c>
      <c r="T834">
        <f>Table1373[[#This Row],[Mass GS 46]]*1000</f>
        <v>498</v>
      </c>
      <c r="U834">
        <f>LOG(Table1373[[#This Row],[SVL GS 46]])</f>
        <v>1.2683439139510646</v>
      </c>
      <c r="V834">
        <f>LOG(Table1373[[#This Row],[Mass (mg) GS 46]])</f>
        <v>2.6972293427597176</v>
      </c>
      <c r="W834">
        <f>Table1373[[#This Row],[Mass (mg) GS 46]]*($W$4/Table1373[[#This Row],[SVL GS 46]])^$W$3</f>
        <v>259.73390408964161</v>
      </c>
      <c r="X834" s="12">
        <f>Table1373[[#This Row],[GS 46]]-Table1373[[#This Row],[GS]]</f>
        <v>4</v>
      </c>
      <c r="Y834">
        <f>Table1373[[#This Row],[SVL GS 46]]-Table1373[[#This Row],[SVL]]</f>
        <v>0.44000000000000128</v>
      </c>
      <c r="Z834">
        <f>Table1373[[#This Row],[Mass GS 46]]-Table1373[[#This Row],[Mass]]</f>
        <v>-9.2999999999999972E-2</v>
      </c>
      <c r="AA834">
        <f>Table1373[[#This Row],[SMI.mg GS 46]]-Table1373[[#This Row],[SMI.mg]]</f>
        <v>-76.663557888158493</v>
      </c>
      <c r="AB834">
        <f>Table1373[[#This Row],[Days post-exp. GS 46]]-Table1373[[#This Row],[Days post-exp.]]</f>
        <v>6</v>
      </c>
    </row>
    <row r="835" spans="1:29">
      <c r="A835" t="s">
        <v>1680</v>
      </c>
      <c r="B835" t="s">
        <v>1332</v>
      </c>
      <c r="C835" s="3">
        <v>44002</v>
      </c>
      <c r="D835" s="13">
        <v>44039</v>
      </c>
      <c r="E835" s="3" t="s">
        <v>1727</v>
      </c>
      <c r="F835">
        <f>Table1373[[#This Row],[Date Measured]]-Table1373[[#This Row],[Exp. Start]]</f>
        <v>37</v>
      </c>
      <c r="G835">
        <v>14.54</v>
      </c>
      <c r="H835">
        <v>42</v>
      </c>
      <c r="I835">
        <v>0.438</v>
      </c>
      <c r="J835">
        <f>Table1373[[#This Row],[Mass]]*1000</f>
        <v>438</v>
      </c>
      <c r="K835">
        <f>LOG(Table1373[[#This Row],[SVL]])</f>
        <v>1.162564406523019</v>
      </c>
      <c r="L835">
        <f>LOG(Table1373[[#This Row],[Mass (mg)]])</f>
        <v>2.6414741105040997</v>
      </c>
      <c r="M835">
        <f>Table1373[[#This Row],[Mass (mg)]]*($M$4/Table1373[[#This Row],[SVL]])^$M$3</f>
        <v>459.57767587579838</v>
      </c>
      <c r="N835" s="27">
        <v>44045</v>
      </c>
      <c r="O835" s="31" t="s">
        <v>1728</v>
      </c>
      <c r="P835">
        <f>Table1373[[#This Row],[Date Measured GS 46]]-Table1373[[#This Row],[Exp. Start]]</f>
        <v>43</v>
      </c>
      <c r="Q835" s="31">
        <v>16.739999999999998</v>
      </c>
      <c r="R835" s="31">
        <v>46</v>
      </c>
      <c r="S835" s="31">
        <v>0.35699999999999998</v>
      </c>
      <c r="T835">
        <f>Table1373[[#This Row],[Mass GS 46]]*1000</f>
        <v>357</v>
      </c>
      <c r="U835">
        <f>LOG(Table1373[[#This Row],[SVL GS 46]])</f>
        <v>1.2237554536572413</v>
      </c>
      <c r="V835">
        <f>LOG(Table1373[[#This Row],[Mass (mg) GS 46]])</f>
        <v>2.5526682161121932</v>
      </c>
      <c r="W835">
        <f>Table1373[[#This Row],[Mass (mg) GS 46]]*($W$4/Table1373[[#This Row],[SVL GS 46]])^$W$3</f>
        <v>252.58714545278275</v>
      </c>
      <c r="X835" s="12">
        <f>Table1373[[#This Row],[GS 46]]-Table1373[[#This Row],[GS]]</f>
        <v>4</v>
      </c>
      <c r="Y835">
        <f>Table1373[[#This Row],[SVL GS 46]]-Table1373[[#This Row],[SVL]]</f>
        <v>2.1999999999999993</v>
      </c>
      <c r="Z835">
        <f>Table1373[[#This Row],[Mass GS 46]]-Table1373[[#This Row],[Mass]]</f>
        <v>-8.1000000000000016E-2</v>
      </c>
      <c r="AA835">
        <f>Table1373[[#This Row],[SMI.mg GS 46]]-Table1373[[#This Row],[SMI.mg]]</f>
        <v>-206.99053042301563</v>
      </c>
      <c r="AB835">
        <f>Table1373[[#This Row],[Days post-exp. GS 46]]-Table1373[[#This Row],[Days post-exp.]]</f>
        <v>6</v>
      </c>
    </row>
    <row r="836" spans="1:29">
      <c r="A836" t="s">
        <v>1680</v>
      </c>
      <c r="B836" t="s">
        <v>1332</v>
      </c>
      <c r="C836" s="3">
        <v>44002</v>
      </c>
      <c r="D836" s="13">
        <v>44040</v>
      </c>
      <c r="E836" s="3" t="s">
        <v>1729</v>
      </c>
      <c r="F836">
        <f>Table1373[[#This Row],[Date Measured]]-Table1373[[#This Row],[Exp. Start]]</f>
        <v>38</v>
      </c>
      <c r="G836">
        <v>15.3</v>
      </c>
      <c r="H836">
        <v>42</v>
      </c>
      <c r="I836">
        <v>0.495</v>
      </c>
      <c r="J836">
        <f>Table1373[[#This Row],[Mass]]*1000</f>
        <v>495</v>
      </c>
      <c r="K836">
        <f>LOG(Table1373[[#This Row],[SVL]])</f>
        <v>1.1846914308175989</v>
      </c>
      <c r="L836">
        <f>LOG(Table1373[[#This Row],[Mass (mg)]])</f>
        <v>2.6946051989335689</v>
      </c>
      <c r="M836">
        <f>Table1373[[#This Row],[Mass (mg)]]*($M$4/Table1373[[#This Row],[SVL]])^$M$3</f>
        <v>450.66378355165722</v>
      </c>
      <c r="N836" s="13">
        <v>44044</v>
      </c>
      <c r="O836" t="s">
        <v>1730</v>
      </c>
      <c r="P836">
        <f>Table1373[[#This Row],[Date Measured GS 46]]-Table1373[[#This Row],[Exp. Start]]</f>
        <v>42</v>
      </c>
      <c r="Q836">
        <v>14.93</v>
      </c>
      <c r="R836">
        <v>46</v>
      </c>
      <c r="S836">
        <v>0.377</v>
      </c>
      <c r="T836">
        <f>Table1373[[#This Row],[Mass GS 46]]*1000</f>
        <v>377</v>
      </c>
      <c r="U836">
        <f>LOG(Table1373[[#This Row],[SVL GS 46]])</f>
        <v>1.1740598077250255</v>
      </c>
      <c r="V836">
        <f>LOG(Table1373[[#This Row],[Mass (mg) GS 46]])</f>
        <v>2.576341350205793</v>
      </c>
      <c r="W836">
        <f>Table1373[[#This Row],[Mass (mg) GS 46]]*($W$4/Table1373[[#This Row],[SVL GS 46]])^$W$3</f>
        <v>374.71258641729622</v>
      </c>
      <c r="X836" s="12">
        <f>Table1373[[#This Row],[GS 46]]-Table1373[[#This Row],[GS]]</f>
        <v>4</v>
      </c>
      <c r="Y836">
        <f>Table1373[[#This Row],[SVL GS 46]]-Table1373[[#This Row],[SVL]]</f>
        <v>-0.37000000000000099</v>
      </c>
      <c r="Z836">
        <f>Table1373[[#This Row],[Mass GS 46]]-Table1373[[#This Row],[Mass]]</f>
        <v>-0.11799999999999999</v>
      </c>
      <c r="AA836">
        <f>Table1373[[#This Row],[SMI.mg GS 46]]-Table1373[[#This Row],[SMI.mg]]</f>
        <v>-75.951197134360996</v>
      </c>
      <c r="AB836">
        <f>Table1373[[#This Row],[Days post-exp. GS 46]]-Table1373[[#This Row],[Days post-exp.]]</f>
        <v>4</v>
      </c>
    </row>
    <row r="837" spans="1:29">
      <c r="A837" t="s">
        <v>1680</v>
      </c>
      <c r="B837" t="s">
        <v>1332</v>
      </c>
      <c r="C837" s="3">
        <v>44002</v>
      </c>
      <c r="D837" s="13">
        <v>44040</v>
      </c>
      <c r="E837" s="3" t="s">
        <v>1731</v>
      </c>
      <c r="F837">
        <f>Table1373[[#This Row],[Date Measured]]-Table1373[[#This Row],[Exp. Start]]</f>
        <v>38</v>
      </c>
      <c r="G837">
        <v>15.99</v>
      </c>
      <c r="H837">
        <v>42</v>
      </c>
      <c r="I837">
        <v>0.57999999999999996</v>
      </c>
      <c r="J837">
        <f>Table1373[[#This Row],[Mass]]*1000</f>
        <v>580</v>
      </c>
      <c r="K837">
        <f>LOG(Table1373[[#This Row],[SVL]])</f>
        <v>1.2038484637462348</v>
      </c>
      <c r="L837">
        <f>LOG(Table1373[[#This Row],[Mass (mg)]])</f>
        <v>2.7634279935629373</v>
      </c>
      <c r="M837">
        <f>Table1373[[#This Row],[Mass (mg)]]*($M$4/Table1373[[#This Row],[SVL]])^$M$3</f>
        <v>466.99405187338368</v>
      </c>
      <c r="N837" s="13">
        <v>44047</v>
      </c>
      <c r="O837" t="s">
        <v>1732</v>
      </c>
      <c r="P837">
        <f>Table1373[[#This Row],[Date Measured GS 46]]-Table1373[[#This Row],[Exp. Start]]</f>
        <v>45</v>
      </c>
      <c r="Q837">
        <v>17.27</v>
      </c>
      <c r="R837">
        <v>46</v>
      </c>
      <c r="S837">
        <v>0.40799999999999997</v>
      </c>
      <c r="T837">
        <f>Table1373[[#This Row],[Mass GS 46]]*1000</f>
        <v>408</v>
      </c>
      <c r="U837">
        <f>LOG(Table1373[[#This Row],[SVL GS 46]])</f>
        <v>1.2372923375674587</v>
      </c>
      <c r="V837">
        <f>LOG(Table1373[[#This Row],[Mass (mg) GS 46]])</f>
        <v>2.61066016308988</v>
      </c>
      <c r="W837">
        <f>Table1373[[#This Row],[Mass (mg) GS 46]]*($W$4/Table1373[[#This Row],[SVL GS 46]])^$W$3</f>
        <v>263.14419194047002</v>
      </c>
      <c r="X837" s="12">
        <f>Table1373[[#This Row],[GS 46]]-Table1373[[#This Row],[GS]]</f>
        <v>4</v>
      </c>
      <c r="Y837">
        <f>Table1373[[#This Row],[SVL GS 46]]-Table1373[[#This Row],[SVL]]</f>
        <v>1.2799999999999994</v>
      </c>
      <c r="Z837">
        <f>Table1373[[#This Row],[Mass GS 46]]-Table1373[[#This Row],[Mass]]</f>
        <v>-0.17199999999999999</v>
      </c>
      <c r="AA837">
        <f>Table1373[[#This Row],[SMI.mg GS 46]]-Table1373[[#This Row],[SMI.mg]]</f>
        <v>-203.84985993291366</v>
      </c>
      <c r="AB837">
        <f>Table1373[[#This Row],[Days post-exp. GS 46]]-Table1373[[#This Row],[Days post-exp.]]</f>
        <v>7</v>
      </c>
    </row>
    <row r="838" spans="1:29">
      <c r="A838" t="s">
        <v>1680</v>
      </c>
      <c r="B838" t="s">
        <v>1332</v>
      </c>
      <c r="C838" s="3">
        <v>44002</v>
      </c>
      <c r="D838" s="13">
        <v>44040</v>
      </c>
      <c r="E838" s="3" t="s">
        <v>1733</v>
      </c>
      <c r="F838">
        <f>Table1373[[#This Row],[Date Measured]]-Table1373[[#This Row],[Exp. Start]]</f>
        <v>38</v>
      </c>
      <c r="G838">
        <v>16.3</v>
      </c>
      <c r="H838">
        <v>42</v>
      </c>
      <c r="I838">
        <v>0.61099999999999999</v>
      </c>
      <c r="J838">
        <f>Table1373[[#This Row],[Mass]]*1000</f>
        <v>611</v>
      </c>
      <c r="K838">
        <f>LOG(Table1373[[#This Row],[SVL]])</f>
        <v>1.2121876044039579</v>
      </c>
      <c r="L838">
        <f>LOG(Table1373[[#This Row],[Mass (mg)]])</f>
        <v>2.786041210242554</v>
      </c>
      <c r="M838">
        <f>Table1373[[#This Row],[Mass (mg)]]*($M$4/Table1373[[#This Row],[SVL]])^$M$3</f>
        <v>466.33169768242556</v>
      </c>
      <c r="N838" s="13">
        <v>44049</v>
      </c>
      <c r="O838" t="s">
        <v>1734</v>
      </c>
      <c r="P838">
        <f>Table1373[[#This Row],[Date Measured GS 46]]-Table1373[[#This Row],[Exp. Start]]</f>
        <v>47</v>
      </c>
      <c r="Q838">
        <v>17.079999999999998</v>
      </c>
      <c r="R838">
        <v>46</v>
      </c>
      <c r="S838">
        <v>0.54500000000000004</v>
      </c>
      <c r="T838">
        <f>Table1373[[#This Row],[Mass GS 46]]*1000</f>
        <v>545</v>
      </c>
      <c r="U838">
        <f>LOG(Table1373[[#This Row],[SVL GS 46]])</f>
        <v>1.2324878663529861</v>
      </c>
      <c r="V838">
        <f>LOG(Table1373[[#This Row],[Mass (mg) GS 46]])</f>
        <v>2.7363965022766426</v>
      </c>
      <c r="W838">
        <f>Table1373[[#This Row],[Mass (mg) GS 46]]*($W$4/Table1373[[#This Row],[SVL GS 46]])^$W$3</f>
        <v>363.24624339751699</v>
      </c>
      <c r="X838" s="12">
        <f>Table1373[[#This Row],[GS 46]]-Table1373[[#This Row],[GS]]</f>
        <v>4</v>
      </c>
      <c r="Y838">
        <f>Table1373[[#This Row],[SVL GS 46]]-Table1373[[#This Row],[SVL]]</f>
        <v>0.77999999999999758</v>
      </c>
      <c r="Z838">
        <f>Table1373[[#This Row],[Mass GS 46]]-Table1373[[#This Row],[Mass]]</f>
        <v>-6.5999999999999948E-2</v>
      </c>
      <c r="AA838">
        <f>Table1373[[#This Row],[SMI.mg GS 46]]-Table1373[[#This Row],[SMI.mg]]</f>
        <v>-103.08545428490856</v>
      </c>
      <c r="AB838">
        <f>Table1373[[#This Row],[Days post-exp. GS 46]]-Table1373[[#This Row],[Days post-exp.]]</f>
        <v>9</v>
      </c>
    </row>
    <row r="839" spans="1:29">
      <c r="A839" t="s">
        <v>1680</v>
      </c>
      <c r="B839" t="s">
        <v>1332</v>
      </c>
      <c r="C839" s="3">
        <v>44002</v>
      </c>
      <c r="D839" s="13">
        <v>44040</v>
      </c>
      <c r="E839" s="3" t="s">
        <v>1735</v>
      </c>
      <c r="F839">
        <f>Table1373[[#This Row],[Date Measured]]-Table1373[[#This Row],[Exp. Start]]</f>
        <v>38</v>
      </c>
      <c r="G839">
        <v>14.89</v>
      </c>
      <c r="H839">
        <v>42</v>
      </c>
      <c r="I839">
        <v>0.434</v>
      </c>
      <c r="J839">
        <f>Table1373[[#This Row],[Mass]]*1000</f>
        <v>434</v>
      </c>
      <c r="K839">
        <f>LOG(Table1373[[#This Row],[SVL]])</f>
        <v>1.1728946977521761</v>
      </c>
      <c r="L839">
        <f>LOG(Table1373[[#This Row],[Mass (mg)]])</f>
        <v>2.6374897295125108</v>
      </c>
      <c r="M839">
        <f>Table1373[[#This Row],[Mass (mg)]]*($M$4/Table1373[[#This Row],[SVL]])^$M$3</f>
        <v>426.18517343763705</v>
      </c>
      <c r="N839" s="13">
        <v>44045</v>
      </c>
      <c r="O839" t="s">
        <v>1736</v>
      </c>
      <c r="P839">
        <f>Table1373[[#This Row],[Date Measured GS 46]]-Table1373[[#This Row],[Exp. Start]]</f>
        <v>43</v>
      </c>
      <c r="Q839">
        <v>15.11</v>
      </c>
      <c r="R839">
        <v>46</v>
      </c>
      <c r="S839">
        <v>0.441</v>
      </c>
      <c r="T839">
        <f>Table1373[[#This Row],[Mass GS 46]]*1000</f>
        <v>441</v>
      </c>
      <c r="U839">
        <f>LOG(Table1373[[#This Row],[SVL GS 46]])</f>
        <v>1.1792644643390253</v>
      </c>
      <c r="V839">
        <f>LOG(Table1373[[#This Row],[Mass (mg) GS 46]])</f>
        <v>2.6444385894678386</v>
      </c>
      <c r="W839">
        <f>Table1373[[#This Row],[Mass (mg) GS 46]]*($W$4/Table1373[[#This Row],[SVL GS 46]])^$W$3</f>
        <v>422.9955733124055</v>
      </c>
      <c r="X839" s="12">
        <f>Table1373[[#This Row],[GS 46]]-Table1373[[#This Row],[GS]]</f>
        <v>4</v>
      </c>
      <c r="Y839">
        <f>Table1373[[#This Row],[SVL GS 46]]-Table1373[[#This Row],[SVL]]</f>
        <v>0.21999999999999886</v>
      </c>
      <c r="Z839">
        <f>Table1373[[#This Row],[Mass GS 46]]-Table1373[[#This Row],[Mass]]</f>
        <v>7.0000000000000062E-3</v>
      </c>
      <c r="AA839">
        <f>Table1373[[#This Row],[SMI.mg GS 46]]-Table1373[[#This Row],[SMI.mg]]</f>
        <v>-3.18960012523155</v>
      </c>
      <c r="AB839">
        <f>Table1373[[#This Row],[Days post-exp. GS 46]]-Table1373[[#This Row],[Days post-exp.]]</f>
        <v>5</v>
      </c>
    </row>
    <row r="840" spans="1:29">
      <c r="A840" t="s">
        <v>1680</v>
      </c>
      <c r="B840" t="s">
        <v>1332</v>
      </c>
      <c r="C840" s="3">
        <v>44002</v>
      </c>
      <c r="D840" s="13">
        <v>44040</v>
      </c>
      <c r="E840" s="3" t="s">
        <v>1737</v>
      </c>
      <c r="F840">
        <f>Table1373[[#This Row],[Date Measured]]-Table1373[[#This Row],[Exp. Start]]</f>
        <v>38</v>
      </c>
      <c r="G840">
        <v>16.18</v>
      </c>
      <c r="H840">
        <v>42</v>
      </c>
      <c r="I840">
        <v>0.56000000000000005</v>
      </c>
      <c r="J840">
        <f>Table1373[[#This Row],[Mass]]*1000</f>
        <v>560</v>
      </c>
      <c r="K840">
        <f>LOG(Table1373[[#This Row],[SVL]])</f>
        <v>1.2089785172762535</v>
      </c>
      <c r="L840">
        <f>LOG(Table1373[[#This Row],[Mass (mg)]])</f>
        <v>2.7481880270062002</v>
      </c>
      <c r="M840">
        <f>Table1373[[#This Row],[Mass (mg)]]*($M$4/Table1373[[#This Row],[SVL]])^$M$3</f>
        <v>436.29579985812808</v>
      </c>
      <c r="N840" s="28">
        <v>44046</v>
      </c>
      <c r="O840" s="32" t="s">
        <v>1738</v>
      </c>
      <c r="P840">
        <f>Table1373[[#This Row],[Date Measured GS 46]]-Table1373[[#This Row],[Exp. Start]]</f>
        <v>44</v>
      </c>
      <c r="Q840" s="33">
        <v>18.7</v>
      </c>
      <c r="R840" s="33">
        <v>46</v>
      </c>
      <c r="S840" s="33">
        <v>0.44379999999999997</v>
      </c>
      <c r="T840" s="41">
        <f>Table1373[[#This Row],[Mass GS 46]]*1000</f>
        <v>443.79999999999995</v>
      </c>
      <c r="U840" s="41">
        <f>LOG(Table1373[[#This Row],[SVL GS 46]])</f>
        <v>1.271841606536499</v>
      </c>
      <c r="V840" s="41">
        <f>LOG(Table1373[[#This Row],[Mass (mg) GS 46]])</f>
        <v>2.6471872978959894</v>
      </c>
      <c r="W840">
        <f>Table1373[[#This Row],[Mass (mg) GS 46]]*($W$4/Table1373[[#This Row],[SVL GS 46]])^$W$3</f>
        <v>225.99414956897209</v>
      </c>
      <c r="X840" s="12">
        <f>Table1373[[#This Row],[GS 46]]-Table1373[[#This Row],[GS]]</f>
        <v>4</v>
      </c>
      <c r="Y840">
        <f>Table1373[[#This Row],[SVL GS 46]]-Table1373[[#This Row],[SVL]]</f>
        <v>2.5199999999999996</v>
      </c>
      <c r="Z840">
        <f>Table1373[[#This Row],[Mass GS 46]]-Table1373[[#This Row],[Mass]]</f>
        <v>-0.11620000000000008</v>
      </c>
      <c r="AA840">
        <f>Table1373[[#This Row],[SMI.mg GS 46]]-Table1373[[#This Row],[SMI.mg]]</f>
        <v>-210.30165028915599</v>
      </c>
      <c r="AB840">
        <f>Table1373[[#This Row],[Days post-exp. GS 46]]-Table1373[[#This Row],[Days post-exp.]]</f>
        <v>6</v>
      </c>
    </row>
    <row r="841" spans="1:29">
      <c r="A841" t="s">
        <v>1680</v>
      </c>
      <c r="B841" t="s">
        <v>1332</v>
      </c>
      <c r="C841" s="3">
        <v>44002</v>
      </c>
      <c r="D841" s="13">
        <v>44041</v>
      </c>
      <c r="E841" t="s">
        <v>1739</v>
      </c>
      <c r="F841">
        <f>Table1373[[#This Row],[Date Measured]]-Table1373[[#This Row],[Exp. Start]]</f>
        <v>39</v>
      </c>
      <c r="G841">
        <v>16.239999999999998</v>
      </c>
      <c r="H841">
        <v>42</v>
      </c>
      <c r="I841">
        <v>0.51700000000000002</v>
      </c>
      <c r="J841">
        <f>Table1373[[#This Row],[Mass]]*1000</f>
        <v>517</v>
      </c>
      <c r="K841">
        <f>LOG(Table1373[[#This Row],[SVL]])</f>
        <v>1.2105860249051565</v>
      </c>
      <c r="L841">
        <f>LOG(Table1373[[#This Row],[Mass (mg)]])</f>
        <v>2.7134905430939424</v>
      </c>
      <c r="M841">
        <f>Table1373[[#This Row],[Mass (mg)]]*($M$4/Table1373[[#This Row],[SVL]])^$M$3</f>
        <v>398.66274432491537</v>
      </c>
      <c r="N841" s="13">
        <v>44047</v>
      </c>
      <c r="O841" s="9" t="s">
        <v>1740</v>
      </c>
      <c r="P841">
        <f>Table1373[[#This Row],[Date Measured GS 46]]-Table1373[[#This Row],[Exp. Start]]</f>
        <v>45</v>
      </c>
      <c r="Q841">
        <v>17.670000000000002</v>
      </c>
      <c r="R841">
        <v>46</v>
      </c>
      <c r="S841">
        <v>0.39550000000000002</v>
      </c>
      <c r="T841">
        <f>Table1373[[#This Row],[Mass GS 46]]*1000</f>
        <v>395.5</v>
      </c>
      <c r="U841">
        <f>LOG(Table1373[[#This Row],[SVL GS 46]])</f>
        <v>1.2472365495067641</v>
      </c>
      <c r="V841">
        <f>LOG(Table1373[[#This Row],[Mass (mg) GS 46]])</f>
        <v>2.5971464878336952</v>
      </c>
      <c r="W841">
        <f>Table1373[[#This Row],[Mass (mg) GS 46]]*($W$4/Table1373[[#This Row],[SVL GS 46]])^$W$3</f>
        <v>238.30998291774219</v>
      </c>
      <c r="X841" s="12">
        <f>Table1373[[#This Row],[GS 46]]-Table1373[[#This Row],[GS]]</f>
        <v>4</v>
      </c>
      <c r="Y841">
        <f>Table1373[[#This Row],[SVL GS 46]]-Table1373[[#This Row],[SVL]]</f>
        <v>1.4300000000000033</v>
      </c>
      <c r="Z841">
        <f>Table1373[[#This Row],[Mass GS 46]]-Table1373[[#This Row],[Mass]]</f>
        <v>-0.1215</v>
      </c>
      <c r="AA841">
        <f>Table1373[[#This Row],[SMI.mg GS 46]]-Table1373[[#This Row],[SMI.mg]]</f>
        <v>-160.35276140717318</v>
      </c>
      <c r="AB841">
        <f>Table1373[[#This Row],[Days post-exp. GS 46]]-Table1373[[#This Row],[Days post-exp.]]</f>
        <v>6</v>
      </c>
    </row>
    <row r="842" spans="1:29">
      <c r="A842" t="s">
        <v>1680</v>
      </c>
      <c r="B842" t="s">
        <v>1332</v>
      </c>
      <c r="C842" s="3">
        <v>44002</v>
      </c>
      <c r="D842" s="13">
        <v>44042</v>
      </c>
      <c r="E842" t="s">
        <v>1741</v>
      </c>
      <c r="F842">
        <f>Table1373[[#This Row],[Date Measured]]-Table1373[[#This Row],[Exp. Start]]</f>
        <v>40</v>
      </c>
      <c r="G842">
        <v>17.170000000000002</v>
      </c>
      <c r="H842">
        <v>42</v>
      </c>
      <c r="I842">
        <v>0.59699999999999998</v>
      </c>
      <c r="J842">
        <f>Table1373[[#This Row],[Mass]]*1000</f>
        <v>597</v>
      </c>
      <c r="K842">
        <f>LOG(Table1373[[#This Row],[SVL]])</f>
        <v>1.2347702951609165</v>
      </c>
      <c r="L842">
        <f>LOG(Table1373[[#This Row],[Mass (mg)]])</f>
        <v>2.775974331129369</v>
      </c>
      <c r="M842">
        <f>Table1373[[#This Row],[Mass (mg)]]*($M$4/Table1373[[#This Row],[SVL]])^$M$3</f>
        <v>394.20433144111729</v>
      </c>
      <c r="O842" s="6" t="s">
        <v>1742</v>
      </c>
      <c r="AC842" s="12" t="s">
        <v>115</v>
      </c>
    </row>
    <row r="843" spans="1:29">
      <c r="A843" t="s">
        <v>1680</v>
      </c>
      <c r="B843" t="s">
        <v>1332</v>
      </c>
      <c r="C843" s="3">
        <v>44002</v>
      </c>
      <c r="D843" s="13">
        <v>44042</v>
      </c>
      <c r="E843" t="s">
        <v>1743</v>
      </c>
      <c r="F843">
        <f>Table1373[[#This Row],[Date Measured]]-Table1373[[#This Row],[Exp. Start]]</f>
        <v>40</v>
      </c>
      <c r="G843">
        <v>18.66</v>
      </c>
      <c r="H843">
        <v>42</v>
      </c>
      <c r="I843">
        <v>0.627</v>
      </c>
      <c r="J843">
        <f>Table1373[[#This Row],[Mass]]*1000</f>
        <v>627</v>
      </c>
      <c r="K843">
        <f>LOG(Table1373[[#This Row],[SVL]])</f>
        <v>1.2709116394104811</v>
      </c>
      <c r="L843">
        <f>LOG(Table1373[[#This Row],[Mass (mg)]])</f>
        <v>2.7972675408307164</v>
      </c>
      <c r="M843">
        <f>Table1373[[#This Row],[Mass (mg)]]*($M$4/Table1373[[#This Row],[SVL]])^$M$3</f>
        <v>328.35131324503425</v>
      </c>
      <c r="O843" s="6" t="s">
        <v>1744</v>
      </c>
      <c r="AC843" s="12" t="s">
        <v>115</v>
      </c>
    </row>
    <row r="844" spans="1:29">
      <c r="A844" t="s">
        <v>1680</v>
      </c>
      <c r="B844" t="s">
        <v>1332</v>
      </c>
      <c r="C844" s="3">
        <v>44002</v>
      </c>
      <c r="D844" s="13">
        <v>44042</v>
      </c>
      <c r="E844" t="s">
        <v>1745</v>
      </c>
      <c r="F844">
        <f>Table1373[[#This Row],[Date Measured]]-Table1373[[#This Row],[Exp. Start]]</f>
        <v>40</v>
      </c>
      <c r="G844">
        <v>17.489999999999998</v>
      </c>
      <c r="H844">
        <v>42</v>
      </c>
      <c r="I844">
        <v>0.55800000000000005</v>
      </c>
      <c r="J844">
        <f>Table1373[[#This Row],[Mass]]*1000</f>
        <v>558</v>
      </c>
      <c r="K844">
        <f>LOG(Table1373[[#This Row],[SVL]])</f>
        <v>1.2427898094786765</v>
      </c>
      <c r="L844">
        <f>LOG(Table1373[[#This Row],[Mass (mg)]])</f>
        <v>2.7466341989375787</v>
      </c>
      <c r="M844">
        <f>Table1373[[#This Row],[Mass (mg)]]*($M$4/Table1373[[#This Row],[SVL]])^$M$3</f>
        <v>349.97900028781089</v>
      </c>
      <c r="O844" s="6" t="s">
        <v>1746</v>
      </c>
      <c r="AC844" s="12" t="s">
        <v>115</v>
      </c>
    </row>
    <row r="845" spans="1:29">
      <c r="A845" t="s">
        <v>1680</v>
      </c>
      <c r="B845" t="s">
        <v>1332</v>
      </c>
      <c r="C845" s="3">
        <v>44002</v>
      </c>
      <c r="D845" s="18">
        <v>44046</v>
      </c>
      <c r="E845" s="4" t="s">
        <v>1747</v>
      </c>
      <c r="F845">
        <f>Table1373[[#This Row],[Date Measured]]-Table1373[[#This Row],[Exp. Start]]</f>
        <v>44</v>
      </c>
      <c r="G845" s="4">
        <v>16.18</v>
      </c>
      <c r="H845" s="4">
        <v>45</v>
      </c>
      <c r="I845" s="4">
        <v>0.41399999999999998</v>
      </c>
      <c r="J845" s="4">
        <f>Table1373[[#This Row],[Mass]]*1000</f>
        <v>414</v>
      </c>
      <c r="K845" s="4">
        <f>LOG(Table1373[[#This Row],[SVL]])</f>
        <v>1.2089785172762535</v>
      </c>
      <c r="L845" s="4">
        <f>LOG(Table1373[[#This Row],[Mass (mg)]])</f>
        <v>2.6170003411208991</v>
      </c>
      <c r="M845">
        <f>Table1373[[#This Row],[Mass (mg)]]*($M$4/Table1373[[#This Row],[SVL]])^$M$3</f>
        <v>322.54725203797324</v>
      </c>
      <c r="O845" s="6" t="s">
        <v>1748</v>
      </c>
      <c r="AC845" s="12" t="s">
        <v>115</v>
      </c>
    </row>
    <row r="846" spans="1:29" ht="14.65" thickBot="1">
      <c r="A846" s="1" t="s">
        <v>1680</v>
      </c>
      <c r="B846" s="1" t="s">
        <v>1332</v>
      </c>
      <c r="C846" s="2">
        <v>44002</v>
      </c>
      <c r="D846" s="17">
        <v>44046</v>
      </c>
      <c r="E846" s="7" t="s">
        <v>1749</v>
      </c>
      <c r="F846" s="1">
        <f>Table1373[[#This Row],[Date Measured]]-Table1373[[#This Row],[Exp. Start]]</f>
        <v>44</v>
      </c>
      <c r="G846" s="7">
        <v>16.32</v>
      </c>
      <c r="H846" s="7">
        <v>45</v>
      </c>
      <c r="I846" s="7">
        <v>0.434</v>
      </c>
      <c r="J846" s="7">
        <f>Table1373[[#This Row],[Mass]]*1000</f>
        <v>434</v>
      </c>
      <c r="K846" s="7">
        <f>LOG(Table1373[[#This Row],[SVL]])</f>
        <v>1.2127201544178423</v>
      </c>
      <c r="L846" s="7">
        <f>LOG(Table1373[[#This Row],[Mass (mg)]])</f>
        <v>2.6374897295125108</v>
      </c>
      <c r="M846" s="36">
        <f>Table1373[[#This Row],[Mass (mg)]]*($M$4/Table1373[[#This Row],[SVL]])^$M$3</f>
        <v>330.11098530184438</v>
      </c>
      <c r="N846" s="42">
        <v>44047</v>
      </c>
      <c r="O846" s="45" t="s">
        <v>1750</v>
      </c>
      <c r="P846" s="1">
        <f>Table1373[[#This Row],[Date Measured GS 46]]-Table1373[[#This Row],[Exp. Start]]</f>
        <v>45</v>
      </c>
      <c r="Q846" s="46">
        <v>18.7</v>
      </c>
      <c r="R846" s="46">
        <v>46</v>
      </c>
      <c r="S846" s="46">
        <v>0.41510000000000002</v>
      </c>
      <c r="T846" s="46">
        <f>Table1373[[#This Row],[Mass GS 46]]*1000</f>
        <v>415.1</v>
      </c>
      <c r="U846" s="46">
        <f>LOG(Table1373[[#This Row],[SVL GS 46]])</f>
        <v>1.271841606536499</v>
      </c>
      <c r="V846" s="46">
        <f>LOG(Table1373[[#This Row],[Mass (mg) GS 46]])</f>
        <v>2.6181527333785195</v>
      </c>
      <c r="W846" s="36">
        <f>Table1373[[#This Row],[Mass (mg) GS 46]]*($W$4/Table1373[[#This Row],[SVL GS 46]])^$W$3</f>
        <v>211.37938595331306</v>
      </c>
      <c r="X846" s="15">
        <f>Table1373[[#This Row],[GS 46]]-Table1373[[#This Row],[GS]]</f>
        <v>1</v>
      </c>
      <c r="Y846" s="1">
        <f>Table1373[[#This Row],[SVL GS 46]]-Table1373[[#This Row],[SVL]]</f>
        <v>2.379999999999999</v>
      </c>
      <c r="Z846" s="1">
        <f>Table1373[[#This Row],[Mass GS 46]]-Table1373[[#This Row],[Mass]]</f>
        <v>-1.8899999999999972E-2</v>
      </c>
      <c r="AA846" s="1">
        <f>Table1373[[#This Row],[SMI.mg GS 46]]-Table1373[[#This Row],[SMI.mg]]</f>
        <v>-118.73159934853132</v>
      </c>
      <c r="AB846" s="1">
        <f>Table1373[[#This Row],[Days post-exp. GS 46]]-Table1373[[#This Row],[Days post-exp.]]</f>
        <v>1</v>
      </c>
      <c r="AC846" s="15"/>
    </row>
    <row r="847" spans="1:29">
      <c r="A847" t="s">
        <v>1751</v>
      </c>
      <c r="B847" t="s">
        <v>1752</v>
      </c>
      <c r="C847" s="3">
        <v>44002</v>
      </c>
      <c r="D847" s="18">
        <v>44019</v>
      </c>
      <c r="E847" s="4" t="s">
        <v>1753</v>
      </c>
      <c r="F847">
        <f>Table1373[[#This Row],[Date Measured]]-Table1373[[#This Row],[Exp. Start]]</f>
        <v>17</v>
      </c>
      <c r="G847" s="4">
        <v>12.83</v>
      </c>
      <c r="H847" s="4">
        <v>44</v>
      </c>
      <c r="I847" s="4">
        <v>0.38100000000000001</v>
      </c>
      <c r="J847" s="4">
        <f>Table1373[[#This Row],[Mass]]*1000</f>
        <v>381</v>
      </c>
      <c r="K847" s="4">
        <f>LOG(Table1373[[#This Row],[SVL]])</f>
        <v>1.1082266563749286</v>
      </c>
      <c r="L847" s="4">
        <f>LOG(Table1373[[#This Row],[Mass (mg)]])</f>
        <v>2.5809249756756194</v>
      </c>
      <c r="M847">
        <f>Table1373[[#This Row],[Mass (mg)]]*($M$4/Table1373[[#This Row],[SVL]])^$M$3</f>
        <v>566.46593929478661</v>
      </c>
      <c r="N847" s="13">
        <v>44021</v>
      </c>
      <c r="O847" t="s">
        <v>1754</v>
      </c>
      <c r="P847">
        <f>Table1373[[#This Row],[Date Measured GS 46]]-Table1373[[#This Row],[Exp. Start]]</f>
        <v>19</v>
      </c>
      <c r="Q847">
        <v>16.27</v>
      </c>
      <c r="R847">
        <v>46</v>
      </c>
      <c r="S847">
        <v>0.32900000000000001</v>
      </c>
      <c r="T847">
        <f>Table1373[[#This Row],[Mass GS 46]]*1000</f>
        <v>329</v>
      </c>
      <c r="U847">
        <f>LOG(Table1373[[#This Row],[SVL GS 46]])</f>
        <v>1.2113875529368587</v>
      </c>
      <c r="V847">
        <f>LOG(Table1373[[#This Row],[Mass (mg) GS 46]])</f>
        <v>2.5171958979499744</v>
      </c>
      <c r="W847">
        <f>Table1373[[#This Row],[Mass (mg) GS 46]]*($W$4/Table1373[[#This Row],[SVL GS 46]])^$W$3</f>
        <v>253.32382106047822</v>
      </c>
      <c r="X847" s="12">
        <f>Table1373[[#This Row],[GS 46]]-Table1373[[#This Row],[GS]]</f>
        <v>2</v>
      </c>
      <c r="Y847">
        <f>Table1373[[#This Row],[SVL GS 46]]-Table1373[[#This Row],[SVL]]</f>
        <v>3.4399999999999995</v>
      </c>
      <c r="Z847">
        <f>Table1373[[#This Row],[Mass GS 46]]-Table1373[[#This Row],[Mass]]</f>
        <v>-5.1999999999999991E-2</v>
      </c>
      <c r="AA847">
        <f>Table1373[[#This Row],[SMI.mg GS 46]]-Table1373[[#This Row],[SMI.mg]]</f>
        <v>-313.14211823430838</v>
      </c>
      <c r="AB847">
        <f>Table1373[[#This Row],[Days post-exp. GS 46]]-Table1373[[#This Row],[Days post-exp.]]</f>
        <v>2</v>
      </c>
    </row>
    <row r="848" spans="1:29">
      <c r="A848" t="s">
        <v>1751</v>
      </c>
      <c r="B848" t="s">
        <v>1752</v>
      </c>
      <c r="C848" s="3">
        <v>44002</v>
      </c>
      <c r="D848" s="13">
        <v>44020</v>
      </c>
      <c r="E848" s="3" t="s">
        <v>1755</v>
      </c>
      <c r="F848">
        <f>Table1373[[#This Row],[Date Measured]]-Table1373[[#This Row],[Exp. Start]]</f>
        <v>18</v>
      </c>
      <c r="G848">
        <v>12.1</v>
      </c>
      <c r="H848">
        <v>42</v>
      </c>
      <c r="I848">
        <v>0.309</v>
      </c>
      <c r="J848">
        <f>Table1373[[#This Row],[Mass]]*1000</f>
        <v>309</v>
      </c>
      <c r="K848">
        <f>LOG(Table1373[[#This Row],[SVL]])</f>
        <v>1.0827853703164501</v>
      </c>
      <c r="L848">
        <f>LOG(Table1373[[#This Row],[Mass (mg)]])</f>
        <v>2.4899584794248346</v>
      </c>
      <c r="M848">
        <f>Table1373[[#This Row],[Mass (mg)]]*($M$4/Table1373[[#This Row],[SVL]])^$M$3</f>
        <v>540.85010032242712</v>
      </c>
      <c r="N848" s="13">
        <v>44023</v>
      </c>
      <c r="O848" t="s">
        <v>1756</v>
      </c>
      <c r="P848">
        <f>Table1373[[#This Row],[Date Measured GS 46]]-Table1373[[#This Row],[Exp. Start]]</f>
        <v>21</v>
      </c>
      <c r="Q848">
        <v>13.29</v>
      </c>
      <c r="R848">
        <v>46</v>
      </c>
      <c r="S848">
        <v>0.26400000000000001</v>
      </c>
      <c r="T848">
        <f>Table1373[[#This Row],[Mass GS 46]]*1000</f>
        <v>264</v>
      </c>
      <c r="U848">
        <f>LOG(Table1373[[#This Row],[SVL GS 46]])</f>
        <v>1.1235249809427319</v>
      </c>
      <c r="V848">
        <f>LOG(Table1373[[#This Row],[Mass (mg) GS 46]])</f>
        <v>2.4216039268698313</v>
      </c>
      <c r="W848">
        <f>Table1373[[#This Row],[Mass (mg) GS 46]]*($W$4/Table1373[[#This Row],[SVL GS 46]])^$W$3</f>
        <v>370.73827777983593</v>
      </c>
      <c r="X848" s="12">
        <f>Table1373[[#This Row],[GS 46]]-Table1373[[#This Row],[GS]]</f>
        <v>4</v>
      </c>
      <c r="Y848">
        <f>Table1373[[#This Row],[SVL GS 46]]-Table1373[[#This Row],[SVL]]</f>
        <v>1.1899999999999995</v>
      </c>
      <c r="Z848">
        <f>Table1373[[#This Row],[Mass GS 46]]-Table1373[[#This Row],[Mass]]</f>
        <v>-4.4999999999999984E-2</v>
      </c>
      <c r="AA848">
        <f>Table1373[[#This Row],[SMI.mg GS 46]]-Table1373[[#This Row],[SMI.mg]]</f>
        <v>-170.1118225425912</v>
      </c>
      <c r="AB848">
        <f>Table1373[[#This Row],[Days post-exp. GS 46]]-Table1373[[#This Row],[Days post-exp.]]</f>
        <v>3</v>
      </c>
    </row>
    <row r="849" spans="1:29">
      <c r="A849" t="s">
        <v>1751</v>
      </c>
      <c r="B849" t="s">
        <v>1752</v>
      </c>
      <c r="C849" s="3">
        <v>44002</v>
      </c>
      <c r="D849" s="13">
        <v>44020</v>
      </c>
      <c r="E849" t="s">
        <v>1757</v>
      </c>
      <c r="F849">
        <f>Table1373[[#This Row],[Date Measured]]-Table1373[[#This Row],[Exp. Start]]</f>
        <v>18</v>
      </c>
      <c r="G849">
        <v>11.75</v>
      </c>
      <c r="H849">
        <v>42</v>
      </c>
      <c r="I849">
        <v>0.29699999999999999</v>
      </c>
      <c r="J849">
        <f>Table1373[[#This Row],[Mass]]*1000</f>
        <v>297</v>
      </c>
      <c r="K849">
        <f>LOG(Table1373[[#This Row],[SVL]])</f>
        <v>1.070037866607755</v>
      </c>
      <c r="L849">
        <f>LOG(Table1373[[#This Row],[Mass (mg)]])</f>
        <v>2.4727564493172123</v>
      </c>
      <c r="M849">
        <f>Table1373[[#This Row],[Mass (mg)]]*($M$4/Table1373[[#This Row],[SVL]])^$M$3</f>
        <v>564.13690640913717</v>
      </c>
      <c r="N849" s="13">
        <v>44039</v>
      </c>
      <c r="O849" t="s">
        <v>1757</v>
      </c>
      <c r="P849">
        <f>Table1373[[#This Row],[Date Measured GS 46]]-Table1373[[#This Row],[Exp. Start]]</f>
        <v>37</v>
      </c>
      <c r="Q849">
        <v>15.34</v>
      </c>
      <c r="R849">
        <v>46</v>
      </c>
      <c r="S849">
        <v>0.3</v>
      </c>
      <c r="T849">
        <f>Table1373[[#This Row],[Mass GS 46]]*1000</f>
        <v>300</v>
      </c>
      <c r="U849">
        <f>LOG(Table1373[[#This Row],[SVL GS 46]])</f>
        <v>1.1858253596129622</v>
      </c>
      <c r="V849">
        <f>LOG(Table1373[[#This Row],[Mass (mg) GS 46]])</f>
        <v>2.4771212547196626</v>
      </c>
      <c r="W849">
        <f>Table1373[[#This Row],[Mass (mg) GS 46]]*($W$4/Table1373[[#This Row],[SVL GS 46]])^$W$3</f>
        <v>275.12513858504582</v>
      </c>
      <c r="X849" s="12">
        <f>Table1373[[#This Row],[GS 46]]-Table1373[[#This Row],[GS]]</f>
        <v>4</v>
      </c>
      <c r="Y849">
        <f>Table1373[[#This Row],[SVL GS 46]]-Table1373[[#This Row],[SVL]]</f>
        <v>3.59</v>
      </c>
      <c r="Z849">
        <f>Table1373[[#This Row],[Mass GS 46]]-Table1373[[#This Row],[Mass]]</f>
        <v>3.0000000000000027E-3</v>
      </c>
      <c r="AA849">
        <f>Table1373[[#This Row],[SMI.mg GS 46]]-Table1373[[#This Row],[SMI.mg]]</f>
        <v>-289.01176782409135</v>
      </c>
      <c r="AB849">
        <f>Table1373[[#This Row],[Days post-exp. GS 46]]-Table1373[[#This Row],[Days post-exp.]]</f>
        <v>19</v>
      </c>
    </row>
    <row r="850" spans="1:29">
      <c r="A850" t="s">
        <v>1751</v>
      </c>
      <c r="B850" t="s">
        <v>1752</v>
      </c>
      <c r="C850" s="3">
        <v>44002</v>
      </c>
      <c r="D850" s="13">
        <v>44020</v>
      </c>
      <c r="E850" t="s">
        <v>1758</v>
      </c>
      <c r="F850">
        <f>Table1373[[#This Row],[Date Measured]]-Table1373[[#This Row],[Exp. Start]]</f>
        <v>18</v>
      </c>
      <c r="G850">
        <v>12.1</v>
      </c>
      <c r="H850">
        <v>42</v>
      </c>
      <c r="I850">
        <v>0.28100000000000003</v>
      </c>
      <c r="J850">
        <f>Table1373[[#This Row],[Mass]]*1000</f>
        <v>281</v>
      </c>
      <c r="K850">
        <f>LOG(Table1373[[#This Row],[SVL]])</f>
        <v>1.0827853703164501</v>
      </c>
      <c r="L850">
        <f>LOG(Table1373[[#This Row],[Mass (mg)]])</f>
        <v>2.4487063199050798</v>
      </c>
      <c r="M850">
        <f>Table1373[[#This Row],[Mass (mg)]]*($M$4/Table1373[[#This Row],[SVL]])^$M$3</f>
        <v>491.84102974304858</v>
      </c>
      <c r="N850" s="13">
        <v>44041</v>
      </c>
      <c r="O850" t="s">
        <v>1758</v>
      </c>
      <c r="P850">
        <f>Table1373[[#This Row],[Date Measured GS 46]]-Table1373[[#This Row],[Exp. Start]]</f>
        <v>39</v>
      </c>
      <c r="Q850">
        <v>18.16</v>
      </c>
      <c r="R850">
        <v>46</v>
      </c>
      <c r="S850">
        <v>0.39600000000000002</v>
      </c>
      <c r="T850">
        <f>Table1373[[#This Row],[Mass GS 46]]*1000</f>
        <v>396</v>
      </c>
      <c r="U850">
        <f>LOG(Table1373[[#This Row],[SVL GS 46]])</f>
        <v>1.2591158441850663</v>
      </c>
      <c r="V850">
        <f>LOG(Table1373[[#This Row],[Mass (mg) GS 46]])</f>
        <v>2.5976951859255122</v>
      </c>
      <c r="W850">
        <f>Table1373[[#This Row],[Mass (mg) GS 46]]*($W$4/Table1373[[#This Row],[SVL GS 46]])^$W$3</f>
        <v>219.99112743448114</v>
      </c>
      <c r="X850" s="12">
        <f>Table1373[[#This Row],[GS 46]]-Table1373[[#This Row],[GS]]</f>
        <v>4</v>
      </c>
      <c r="Y850">
        <f>Table1373[[#This Row],[SVL GS 46]]-Table1373[[#This Row],[SVL]]</f>
        <v>6.0600000000000005</v>
      </c>
      <c r="Z850">
        <f>Table1373[[#This Row],[Mass GS 46]]-Table1373[[#This Row],[Mass]]</f>
        <v>0.11499999999999999</v>
      </c>
      <c r="AA850">
        <f>Table1373[[#This Row],[SMI.mg GS 46]]-Table1373[[#This Row],[SMI.mg]]</f>
        <v>-271.84990230856744</v>
      </c>
      <c r="AB850">
        <f>Table1373[[#This Row],[Days post-exp. GS 46]]-Table1373[[#This Row],[Days post-exp.]]</f>
        <v>21</v>
      </c>
    </row>
    <row r="851" spans="1:29">
      <c r="A851" t="s">
        <v>1751</v>
      </c>
      <c r="B851" t="s">
        <v>1752</v>
      </c>
      <c r="C851" s="3">
        <v>44002</v>
      </c>
      <c r="D851" s="13">
        <v>44020</v>
      </c>
      <c r="E851" s="3" t="s">
        <v>1759</v>
      </c>
      <c r="F851">
        <f>Table1373[[#This Row],[Date Measured]]-Table1373[[#This Row],[Exp. Start]]</f>
        <v>18</v>
      </c>
      <c r="G851">
        <v>12.34</v>
      </c>
      <c r="H851">
        <v>42</v>
      </c>
      <c r="I851">
        <v>0.36799999999999999</v>
      </c>
      <c r="J851">
        <f>Table1373[[#This Row],[Mass]]*1000</f>
        <v>368</v>
      </c>
      <c r="K851">
        <f>LOG(Table1373[[#This Row],[SVL]])</f>
        <v>1.0913151596972228</v>
      </c>
      <c r="L851">
        <f>LOG(Table1373[[#This Row],[Mass (mg)]])</f>
        <v>2.5658478186735176</v>
      </c>
      <c r="M851">
        <f>Table1373[[#This Row],[Mass (mg)]]*($M$4/Table1373[[#This Row],[SVL]])^$M$3</f>
        <v>609.82545837163138</v>
      </c>
      <c r="N851" s="13">
        <v>44025</v>
      </c>
      <c r="O851" t="s">
        <v>1760</v>
      </c>
      <c r="P851">
        <f>Table1373[[#This Row],[Date Measured GS 46]]-Table1373[[#This Row],[Exp. Start]]</f>
        <v>23</v>
      </c>
      <c r="Q851">
        <v>14</v>
      </c>
      <c r="R851">
        <v>46</v>
      </c>
      <c r="S851">
        <v>0.22600000000000001</v>
      </c>
      <c r="T851">
        <f>Table1373[[#This Row],[Mass GS 46]]*1000</f>
        <v>226</v>
      </c>
      <c r="U851">
        <f>LOG(Table1373[[#This Row],[SVL GS 46]])</f>
        <v>1.146128035678238</v>
      </c>
      <c r="V851">
        <f>LOG(Table1373[[#This Row],[Mass (mg) GS 46]])</f>
        <v>2.3541084391474008</v>
      </c>
      <c r="W851">
        <f>Table1373[[#This Row],[Mass (mg) GS 46]]*($W$4/Table1373[[#This Row],[SVL GS 46]])^$W$3</f>
        <v>271.91474377056159</v>
      </c>
      <c r="X851" s="12">
        <f>Table1373[[#This Row],[GS 46]]-Table1373[[#This Row],[GS]]</f>
        <v>4</v>
      </c>
      <c r="Y851">
        <f>Table1373[[#This Row],[SVL GS 46]]-Table1373[[#This Row],[SVL]]</f>
        <v>1.6600000000000001</v>
      </c>
      <c r="Z851">
        <f>Table1373[[#This Row],[Mass GS 46]]-Table1373[[#This Row],[Mass]]</f>
        <v>-0.14199999999999999</v>
      </c>
      <c r="AA851">
        <f>Table1373[[#This Row],[SMI.mg GS 46]]-Table1373[[#This Row],[SMI.mg]]</f>
        <v>-337.9107146010698</v>
      </c>
      <c r="AB851">
        <f>Table1373[[#This Row],[Days post-exp. GS 46]]-Table1373[[#This Row],[Days post-exp.]]</f>
        <v>5</v>
      </c>
    </row>
    <row r="852" spans="1:29">
      <c r="A852" t="s">
        <v>1751</v>
      </c>
      <c r="B852" t="s">
        <v>1752</v>
      </c>
      <c r="C852" s="3">
        <v>44002</v>
      </c>
      <c r="D852" s="13">
        <v>44020</v>
      </c>
      <c r="E852" s="4" t="s">
        <v>1761</v>
      </c>
      <c r="F852" s="9">
        <f>Table1373[[#This Row],[Date Measured]]-Table1373[[#This Row],[Exp. Start]]</f>
        <v>18</v>
      </c>
      <c r="G852" s="4">
        <v>12.35</v>
      </c>
      <c r="H852" s="4">
        <v>44</v>
      </c>
      <c r="I852" s="4">
        <v>0.251</v>
      </c>
      <c r="J852" s="4">
        <f>Table1373[[#This Row],[Mass]]*1000</f>
        <v>251</v>
      </c>
      <c r="K852" s="4">
        <f>LOG(Table1373[[#This Row],[SVL]])</f>
        <v>1.0916669575956846</v>
      </c>
      <c r="L852" s="4">
        <f>LOG(Table1373[[#This Row],[Mass (mg)]])</f>
        <v>2.399673721481038</v>
      </c>
      <c r="M852">
        <f>Table1373[[#This Row],[Mass (mg)]]*($M$4/Table1373[[#This Row],[SVL]])^$M$3</f>
        <v>415.00323342539838</v>
      </c>
      <c r="N852" s="13">
        <v>44025</v>
      </c>
      <c r="O852" t="s">
        <v>1762</v>
      </c>
      <c r="P852">
        <f>Table1373[[#This Row],[Date Measured GS 46]]-Table1373[[#This Row],[Exp. Start]]</f>
        <v>23</v>
      </c>
      <c r="Q852">
        <v>13.52</v>
      </c>
      <c r="R852">
        <v>46</v>
      </c>
      <c r="S852">
        <v>0.218</v>
      </c>
      <c r="T852">
        <f>Table1373[[#This Row],[Mass GS 46]]*1000</f>
        <v>218</v>
      </c>
      <c r="U852">
        <f>LOG(Table1373[[#This Row],[SVL GS 46]])</f>
        <v>1.1309766916056172</v>
      </c>
      <c r="V852">
        <f>LOG(Table1373[[#This Row],[Mass (mg) GS 46]])</f>
        <v>2.3384564936046046</v>
      </c>
      <c r="W852">
        <f>Table1373[[#This Row],[Mass (mg) GS 46]]*($W$4/Table1373[[#This Row],[SVL GS 46]])^$W$3</f>
        <v>290.92814651170374</v>
      </c>
      <c r="X852" s="12">
        <f>Table1373[[#This Row],[GS 46]]-Table1373[[#This Row],[GS]]</f>
        <v>2</v>
      </c>
      <c r="Y852">
        <f>Table1373[[#This Row],[SVL GS 46]]-Table1373[[#This Row],[SVL]]</f>
        <v>1.17</v>
      </c>
      <c r="Z852">
        <f>Table1373[[#This Row],[Mass GS 46]]-Table1373[[#This Row],[Mass]]</f>
        <v>-3.3000000000000002E-2</v>
      </c>
      <c r="AA852">
        <f>Table1373[[#This Row],[SMI.mg GS 46]]-Table1373[[#This Row],[SMI.mg]]</f>
        <v>-124.07508691369463</v>
      </c>
      <c r="AB852">
        <f>Table1373[[#This Row],[Days post-exp. GS 46]]-Table1373[[#This Row],[Days post-exp.]]</f>
        <v>5</v>
      </c>
    </row>
    <row r="853" spans="1:29">
      <c r="A853" t="s">
        <v>1751</v>
      </c>
      <c r="B853" t="s">
        <v>1752</v>
      </c>
      <c r="C853" s="3">
        <v>44002</v>
      </c>
      <c r="D853" s="13">
        <v>44021</v>
      </c>
      <c r="E853" s="3" t="s">
        <v>1763</v>
      </c>
      <c r="F853">
        <f>Table1373[[#This Row],[Date Measured]]-Table1373[[#This Row],[Exp. Start]]</f>
        <v>19</v>
      </c>
      <c r="G853">
        <v>11.8</v>
      </c>
      <c r="H853">
        <v>42</v>
      </c>
      <c r="I853">
        <v>0.29799999999999999</v>
      </c>
      <c r="J853">
        <f>Table1373[[#This Row],[Mass]]*1000</f>
        <v>298</v>
      </c>
      <c r="K853">
        <f>LOG(Table1373[[#This Row],[SVL]])</f>
        <v>1.0718820073061255</v>
      </c>
      <c r="L853">
        <f>LOG(Table1373[[#This Row],[Mass (mg)]])</f>
        <v>2.4742162640762553</v>
      </c>
      <c r="M853">
        <f>Table1373[[#This Row],[Mass (mg)]]*($M$4/Table1373[[#This Row],[SVL]])^$M$3</f>
        <v>559.38042268081199</v>
      </c>
      <c r="N853" s="13">
        <v>44025</v>
      </c>
      <c r="O853" t="s">
        <v>1764</v>
      </c>
      <c r="P853">
        <f>Table1373[[#This Row],[Date Measured GS 46]]-Table1373[[#This Row],[Exp. Start]]</f>
        <v>23</v>
      </c>
      <c r="Q853">
        <v>12.71</v>
      </c>
      <c r="R853">
        <v>46</v>
      </c>
      <c r="S853">
        <v>0.214</v>
      </c>
      <c r="T853">
        <f>Table1373[[#This Row],[Mass GS 46]]*1000</f>
        <v>214</v>
      </c>
      <c r="U853">
        <f>LOG(Table1373[[#This Row],[SVL GS 46]])</f>
        <v>1.1041455505540081</v>
      </c>
      <c r="V853">
        <f>LOG(Table1373[[#This Row],[Mass (mg) GS 46]])</f>
        <v>2.330413773349191</v>
      </c>
      <c r="W853">
        <f>Table1373[[#This Row],[Mass (mg) GS 46]]*($W$4/Table1373[[#This Row],[SVL GS 46]])^$W$3</f>
        <v>343.11613196422064</v>
      </c>
      <c r="X853" s="12">
        <f>Table1373[[#This Row],[GS 46]]-Table1373[[#This Row],[GS]]</f>
        <v>4</v>
      </c>
      <c r="Y853">
        <f>Table1373[[#This Row],[SVL GS 46]]-Table1373[[#This Row],[SVL]]</f>
        <v>0.91000000000000014</v>
      </c>
      <c r="Z853">
        <f>Table1373[[#This Row],[Mass GS 46]]-Table1373[[#This Row],[Mass]]</f>
        <v>-8.3999999999999991E-2</v>
      </c>
      <c r="AA853">
        <f>Table1373[[#This Row],[SMI.mg GS 46]]-Table1373[[#This Row],[SMI.mg]]</f>
        <v>-216.26429071659135</v>
      </c>
      <c r="AB853">
        <f>Table1373[[#This Row],[Days post-exp. GS 46]]-Table1373[[#This Row],[Days post-exp.]]</f>
        <v>4</v>
      </c>
    </row>
    <row r="854" spans="1:29">
      <c r="A854" t="s">
        <v>1751</v>
      </c>
      <c r="B854" t="s">
        <v>1752</v>
      </c>
      <c r="C854" s="3">
        <v>44002</v>
      </c>
      <c r="D854" s="13">
        <v>44021</v>
      </c>
      <c r="E854" s="3" t="s">
        <v>1765</v>
      </c>
      <c r="F854">
        <f>Table1373[[#This Row],[Date Measured]]-Table1373[[#This Row],[Exp. Start]]</f>
        <v>19</v>
      </c>
      <c r="G854">
        <v>13.68</v>
      </c>
      <c r="H854">
        <v>42</v>
      </c>
      <c r="I854">
        <v>0.33100000000000002</v>
      </c>
      <c r="J854">
        <f>Table1373[[#This Row],[Mass]]*1000</f>
        <v>331</v>
      </c>
      <c r="K854">
        <f>LOG(Table1373[[#This Row],[SVL]])</f>
        <v>1.1360860973840974</v>
      </c>
      <c r="L854">
        <f>LOG(Table1373[[#This Row],[Mass (mg)]])</f>
        <v>2.5198279937757189</v>
      </c>
      <c r="M854">
        <f>Table1373[[#This Row],[Mass (mg)]]*($M$4/Table1373[[#This Row],[SVL]])^$M$3</f>
        <v>411.59601695362113</v>
      </c>
      <c r="N854" s="13">
        <v>44026</v>
      </c>
      <c r="O854" t="s">
        <v>1766</v>
      </c>
      <c r="P854">
        <f>Table1373[[#This Row],[Date Measured GS 46]]-Table1373[[#This Row],[Exp. Start]]</f>
        <v>24</v>
      </c>
      <c r="Q854">
        <v>14.23</v>
      </c>
      <c r="R854">
        <v>46</v>
      </c>
      <c r="S854">
        <v>0.215</v>
      </c>
      <c r="T854">
        <f>Table1373[[#This Row],[Mass GS 46]]*1000</f>
        <v>215</v>
      </c>
      <c r="U854">
        <f>LOG(Table1373[[#This Row],[SVL GS 46]])</f>
        <v>1.1532049000842843</v>
      </c>
      <c r="V854">
        <f>LOG(Table1373[[#This Row],[Mass (mg) GS 46]])</f>
        <v>2.3324384599156054</v>
      </c>
      <c r="W854">
        <f>Table1373[[#This Row],[Mass (mg) GS 46]]*($W$4/Table1373[[#This Row],[SVL GS 46]])^$W$3</f>
        <v>246.45744986087169</v>
      </c>
      <c r="X854" s="12">
        <f>Table1373[[#This Row],[GS 46]]-Table1373[[#This Row],[GS]]</f>
        <v>4</v>
      </c>
      <c r="Y854">
        <f>Table1373[[#This Row],[SVL GS 46]]-Table1373[[#This Row],[SVL]]</f>
        <v>0.55000000000000071</v>
      </c>
      <c r="Z854">
        <f>Table1373[[#This Row],[Mass GS 46]]-Table1373[[#This Row],[Mass]]</f>
        <v>-0.11600000000000002</v>
      </c>
      <c r="AA854">
        <f>Table1373[[#This Row],[SMI.mg GS 46]]-Table1373[[#This Row],[SMI.mg]]</f>
        <v>-165.13856709274944</v>
      </c>
      <c r="AB854">
        <f>Table1373[[#This Row],[Days post-exp. GS 46]]-Table1373[[#This Row],[Days post-exp.]]</f>
        <v>5</v>
      </c>
    </row>
    <row r="855" spans="1:29">
      <c r="A855" t="s">
        <v>1751</v>
      </c>
      <c r="B855" t="s">
        <v>1752</v>
      </c>
      <c r="C855" s="3">
        <v>44002</v>
      </c>
      <c r="D855" s="13">
        <v>44021</v>
      </c>
      <c r="E855" s="3" t="s">
        <v>1767</v>
      </c>
      <c r="F855">
        <f>Table1373[[#This Row],[Date Measured]]-Table1373[[#This Row],[Exp. Start]]</f>
        <v>19</v>
      </c>
      <c r="G855">
        <v>11.92</v>
      </c>
      <c r="H855">
        <v>42</v>
      </c>
      <c r="I855">
        <v>0.34799999999999998</v>
      </c>
      <c r="J855">
        <f>Table1373[[#This Row],[Mass]]*1000</f>
        <v>348</v>
      </c>
      <c r="K855">
        <f>LOG(Table1373[[#This Row],[SVL]])</f>
        <v>1.0762762554042176</v>
      </c>
      <c r="L855">
        <f>LOG(Table1373[[#This Row],[Mass (mg)]])</f>
        <v>2.5415792439465807</v>
      </c>
      <c r="M855">
        <f>Table1373[[#This Row],[Mass (mg)]]*($M$4/Table1373[[#This Row],[SVL]])^$M$3</f>
        <v>635.08164709277401</v>
      </c>
      <c r="N855" s="13">
        <v>44025</v>
      </c>
      <c r="O855" t="s">
        <v>1768</v>
      </c>
      <c r="P855">
        <f>Table1373[[#This Row],[Date Measured GS 46]]-Table1373[[#This Row],[Exp. Start]]</f>
        <v>23</v>
      </c>
      <c r="Q855">
        <v>15.67</v>
      </c>
      <c r="R855">
        <v>46</v>
      </c>
      <c r="S855">
        <v>0.223</v>
      </c>
      <c r="T855">
        <f>Table1373[[#This Row],[Mass GS 46]]*1000</f>
        <v>223</v>
      </c>
      <c r="U855">
        <f>LOG(Table1373[[#This Row],[SVL GS 46]])</f>
        <v>1.1950689964685901</v>
      </c>
      <c r="V855">
        <f>LOG(Table1373[[#This Row],[Mass (mg) GS 46]])</f>
        <v>2.3483048630481607</v>
      </c>
      <c r="W855">
        <f>Table1373[[#This Row],[Mass (mg) GS 46]]*($W$4/Table1373[[#This Row],[SVL GS 46]])^$W$3</f>
        <v>191.98043174846293</v>
      </c>
      <c r="X855" s="12">
        <f>Table1373[[#This Row],[GS 46]]-Table1373[[#This Row],[GS]]</f>
        <v>4</v>
      </c>
      <c r="Y855">
        <f>Table1373[[#This Row],[SVL GS 46]]-Table1373[[#This Row],[SVL]]</f>
        <v>3.75</v>
      </c>
      <c r="Z855">
        <f>Table1373[[#This Row],[Mass GS 46]]-Table1373[[#This Row],[Mass]]</f>
        <v>-0.12499999999999997</v>
      </c>
      <c r="AA855">
        <f>Table1373[[#This Row],[SMI.mg GS 46]]-Table1373[[#This Row],[SMI.mg]]</f>
        <v>-443.10121534431107</v>
      </c>
      <c r="AB855">
        <f>Table1373[[#This Row],[Days post-exp. GS 46]]-Table1373[[#This Row],[Days post-exp.]]</f>
        <v>4</v>
      </c>
    </row>
    <row r="856" spans="1:29">
      <c r="A856" t="s">
        <v>1751</v>
      </c>
      <c r="B856" t="s">
        <v>1752</v>
      </c>
      <c r="C856" s="3">
        <v>44002</v>
      </c>
      <c r="D856" s="13">
        <v>44021</v>
      </c>
      <c r="E856" s="3" t="s">
        <v>1769</v>
      </c>
      <c r="F856">
        <f>Table1373[[#This Row],[Date Measured]]-Table1373[[#This Row],[Exp. Start]]</f>
        <v>19</v>
      </c>
      <c r="G856">
        <v>13.73</v>
      </c>
      <c r="H856">
        <v>42</v>
      </c>
      <c r="I856">
        <v>0.29499999999999998</v>
      </c>
      <c r="J856">
        <f>Table1373[[#This Row],[Mass]]*1000</f>
        <v>295</v>
      </c>
      <c r="K856">
        <f>LOG(Table1373[[#This Row],[SVL]])</f>
        <v>1.137670537236755</v>
      </c>
      <c r="L856">
        <f>LOG(Table1373[[#This Row],[Mass (mg)]])</f>
        <v>2.469822015978163</v>
      </c>
      <c r="M856">
        <f>Table1373[[#This Row],[Mass (mg)]]*($M$4/Table1373[[#This Row],[SVL]])^$M$3</f>
        <v>363.12115185429155</v>
      </c>
      <c r="N856" s="13">
        <v>44026</v>
      </c>
      <c r="O856" t="s">
        <v>1770</v>
      </c>
      <c r="P856">
        <f>Table1373[[#This Row],[Date Measured GS 46]]-Table1373[[#This Row],[Exp. Start]]</f>
        <v>24</v>
      </c>
      <c r="Q856">
        <v>12.02</v>
      </c>
      <c r="R856">
        <v>46</v>
      </c>
      <c r="S856">
        <v>0.214</v>
      </c>
      <c r="T856">
        <f>Table1373[[#This Row],[Mass GS 46]]*1000</f>
        <v>214</v>
      </c>
      <c r="U856">
        <f>LOG(Table1373[[#This Row],[SVL GS 46]])</f>
        <v>1.0799044676667207</v>
      </c>
      <c r="V856">
        <f>LOG(Table1373[[#This Row],[Mass (mg) GS 46]])</f>
        <v>2.330413773349191</v>
      </c>
      <c r="W856">
        <f>Table1373[[#This Row],[Mass (mg) GS 46]]*($W$4/Table1373[[#This Row],[SVL GS 46]])^$W$3</f>
        <v>404.99144809723515</v>
      </c>
      <c r="X856" s="12">
        <f>Table1373[[#This Row],[GS 46]]-Table1373[[#This Row],[GS]]</f>
        <v>4</v>
      </c>
      <c r="Y856">
        <f>Table1373[[#This Row],[SVL GS 46]]-Table1373[[#This Row],[SVL]]</f>
        <v>-1.7100000000000009</v>
      </c>
      <c r="Z856">
        <f>Table1373[[#This Row],[Mass GS 46]]-Table1373[[#This Row],[Mass]]</f>
        <v>-8.0999999999999989E-2</v>
      </c>
      <c r="AA856">
        <f>Table1373[[#This Row],[SMI.mg GS 46]]-Table1373[[#This Row],[SMI.mg]]</f>
        <v>41.870296242943596</v>
      </c>
      <c r="AB856">
        <f>Table1373[[#This Row],[Days post-exp. GS 46]]-Table1373[[#This Row],[Days post-exp.]]</f>
        <v>5</v>
      </c>
    </row>
    <row r="857" spans="1:29">
      <c r="A857" t="s">
        <v>1751</v>
      </c>
      <c r="B857" t="s">
        <v>1752</v>
      </c>
      <c r="C857" s="3">
        <v>44002</v>
      </c>
      <c r="D857" s="18">
        <v>44021</v>
      </c>
      <c r="E857" s="4" t="s">
        <v>1771</v>
      </c>
      <c r="F857">
        <f>Table1373[[#This Row],[Date Measured]]-Table1373[[#This Row],[Exp. Start]]</f>
        <v>19</v>
      </c>
      <c r="G857" s="4">
        <v>13.04</v>
      </c>
      <c r="H857" s="4">
        <v>44</v>
      </c>
      <c r="I857" s="4">
        <v>0.30199999999999999</v>
      </c>
      <c r="J857" s="4">
        <f>Table1373[[#This Row],[Mass]]*1000</f>
        <v>302</v>
      </c>
      <c r="K857" s="4">
        <f>LOG(Table1373[[#This Row],[SVL]])</f>
        <v>1.1152775913959014</v>
      </c>
      <c r="L857" s="4">
        <f>LOG(Table1373[[#This Row],[Mass (mg)]])</f>
        <v>2.4800069429571505</v>
      </c>
      <c r="M857">
        <f>Table1373[[#This Row],[Mass (mg)]]*($M$4/Table1373[[#This Row],[SVL]])^$M$3</f>
        <v>429.15540207676167</v>
      </c>
      <c r="N857" s="13">
        <v>44022</v>
      </c>
      <c r="O857" t="s">
        <v>1772</v>
      </c>
      <c r="P857">
        <f>Table1373[[#This Row],[Date Measured GS 46]]-Table1373[[#This Row],[Exp. Start]]</f>
        <v>20</v>
      </c>
      <c r="Q857">
        <v>15.09</v>
      </c>
      <c r="R857">
        <v>46</v>
      </c>
      <c r="S857">
        <v>0.28899999999999998</v>
      </c>
      <c r="T857">
        <f>Table1373[[#This Row],[Mass GS 46]]*1000</f>
        <v>289</v>
      </c>
      <c r="U857">
        <f>LOG(Table1373[[#This Row],[SVL GS 46]])</f>
        <v>1.1786892397755899</v>
      </c>
      <c r="V857">
        <f>LOG(Table1373[[#This Row],[Mass (mg) GS 46]])</f>
        <v>2.4608978427565478</v>
      </c>
      <c r="W857">
        <f>Table1373[[#This Row],[Mass (mg) GS 46]]*($W$4/Table1373[[#This Row],[SVL GS 46]])^$W$3</f>
        <v>278.29390776285311</v>
      </c>
      <c r="X857" s="12">
        <f>Table1373[[#This Row],[GS 46]]-Table1373[[#This Row],[GS]]</f>
        <v>2</v>
      </c>
      <c r="Y857">
        <f>Table1373[[#This Row],[SVL GS 46]]-Table1373[[#This Row],[SVL]]</f>
        <v>2.0500000000000007</v>
      </c>
      <c r="Z857">
        <f>Table1373[[#This Row],[Mass GS 46]]-Table1373[[#This Row],[Mass]]</f>
        <v>-1.3000000000000012E-2</v>
      </c>
      <c r="AA857">
        <f>Table1373[[#This Row],[SMI.mg GS 46]]-Table1373[[#This Row],[SMI.mg]]</f>
        <v>-150.86149431390857</v>
      </c>
      <c r="AB857">
        <f>Table1373[[#This Row],[Days post-exp. GS 46]]-Table1373[[#This Row],[Days post-exp.]]</f>
        <v>1</v>
      </c>
    </row>
    <row r="858" spans="1:29">
      <c r="A858" t="s">
        <v>1751</v>
      </c>
      <c r="B858" t="s">
        <v>1752</v>
      </c>
      <c r="C858" s="3">
        <v>44002</v>
      </c>
      <c r="D858" s="18">
        <v>44021</v>
      </c>
      <c r="E858" s="4" t="s">
        <v>1773</v>
      </c>
      <c r="F858">
        <f>Table1373[[#This Row],[Date Measured]]-Table1373[[#This Row],[Exp. Start]]</f>
        <v>19</v>
      </c>
      <c r="G858" s="4">
        <v>10.3</v>
      </c>
      <c r="H858" s="4">
        <v>44</v>
      </c>
      <c r="I858" s="4">
        <v>0.23200000000000001</v>
      </c>
      <c r="J858" s="4">
        <f>Table1373[[#This Row],[Mass]]*1000</f>
        <v>232</v>
      </c>
      <c r="K858" s="4">
        <f>LOG(Table1373[[#This Row],[SVL]])</f>
        <v>1.0128372247051722</v>
      </c>
      <c r="L858" s="4">
        <f>LOG(Table1373[[#This Row],[Mass (mg)]])</f>
        <v>2.3654879848908998</v>
      </c>
      <c r="M858">
        <f>Table1373[[#This Row],[Mass (mg)]]*($M$4/Table1373[[#This Row],[SVL]])^$M$3</f>
        <v>635.99686096688504</v>
      </c>
      <c r="N858" s="13">
        <v>44025</v>
      </c>
      <c r="O858" t="s">
        <v>1774</v>
      </c>
      <c r="P858">
        <f>Table1373[[#This Row],[Date Measured GS 46]]-Table1373[[#This Row],[Exp. Start]]</f>
        <v>23</v>
      </c>
      <c r="Q858">
        <v>13.35</v>
      </c>
      <c r="R858">
        <v>46</v>
      </c>
      <c r="S858">
        <v>0.19700000000000001</v>
      </c>
      <c r="T858">
        <f>Table1373[[#This Row],[Mass GS 46]]*1000</f>
        <v>197</v>
      </c>
      <c r="U858">
        <f>LOG(Table1373[[#This Row],[SVL GS 46]])</f>
        <v>1.1254812657005939</v>
      </c>
      <c r="V858">
        <f>LOG(Table1373[[#This Row],[Mass (mg) GS 46]])</f>
        <v>2.2944662261615929</v>
      </c>
      <c r="W858">
        <f>Table1373[[#This Row],[Mass (mg) GS 46]]*($W$4/Table1373[[#This Row],[SVL GS 46]])^$W$3</f>
        <v>272.9724763964046</v>
      </c>
      <c r="X858" s="12">
        <f>Table1373[[#This Row],[GS 46]]-Table1373[[#This Row],[GS]]</f>
        <v>2</v>
      </c>
      <c r="Y858">
        <f>Table1373[[#This Row],[SVL GS 46]]-Table1373[[#This Row],[SVL]]</f>
        <v>3.0499999999999989</v>
      </c>
      <c r="Z858">
        <f>Table1373[[#This Row],[Mass GS 46]]-Table1373[[#This Row],[Mass]]</f>
        <v>-3.5000000000000003E-2</v>
      </c>
      <c r="AA858">
        <f>Table1373[[#This Row],[SMI.mg GS 46]]-Table1373[[#This Row],[SMI.mg]]</f>
        <v>-363.02438457048044</v>
      </c>
      <c r="AB858">
        <f>Table1373[[#This Row],[Days post-exp. GS 46]]-Table1373[[#This Row],[Days post-exp.]]</f>
        <v>4</v>
      </c>
    </row>
    <row r="859" spans="1:29">
      <c r="A859" t="s">
        <v>1751</v>
      </c>
      <c r="B859" t="s">
        <v>1752</v>
      </c>
      <c r="C859" s="3">
        <v>44002</v>
      </c>
      <c r="D859" s="18">
        <v>44022</v>
      </c>
      <c r="E859" s="4" t="s">
        <v>1775</v>
      </c>
      <c r="F859">
        <f>Table1373[[#This Row],[Date Measured]]-Table1373[[#This Row],[Exp. Start]]</f>
        <v>20</v>
      </c>
      <c r="G859" s="4">
        <v>14</v>
      </c>
      <c r="H859" s="4">
        <v>43</v>
      </c>
      <c r="I859" s="4">
        <v>0.29099999999999998</v>
      </c>
      <c r="J859" s="4">
        <f>Table1373[[#This Row],[Mass]]*1000</f>
        <v>291</v>
      </c>
      <c r="K859" s="4">
        <f>LOG(Table1373[[#This Row],[SVL]])</f>
        <v>1.146128035678238</v>
      </c>
      <c r="L859" s="4">
        <f>LOG(Table1373[[#This Row],[Mass (mg)]])</f>
        <v>2.4638929889859074</v>
      </c>
      <c r="M859">
        <f>Table1373[[#This Row],[Mass (mg)]]*($M$4/Table1373[[#This Row],[SVL]])^$M$3</f>
        <v>339.28385349543964</v>
      </c>
      <c r="N859" s="13">
        <v>44025</v>
      </c>
      <c r="O859" t="s">
        <v>1776</v>
      </c>
      <c r="P859">
        <f>Table1373[[#This Row],[Date Measured GS 46]]-Table1373[[#This Row],[Exp. Start]]</f>
        <v>23</v>
      </c>
      <c r="Q859">
        <v>12.48</v>
      </c>
      <c r="R859">
        <v>46</v>
      </c>
      <c r="S859">
        <v>0.20399999999999999</v>
      </c>
      <c r="T859">
        <f>Table1373[[#This Row],[Mass GS 46]]*1000</f>
        <v>204</v>
      </c>
      <c r="U859">
        <f>LOG(Table1373[[#This Row],[SVL GS 46]])</f>
        <v>1.0962145853464051</v>
      </c>
      <c r="V859">
        <f>LOG(Table1373[[#This Row],[Mass (mg) GS 46]])</f>
        <v>2.3096301674258988</v>
      </c>
      <c r="W859">
        <f>Table1373[[#This Row],[Mass (mg) GS 46]]*($W$4/Table1373[[#This Row],[SVL GS 46]])^$W$3</f>
        <v>345.31492071076389</v>
      </c>
      <c r="X859" s="12">
        <f>Table1373[[#This Row],[GS 46]]-Table1373[[#This Row],[GS]]</f>
        <v>3</v>
      </c>
      <c r="Y859">
        <f>Table1373[[#This Row],[SVL GS 46]]-Table1373[[#This Row],[SVL]]</f>
        <v>-1.5199999999999996</v>
      </c>
      <c r="Z859">
        <f>Table1373[[#This Row],[Mass GS 46]]-Table1373[[#This Row],[Mass]]</f>
        <v>-8.6999999999999994E-2</v>
      </c>
      <c r="AA859">
        <f>Table1373[[#This Row],[SMI.mg GS 46]]-Table1373[[#This Row],[SMI.mg]]</f>
        <v>6.0310672153242422</v>
      </c>
      <c r="AB859">
        <f>Table1373[[#This Row],[Days post-exp. GS 46]]-Table1373[[#This Row],[Days post-exp.]]</f>
        <v>3</v>
      </c>
    </row>
    <row r="860" spans="1:29">
      <c r="A860" t="s">
        <v>1751</v>
      </c>
      <c r="B860" t="s">
        <v>1752</v>
      </c>
      <c r="C860" s="3">
        <v>44002</v>
      </c>
      <c r="D860" s="18">
        <v>44022</v>
      </c>
      <c r="E860" s="4" t="s">
        <v>1777</v>
      </c>
      <c r="F860">
        <f>Table1373[[#This Row],[Date Measured]]-Table1373[[#This Row],[Exp. Start]]</f>
        <v>20</v>
      </c>
      <c r="G860" s="4">
        <v>12.8</v>
      </c>
      <c r="H860" s="4">
        <v>43</v>
      </c>
      <c r="I860" s="4">
        <v>0.24399999999999999</v>
      </c>
      <c r="J860" s="4">
        <f>Table1373[[#This Row],[Mass]]*1000</f>
        <v>244</v>
      </c>
      <c r="K860" s="4">
        <f>LOG(Table1373[[#This Row],[SVL]])</f>
        <v>1.1072099696478683</v>
      </c>
      <c r="L860" s="4">
        <f>LOG(Table1373[[#This Row],[Mass (mg)]])</f>
        <v>2.3873898263387292</v>
      </c>
      <c r="M860">
        <f>Table1373[[#This Row],[Mass (mg)]]*($M$4/Table1373[[#This Row],[SVL]])^$M$3</f>
        <v>365.14953275232409</v>
      </c>
      <c r="N860" s="13">
        <v>44027</v>
      </c>
      <c r="O860" t="s">
        <v>1778</v>
      </c>
      <c r="P860">
        <f>Table1373[[#This Row],[Date Measured GS 46]]-Table1373[[#This Row],[Exp. Start]]</f>
        <v>25</v>
      </c>
      <c r="Q860">
        <v>13.11</v>
      </c>
      <c r="R860">
        <v>46</v>
      </c>
      <c r="S860">
        <v>0.158</v>
      </c>
      <c r="T860">
        <f>Table1373[[#This Row],[Mass GS 46]]*1000</f>
        <v>158</v>
      </c>
      <c r="U860">
        <f>LOG(Table1373[[#This Row],[SVL GS 46]])</f>
        <v>1.1176026916900843</v>
      </c>
      <c r="V860">
        <f>LOG(Table1373[[#This Row],[Mass (mg) GS 46]])</f>
        <v>2.1986570869544226</v>
      </c>
      <c r="W860">
        <f>Table1373[[#This Row],[Mass (mg) GS 46]]*($W$4/Table1373[[#This Row],[SVL GS 46]])^$W$3</f>
        <v>231.05316002228622</v>
      </c>
      <c r="X860" s="12">
        <f>Table1373[[#This Row],[GS 46]]-Table1373[[#This Row],[GS]]</f>
        <v>3</v>
      </c>
      <c r="Y860">
        <f>Table1373[[#This Row],[SVL GS 46]]-Table1373[[#This Row],[SVL]]</f>
        <v>0.30999999999999872</v>
      </c>
      <c r="Z860">
        <f>Table1373[[#This Row],[Mass GS 46]]-Table1373[[#This Row],[Mass]]</f>
        <v>-8.5999999999999993E-2</v>
      </c>
      <c r="AA860">
        <f>Table1373[[#This Row],[SMI.mg GS 46]]-Table1373[[#This Row],[SMI.mg]]</f>
        <v>-134.09637273003787</v>
      </c>
      <c r="AB860">
        <f>Table1373[[#This Row],[Days post-exp. GS 46]]-Table1373[[#This Row],[Days post-exp.]]</f>
        <v>5</v>
      </c>
    </row>
    <row r="861" spans="1:29">
      <c r="A861" t="s">
        <v>1751</v>
      </c>
      <c r="B861" t="s">
        <v>1752</v>
      </c>
      <c r="C861" s="3">
        <v>44002</v>
      </c>
      <c r="D861" s="18">
        <v>44022</v>
      </c>
      <c r="E861" s="4" t="s">
        <v>1779</v>
      </c>
      <c r="F861">
        <f>Table1373[[#This Row],[Date Measured]]-Table1373[[#This Row],[Exp. Start]]</f>
        <v>20</v>
      </c>
      <c r="G861" s="4">
        <v>11.79</v>
      </c>
      <c r="H861" s="4">
        <v>44</v>
      </c>
      <c r="I861" s="4">
        <v>0.23799999999999999</v>
      </c>
      <c r="J861" s="4">
        <f>Table1373[[#This Row],[Mass]]*1000</f>
        <v>238</v>
      </c>
      <c r="K861" s="4">
        <f>LOG(Table1373[[#This Row],[SVL]])</f>
        <v>1.0715138050950892</v>
      </c>
      <c r="L861" s="4">
        <f>LOG(Table1373[[#This Row],[Mass (mg)]])</f>
        <v>2.3765769570565118</v>
      </c>
      <c r="M861">
        <f>Table1373[[#This Row],[Mass (mg)]]*($M$4/Table1373[[#This Row],[SVL]])^$M$3</f>
        <v>447.80983248511421</v>
      </c>
      <c r="N861" s="13">
        <v>44024</v>
      </c>
      <c r="O861" t="s">
        <v>1780</v>
      </c>
      <c r="P861">
        <f>Table1373[[#This Row],[Date Measured GS 46]]-Table1373[[#This Row],[Exp. Start]]</f>
        <v>22</v>
      </c>
      <c r="Q861">
        <v>13.68</v>
      </c>
      <c r="R861">
        <v>46</v>
      </c>
      <c r="S861">
        <v>0.214</v>
      </c>
      <c r="T861">
        <f>Table1373[[#This Row],[Mass GS 46]]*1000</f>
        <v>214</v>
      </c>
      <c r="U861">
        <f>LOG(Table1373[[#This Row],[SVL GS 46]])</f>
        <v>1.1360860973840974</v>
      </c>
      <c r="V861">
        <f>LOG(Table1373[[#This Row],[Mass (mg) GS 46]])</f>
        <v>2.330413773349191</v>
      </c>
      <c r="W861">
        <f>Table1373[[#This Row],[Mass (mg) GS 46]]*($W$4/Table1373[[#This Row],[SVL GS 46]])^$W$3</f>
        <v>275.78221228660368</v>
      </c>
      <c r="X861" s="12">
        <f>Table1373[[#This Row],[GS 46]]-Table1373[[#This Row],[GS]]</f>
        <v>2</v>
      </c>
      <c r="Y861">
        <f>Table1373[[#This Row],[SVL GS 46]]-Table1373[[#This Row],[SVL]]</f>
        <v>1.8900000000000006</v>
      </c>
      <c r="Z861">
        <f>Table1373[[#This Row],[Mass GS 46]]-Table1373[[#This Row],[Mass]]</f>
        <v>-2.3999999999999994E-2</v>
      </c>
      <c r="AA861">
        <f>Table1373[[#This Row],[SMI.mg GS 46]]-Table1373[[#This Row],[SMI.mg]]</f>
        <v>-172.02762019851053</v>
      </c>
      <c r="AB861">
        <f>Table1373[[#This Row],[Days post-exp. GS 46]]-Table1373[[#This Row],[Days post-exp.]]</f>
        <v>2</v>
      </c>
    </row>
    <row r="862" spans="1:29">
      <c r="A862" t="s">
        <v>1751</v>
      </c>
      <c r="B862" t="s">
        <v>1752</v>
      </c>
      <c r="C862" s="3">
        <v>44002</v>
      </c>
      <c r="D862" s="18">
        <v>44022</v>
      </c>
      <c r="E862" s="4" t="s">
        <v>1781</v>
      </c>
      <c r="F862">
        <f>Table1373[[#This Row],[Date Measured]]-Table1373[[#This Row],[Exp. Start]]</f>
        <v>20</v>
      </c>
      <c r="G862" s="4">
        <v>12.65</v>
      </c>
      <c r="H862" s="4">
        <v>45</v>
      </c>
      <c r="I862" s="4">
        <v>0.17399999999999999</v>
      </c>
      <c r="J862" s="4">
        <f>Table1373[[#This Row],[Mass]]*1000</f>
        <v>174</v>
      </c>
      <c r="K862" s="4">
        <f>LOG(Table1373[[#This Row],[SVL]])</f>
        <v>1.1020905255118367</v>
      </c>
      <c r="L862" s="4">
        <f>LOG(Table1373[[#This Row],[Mass (mg)]])</f>
        <v>2.2405492482825999</v>
      </c>
      <c r="M862">
        <f>Table1373[[#This Row],[Mass (mg)]]*($M$4/Table1373[[#This Row],[SVL]])^$M$3</f>
        <v>269.08591629948705</v>
      </c>
      <c r="N862" s="13">
        <v>44024</v>
      </c>
      <c r="O862" t="s">
        <v>1782</v>
      </c>
      <c r="P862">
        <f>Table1373[[#This Row],[Date Measured GS 46]]-Table1373[[#This Row],[Exp. Start]]</f>
        <v>22</v>
      </c>
      <c r="Q862">
        <v>13.19</v>
      </c>
      <c r="R862">
        <v>46</v>
      </c>
      <c r="S862">
        <v>0.16700000000000001</v>
      </c>
      <c r="T862">
        <f>Table1373[[#This Row],[Mass GS 46]]*1000</f>
        <v>167</v>
      </c>
      <c r="U862">
        <f>LOG(Table1373[[#This Row],[SVL GS 46]])</f>
        <v>1.1202447955463652</v>
      </c>
      <c r="V862">
        <f>LOG(Table1373[[#This Row],[Mass (mg) GS 46]])</f>
        <v>2.2227164711475833</v>
      </c>
      <c r="W862">
        <f>Table1373[[#This Row],[Mass (mg) GS 46]]*($W$4/Table1373[[#This Row],[SVL GS 46]])^$W$3</f>
        <v>239.84093036032527</v>
      </c>
      <c r="X862" s="12">
        <f>Table1373[[#This Row],[GS 46]]-Table1373[[#This Row],[GS]]</f>
        <v>1</v>
      </c>
      <c r="Y862">
        <f>Table1373[[#This Row],[SVL GS 46]]-Table1373[[#This Row],[SVL]]</f>
        <v>0.53999999999999915</v>
      </c>
      <c r="Z862">
        <f>Table1373[[#This Row],[Mass GS 46]]-Table1373[[#This Row],[Mass]]</f>
        <v>-6.9999999999999785E-3</v>
      </c>
      <c r="AA862">
        <f>Table1373[[#This Row],[SMI.mg GS 46]]-Table1373[[#This Row],[SMI.mg]]</f>
        <v>-29.244985939161779</v>
      </c>
      <c r="AB862">
        <f>Table1373[[#This Row],[Days post-exp. GS 46]]-Table1373[[#This Row],[Days post-exp.]]</f>
        <v>2</v>
      </c>
    </row>
    <row r="863" spans="1:29">
      <c r="A863" t="s">
        <v>1751</v>
      </c>
      <c r="B863" t="s">
        <v>1752</v>
      </c>
      <c r="C863" s="3">
        <v>44002</v>
      </c>
      <c r="D863" s="13">
        <v>44023</v>
      </c>
      <c r="E863" s="3" t="s">
        <v>1783</v>
      </c>
      <c r="F863">
        <f>Table1373[[#This Row],[Date Measured]]-Table1373[[#This Row],[Exp. Start]]</f>
        <v>21</v>
      </c>
      <c r="G863">
        <v>12.64</v>
      </c>
      <c r="H863">
        <v>42</v>
      </c>
      <c r="I863">
        <v>0.23400000000000001</v>
      </c>
      <c r="J863">
        <f>Table1373[[#This Row],[Mass]]*1000</f>
        <v>234</v>
      </c>
      <c r="K863">
        <f>LOG(Table1373[[#This Row],[SVL]])</f>
        <v>1.1017470739463662</v>
      </c>
      <c r="L863">
        <f>LOG(Table1373[[#This Row],[Mass (mg)]])</f>
        <v>2.369215857410143</v>
      </c>
      <c r="M863">
        <f>Table1373[[#This Row],[Mass (mg)]]*($M$4/Table1373[[#This Row],[SVL]])^$M$3</f>
        <v>362.67222816730663</v>
      </c>
      <c r="N863" s="13">
        <v>44027</v>
      </c>
      <c r="O863" t="s">
        <v>1784</v>
      </c>
      <c r="P863">
        <f>Table1373[[#This Row],[Date Measured GS 46]]-Table1373[[#This Row],[Exp. Start]]</f>
        <v>25</v>
      </c>
      <c r="Q863">
        <v>13.31</v>
      </c>
      <c r="R863">
        <v>46</v>
      </c>
      <c r="S863">
        <v>0.21099999999999999</v>
      </c>
      <c r="T863">
        <f>Table1373[[#This Row],[Mass GS 46]]*1000</f>
        <v>211</v>
      </c>
      <c r="U863">
        <f>LOG(Table1373[[#This Row],[SVL GS 46]])</f>
        <v>1.1241780554746752</v>
      </c>
      <c r="V863">
        <f>LOG(Table1373[[#This Row],[Mass (mg) GS 46]])</f>
        <v>2.3242824552976926</v>
      </c>
      <c r="W863">
        <f>Table1373[[#This Row],[Mass (mg) GS 46]]*($W$4/Table1373[[#This Row],[SVL GS 46]])^$W$3</f>
        <v>294.98918285209407</v>
      </c>
      <c r="X863" s="12">
        <f>Table1373[[#This Row],[GS 46]]-Table1373[[#This Row],[GS]]</f>
        <v>4</v>
      </c>
      <c r="Y863">
        <f>Table1373[[#This Row],[SVL GS 46]]-Table1373[[#This Row],[SVL]]</f>
        <v>0.66999999999999993</v>
      </c>
      <c r="Z863">
        <f>Table1373[[#This Row],[Mass GS 46]]-Table1373[[#This Row],[Mass]]</f>
        <v>-2.300000000000002E-2</v>
      </c>
      <c r="AA863">
        <f>Table1373[[#This Row],[SMI.mg GS 46]]-Table1373[[#This Row],[SMI.mg]]</f>
        <v>-67.683045315212553</v>
      </c>
      <c r="AB863">
        <f>Table1373[[#This Row],[Days post-exp. GS 46]]-Table1373[[#This Row],[Days post-exp.]]</f>
        <v>4</v>
      </c>
    </row>
    <row r="864" spans="1:29">
      <c r="A864" t="s">
        <v>1751</v>
      </c>
      <c r="B864" t="s">
        <v>1752</v>
      </c>
      <c r="C864" s="3">
        <v>44002</v>
      </c>
      <c r="D864" s="13">
        <v>44024</v>
      </c>
      <c r="E864" s="3" t="s">
        <v>1785</v>
      </c>
      <c r="F864">
        <f>Table1373[[#This Row],[Date Measured]]-Table1373[[#This Row],[Exp. Start]]</f>
        <v>22</v>
      </c>
      <c r="G864">
        <v>14.03</v>
      </c>
      <c r="H864">
        <v>42</v>
      </c>
      <c r="I864">
        <v>0.29799999999999999</v>
      </c>
      <c r="J864">
        <f>Table1373[[#This Row],[Mass]]*1000</f>
        <v>298</v>
      </c>
      <c r="K864">
        <f>LOG(Table1373[[#This Row],[SVL]])</f>
        <v>1.14705767102836</v>
      </c>
      <c r="L864">
        <f>LOG(Table1373[[#This Row],[Mass (mg)]])</f>
        <v>2.4742162640762553</v>
      </c>
      <c r="M864">
        <f>Table1373[[#This Row],[Mass (mg)]]*($M$4/Table1373[[#This Row],[SVL]])^$M$3</f>
        <v>345.37974274100861</v>
      </c>
      <c r="N864" s="13"/>
      <c r="O864" s="6" t="s">
        <v>1786</v>
      </c>
      <c r="AC864" s="12" t="s">
        <v>115</v>
      </c>
    </row>
    <row r="865" spans="1:29">
      <c r="A865" t="s">
        <v>1751</v>
      </c>
      <c r="B865" t="s">
        <v>1752</v>
      </c>
      <c r="C865" s="3">
        <v>44002</v>
      </c>
      <c r="D865" s="13">
        <v>44025</v>
      </c>
      <c r="E865" s="3" t="s">
        <v>1787</v>
      </c>
      <c r="F865">
        <f>Table1373[[#This Row],[Date Measured]]-Table1373[[#This Row],[Exp. Start]]</f>
        <v>23</v>
      </c>
      <c r="G865">
        <v>13.35</v>
      </c>
      <c r="H865">
        <v>42</v>
      </c>
      <c r="I865">
        <v>0.29899999999999999</v>
      </c>
      <c r="J865">
        <f>Table1373[[#This Row],[Mass]]*1000</f>
        <v>299</v>
      </c>
      <c r="K865">
        <f>LOG(Table1373[[#This Row],[SVL]])</f>
        <v>1.1254812657005939</v>
      </c>
      <c r="L865">
        <f>LOG(Table1373[[#This Row],[Mass (mg)]])</f>
        <v>2.4756711883244296</v>
      </c>
      <c r="M865">
        <f>Table1373[[#This Row],[Mass (mg)]]*($M$4/Table1373[[#This Row],[SVL]])^$M$3</f>
        <v>397.97457566415545</v>
      </c>
      <c r="O865" s="6" t="s">
        <v>1788</v>
      </c>
      <c r="AC865" s="12" t="s">
        <v>64</v>
      </c>
    </row>
    <row r="866" spans="1:29">
      <c r="A866" t="s">
        <v>1751</v>
      </c>
      <c r="B866" t="s">
        <v>1752</v>
      </c>
      <c r="C866" s="3">
        <v>44002</v>
      </c>
      <c r="D866" s="13">
        <v>44025</v>
      </c>
      <c r="E866" s="3" t="s">
        <v>1789</v>
      </c>
      <c r="F866">
        <f>Table1373[[#This Row],[Date Measured]]-Table1373[[#This Row],[Exp. Start]]</f>
        <v>23</v>
      </c>
      <c r="G866">
        <v>13.53</v>
      </c>
      <c r="H866">
        <v>42</v>
      </c>
      <c r="I866">
        <v>0.28599999999999998</v>
      </c>
      <c r="J866">
        <f>Table1373[[#This Row],[Mass]]*1000</f>
        <v>286</v>
      </c>
      <c r="K866">
        <f>LOG(Table1373[[#This Row],[SVL]])</f>
        <v>1.131297796597623</v>
      </c>
      <c r="L866">
        <f>LOG(Table1373[[#This Row],[Mass (mg)]])</f>
        <v>2.4563660331290431</v>
      </c>
      <c r="M866">
        <f>Table1373[[#This Row],[Mass (mg)]]*($M$4/Table1373[[#This Row],[SVL]])^$M$3</f>
        <v>366.73094851783924</v>
      </c>
      <c r="N866" s="13">
        <v>44029</v>
      </c>
      <c r="O866" t="s">
        <v>1790</v>
      </c>
      <c r="P866">
        <f>Table1373[[#This Row],[Date Measured GS 46]]-Table1373[[#This Row],[Exp. Start]]</f>
        <v>27</v>
      </c>
      <c r="Q866">
        <v>12.61</v>
      </c>
      <c r="R866">
        <v>46</v>
      </c>
      <c r="S866">
        <v>0.19700000000000001</v>
      </c>
      <c r="T866">
        <f>Table1373[[#This Row],[Mass GS 46]]*1000</f>
        <v>197</v>
      </c>
      <c r="U866">
        <f>LOG(Table1373[[#This Row],[SVL GS 46]])</f>
        <v>1.1007150865730817</v>
      </c>
      <c r="V866">
        <f>LOG(Table1373[[#This Row],[Mass (mg) GS 46]])</f>
        <v>2.2944662261615929</v>
      </c>
      <c r="W866">
        <f>Table1373[[#This Row],[Mass (mg) GS 46]]*($W$4/Table1373[[#This Row],[SVL GS 46]])^$W$3</f>
        <v>323.35776859541988</v>
      </c>
      <c r="X866" s="12">
        <f>Table1373[[#This Row],[GS 46]]-Table1373[[#This Row],[GS]]</f>
        <v>4</v>
      </c>
      <c r="Y866">
        <f>Table1373[[#This Row],[SVL GS 46]]-Table1373[[#This Row],[SVL]]</f>
        <v>-0.91999999999999993</v>
      </c>
      <c r="Z866">
        <f>Table1373[[#This Row],[Mass GS 46]]-Table1373[[#This Row],[Mass]]</f>
        <v>-8.8999999999999968E-2</v>
      </c>
      <c r="AA866">
        <f>Table1373[[#This Row],[SMI.mg GS 46]]-Table1373[[#This Row],[SMI.mg]]</f>
        <v>-43.373179922419354</v>
      </c>
      <c r="AB866">
        <f>Table1373[[#This Row],[Days post-exp. GS 46]]-Table1373[[#This Row],[Days post-exp.]]</f>
        <v>4</v>
      </c>
    </row>
    <row r="867" spans="1:29">
      <c r="A867" t="s">
        <v>1751</v>
      </c>
      <c r="B867" t="s">
        <v>1752</v>
      </c>
      <c r="C867" s="3">
        <v>44002</v>
      </c>
      <c r="D867" s="18">
        <v>44025</v>
      </c>
      <c r="E867" s="4" t="s">
        <v>1791</v>
      </c>
      <c r="F867">
        <f>Table1373[[#This Row],[Date Measured]]-Table1373[[#This Row],[Exp. Start]]</f>
        <v>23</v>
      </c>
      <c r="G867" s="4">
        <v>12.07</v>
      </c>
      <c r="H867" s="4">
        <v>45</v>
      </c>
      <c r="I867" s="4">
        <v>0.20300000000000001</v>
      </c>
      <c r="J867" s="4">
        <f>Table1373[[#This Row],[Mass]]*1000</f>
        <v>203</v>
      </c>
      <c r="K867" s="4">
        <f>LOG(Table1373[[#This Row],[SVL]])</f>
        <v>1.0817072700973491</v>
      </c>
      <c r="L867" s="4">
        <f>LOG(Table1373[[#This Row],[Mass (mg)]])</f>
        <v>2.307496037913213</v>
      </c>
      <c r="M867">
        <f>Table1373[[#This Row],[Mass (mg)]]*($M$4/Table1373[[#This Row],[SVL]])^$M$3</f>
        <v>357.78130551413381</v>
      </c>
      <c r="N867" s="13">
        <v>44028</v>
      </c>
      <c r="O867" t="s">
        <v>1792</v>
      </c>
      <c r="P867">
        <f>Table1373[[#This Row],[Date Measured GS 46]]-Table1373[[#This Row],[Exp. Start]]</f>
        <v>26</v>
      </c>
      <c r="Q867">
        <v>11.54</v>
      </c>
      <c r="R867">
        <v>46</v>
      </c>
      <c r="S867">
        <v>0.159</v>
      </c>
      <c r="T867">
        <f>Table1373[[#This Row],[Mass GS 46]]*1000</f>
        <v>159</v>
      </c>
      <c r="U867">
        <f>LOG(Table1373[[#This Row],[SVL GS 46]])</f>
        <v>1.0622058088197126</v>
      </c>
      <c r="V867">
        <f>LOG(Table1373[[#This Row],[Mass (mg) GS 46]])</f>
        <v>2.2013971243204513</v>
      </c>
      <c r="W867">
        <f>Table1373[[#This Row],[Mass (mg) GS 46]]*($W$4/Table1373[[#This Row],[SVL GS 46]])^$W$3</f>
        <v>339.62571966799271</v>
      </c>
      <c r="X867" s="12">
        <f>Table1373[[#This Row],[GS 46]]-Table1373[[#This Row],[GS]]</f>
        <v>1</v>
      </c>
      <c r="Y867">
        <f>Table1373[[#This Row],[SVL GS 46]]-Table1373[[#This Row],[SVL]]</f>
        <v>-0.53000000000000114</v>
      </c>
      <c r="Z867">
        <f>Table1373[[#This Row],[Mass GS 46]]-Table1373[[#This Row],[Mass]]</f>
        <v>-4.4000000000000011E-2</v>
      </c>
      <c r="AA867">
        <f>Table1373[[#This Row],[SMI.mg GS 46]]-Table1373[[#This Row],[SMI.mg]]</f>
        <v>-18.155585846141093</v>
      </c>
      <c r="AB867">
        <f>Table1373[[#This Row],[Days post-exp. GS 46]]-Table1373[[#This Row],[Days post-exp.]]</f>
        <v>3</v>
      </c>
    </row>
    <row r="868" spans="1:29">
      <c r="A868" t="s">
        <v>1751</v>
      </c>
      <c r="B868" t="s">
        <v>1752</v>
      </c>
      <c r="C868" s="3">
        <v>44002</v>
      </c>
      <c r="D868" s="13">
        <v>44026</v>
      </c>
      <c r="E868" s="3" t="s">
        <v>1793</v>
      </c>
      <c r="F868">
        <f>Table1373[[#This Row],[Date Measured]]-Table1373[[#This Row],[Exp. Start]]</f>
        <v>24</v>
      </c>
      <c r="G868">
        <v>13.32</v>
      </c>
      <c r="H868">
        <v>42</v>
      </c>
      <c r="I868">
        <v>0.254</v>
      </c>
      <c r="J868">
        <f>Table1373[[#This Row],[Mass]]*1000</f>
        <v>254</v>
      </c>
      <c r="K868">
        <f>LOG(Table1373[[#This Row],[SVL]])</f>
        <v>1.1245042248342823</v>
      </c>
      <c r="L868">
        <f>LOG(Table1373[[#This Row],[Mass (mg)]])</f>
        <v>2.4048337166199381</v>
      </c>
      <c r="M868">
        <f>Table1373[[#This Row],[Mass (mg)]]*($M$4/Table1373[[#This Row],[SVL]])^$M$3</f>
        <v>340.20407835833282</v>
      </c>
      <c r="N868" s="13">
        <v>44029</v>
      </c>
      <c r="O868" t="s">
        <v>1794</v>
      </c>
      <c r="P868">
        <f>Table1373[[#This Row],[Date Measured GS 46]]-Table1373[[#This Row],[Exp. Start]]</f>
        <v>27</v>
      </c>
      <c r="Q868">
        <v>13.05</v>
      </c>
      <c r="R868">
        <v>46</v>
      </c>
      <c r="S868">
        <v>0.16600000000000001</v>
      </c>
      <c r="T868">
        <f>Table1373[[#This Row],[Mass GS 46]]*1000</f>
        <v>166</v>
      </c>
      <c r="U868">
        <f>LOG(Table1373[[#This Row],[SVL GS 46]])</f>
        <v>1.1156105116742998</v>
      </c>
      <c r="V868">
        <f>LOG(Table1373[[#This Row],[Mass (mg) GS 46]])</f>
        <v>2.220108088040055</v>
      </c>
      <c r="W868">
        <f>Table1373[[#This Row],[Mass (mg) GS 46]]*($W$4/Table1373[[#This Row],[SVL GS 46]])^$W$3</f>
        <v>246.08231470528588</v>
      </c>
      <c r="X868" s="12">
        <f>Table1373[[#This Row],[GS 46]]-Table1373[[#This Row],[GS]]</f>
        <v>4</v>
      </c>
      <c r="Y868">
        <f>Table1373[[#This Row],[SVL GS 46]]-Table1373[[#This Row],[SVL]]</f>
        <v>-0.26999999999999957</v>
      </c>
      <c r="Z868">
        <f>Table1373[[#This Row],[Mass GS 46]]-Table1373[[#This Row],[Mass]]</f>
        <v>-8.7999999999999995E-2</v>
      </c>
      <c r="AA868">
        <f>Table1373[[#This Row],[SMI.mg GS 46]]-Table1373[[#This Row],[SMI.mg]]</f>
        <v>-94.121763653046941</v>
      </c>
      <c r="AB868">
        <f>Table1373[[#This Row],[Days post-exp. GS 46]]-Table1373[[#This Row],[Days post-exp.]]</f>
        <v>3</v>
      </c>
    </row>
    <row r="869" spans="1:29">
      <c r="A869" t="s">
        <v>1751</v>
      </c>
      <c r="B869" t="s">
        <v>1752</v>
      </c>
      <c r="C869" s="3">
        <v>44002</v>
      </c>
      <c r="D869" s="18">
        <v>44026</v>
      </c>
      <c r="E869" s="4" t="s">
        <v>1795</v>
      </c>
      <c r="F869">
        <f>Table1373[[#This Row],[Date Measured]]-Table1373[[#This Row],[Exp. Start]]</f>
        <v>24</v>
      </c>
      <c r="G869" s="4">
        <v>13.35</v>
      </c>
      <c r="H869" s="4">
        <v>43</v>
      </c>
      <c r="I869" s="4">
        <v>0.32400000000000001</v>
      </c>
      <c r="J869" s="4">
        <f>Table1373[[#This Row],[Mass]]*1000</f>
        <v>324</v>
      </c>
      <c r="K869" s="4">
        <f>LOG(Table1373[[#This Row],[SVL]])</f>
        <v>1.1254812657005939</v>
      </c>
      <c r="L869" s="4">
        <f>LOG(Table1373[[#This Row],[Mass (mg)]])</f>
        <v>2.510545010206612</v>
      </c>
      <c r="M869">
        <f>Table1373[[#This Row],[Mass (mg)]]*($M$4/Table1373[[#This Row],[SVL]])^$M$3</f>
        <v>431.25004185681064</v>
      </c>
      <c r="N869" s="13">
        <v>44031</v>
      </c>
      <c r="O869" t="s">
        <v>1796</v>
      </c>
      <c r="P869">
        <f>Table1373[[#This Row],[Date Measured GS 46]]-Table1373[[#This Row],[Exp. Start]]</f>
        <v>29</v>
      </c>
      <c r="Q869">
        <v>13.84</v>
      </c>
      <c r="R869">
        <v>46</v>
      </c>
      <c r="S869">
        <v>0.189</v>
      </c>
      <c r="T869">
        <f>Table1373[[#This Row],[Mass GS 46]]*1000</f>
        <v>189</v>
      </c>
      <c r="U869">
        <f>LOG(Table1373[[#This Row],[SVL GS 46]])</f>
        <v>1.141136090120739</v>
      </c>
      <c r="V869">
        <f>LOG(Table1373[[#This Row],[Mass (mg) GS 46]])</f>
        <v>2.2764618041732443</v>
      </c>
      <c r="W869">
        <f>Table1373[[#This Row],[Mass (mg) GS 46]]*($W$4/Table1373[[#This Row],[SVL GS 46]])^$W$3</f>
        <v>235.29570038974856</v>
      </c>
      <c r="X869" s="12">
        <f>Table1373[[#This Row],[GS 46]]-Table1373[[#This Row],[GS]]</f>
        <v>3</v>
      </c>
      <c r="Y869">
        <f>Table1373[[#This Row],[SVL GS 46]]-Table1373[[#This Row],[SVL]]</f>
        <v>0.49000000000000021</v>
      </c>
      <c r="Z869">
        <f>Table1373[[#This Row],[Mass GS 46]]-Table1373[[#This Row],[Mass]]</f>
        <v>-0.13500000000000001</v>
      </c>
      <c r="AA869">
        <f>Table1373[[#This Row],[SMI.mg GS 46]]-Table1373[[#This Row],[SMI.mg]]</f>
        <v>-195.95434146706208</v>
      </c>
      <c r="AB869">
        <f>Table1373[[#This Row],[Days post-exp. GS 46]]-Table1373[[#This Row],[Days post-exp.]]</f>
        <v>5</v>
      </c>
    </row>
    <row r="870" spans="1:29">
      <c r="A870" t="s">
        <v>1751</v>
      </c>
      <c r="B870" t="s">
        <v>1752</v>
      </c>
      <c r="C870" s="3">
        <v>44002</v>
      </c>
      <c r="D870" s="18">
        <v>44026</v>
      </c>
      <c r="E870" s="4" t="s">
        <v>1797</v>
      </c>
      <c r="F870">
        <f>Table1373[[#This Row],[Date Measured]]-Table1373[[#This Row],[Exp. Start]]</f>
        <v>24</v>
      </c>
      <c r="G870" s="4">
        <v>13.35</v>
      </c>
      <c r="H870" s="4">
        <v>43</v>
      </c>
      <c r="I870" s="4">
        <v>0.307</v>
      </c>
      <c r="J870" s="4">
        <f>Table1373[[#This Row],[Mass]]*1000</f>
        <v>307</v>
      </c>
      <c r="K870" s="4">
        <f>LOG(Table1373[[#This Row],[SVL]])</f>
        <v>1.1254812657005939</v>
      </c>
      <c r="L870" s="4">
        <f>LOG(Table1373[[#This Row],[Mass (mg)]])</f>
        <v>2.4871383754771865</v>
      </c>
      <c r="M870">
        <f>Table1373[[#This Row],[Mass (mg)]]*($M$4/Table1373[[#This Row],[SVL]])^$M$3</f>
        <v>408.62272484580512</v>
      </c>
      <c r="N870" s="13">
        <v>44029</v>
      </c>
      <c r="O870" t="s">
        <v>1798</v>
      </c>
      <c r="P870">
        <f>Table1373[[#This Row],[Date Measured GS 46]]-Table1373[[#This Row],[Exp. Start]]</f>
        <v>27</v>
      </c>
      <c r="Q870">
        <v>12.45</v>
      </c>
      <c r="R870">
        <v>46</v>
      </c>
      <c r="S870">
        <v>0.20399999999999999</v>
      </c>
      <c r="T870">
        <f>Table1373[[#This Row],[Mass GS 46]]*1000</f>
        <v>204</v>
      </c>
      <c r="U870">
        <f>LOG(Table1373[[#This Row],[SVL GS 46]])</f>
        <v>1.0951693514317551</v>
      </c>
      <c r="V870">
        <f>LOG(Table1373[[#This Row],[Mass (mg) GS 46]])</f>
        <v>2.3096301674258988</v>
      </c>
      <c r="W870">
        <f>Table1373[[#This Row],[Mass (mg) GS 46]]*($W$4/Table1373[[#This Row],[SVL GS 46]])^$W$3</f>
        <v>347.79238116770438</v>
      </c>
      <c r="X870" s="12">
        <f>Table1373[[#This Row],[GS 46]]-Table1373[[#This Row],[GS]]</f>
        <v>3</v>
      </c>
      <c r="Y870">
        <f>Table1373[[#This Row],[SVL GS 46]]-Table1373[[#This Row],[SVL]]</f>
        <v>-0.90000000000000036</v>
      </c>
      <c r="Z870">
        <f>Table1373[[#This Row],[Mass GS 46]]-Table1373[[#This Row],[Mass]]</f>
        <v>-0.10300000000000001</v>
      </c>
      <c r="AA870">
        <f>Table1373[[#This Row],[SMI.mg GS 46]]-Table1373[[#This Row],[SMI.mg]]</f>
        <v>-60.830343678100746</v>
      </c>
      <c r="AB870">
        <f>Table1373[[#This Row],[Days post-exp. GS 46]]-Table1373[[#This Row],[Days post-exp.]]</f>
        <v>3</v>
      </c>
    </row>
    <row r="871" spans="1:29">
      <c r="A871" t="s">
        <v>1751</v>
      </c>
      <c r="B871" t="s">
        <v>1752</v>
      </c>
      <c r="C871" s="3">
        <v>44002</v>
      </c>
      <c r="D871" s="18">
        <v>44026</v>
      </c>
      <c r="E871" s="4" t="s">
        <v>1799</v>
      </c>
      <c r="F871">
        <f>Table1373[[#This Row],[Date Measured]]-Table1373[[#This Row],[Exp. Start]]</f>
        <v>24</v>
      </c>
      <c r="G871" s="4">
        <v>14.15</v>
      </c>
      <c r="H871" s="4">
        <v>43</v>
      </c>
      <c r="I871" s="4">
        <v>0.26600000000000001</v>
      </c>
      <c r="J871" s="4">
        <f>Table1373[[#This Row],[Mass]]*1000</f>
        <v>266</v>
      </c>
      <c r="K871" s="4">
        <f>LOG(Table1373[[#This Row],[SVL]])</f>
        <v>1.150756439860309</v>
      </c>
      <c r="L871" s="4">
        <f>LOG(Table1373[[#This Row],[Mass (mg)]])</f>
        <v>2.424881636631067</v>
      </c>
      <c r="M871">
        <f>Table1373[[#This Row],[Mass (mg)]]*($M$4/Table1373[[#This Row],[SVL]])^$M$3</f>
        <v>301.06404406110545</v>
      </c>
      <c r="N871" s="13">
        <v>44029</v>
      </c>
      <c r="O871" t="s">
        <v>1800</v>
      </c>
      <c r="P871">
        <f>Table1373[[#This Row],[Date Measured GS 46]]-Table1373[[#This Row],[Exp. Start]]</f>
        <v>27</v>
      </c>
      <c r="Q871">
        <v>13.12</v>
      </c>
      <c r="R871">
        <v>46</v>
      </c>
      <c r="S871">
        <v>0.18099999999999999</v>
      </c>
      <c r="T871">
        <f>Table1373[[#This Row],[Mass GS 46]]*1000</f>
        <v>181</v>
      </c>
      <c r="U871">
        <f>LOG(Table1373[[#This Row],[SVL GS 46]])</f>
        <v>1.1179338350396415</v>
      </c>
      <c r="V871">
        <f>LOG(Table1373[[#This Row],[Mass (mg) GS 46]])</f>
        <v>2.2576785748691846</v>
      </c>
      <c r="W871">
        <f>Table1373[[#This Row],[Mass (mg) GS 46]]*($W$4/Table1373[[#This Row],[SVL GS 46]])^$W$3</f>
        <v>264.08868003850097</v>
      </c>
      <c r="X871" s="12">
        <f>Table1373[[#This Row],[GS 46]]-Table1373[[#This Row],[GS]]</f>
        <v>3</v>
      </c>
      <c r="Y871">
        <f>Table1373[[#This Row],[SVL GS 46]]-Table1373[[#This Row],[SVL]]</f>
        <v>-1.0300000000000011</v>
      </c>
      <c r="Z871">
        <f>Table1373[[#This Row],[Mass GS 46]]-Table1373[[#This Row],[Mass]]</f>
        <v>-8.500000000000002E-2</v>
      </c>
      <c r="AA871">
        <f>Table1373[[#This Row],[SMI.mg GS 46]]-Table1373[[#This Row],[SMI.mg]]</f>
        <v>-36.975364022604481</v>
      </c>
      <c r="AB871">
        <f>Table1373[[#This Row],[Days post-exp. GS 46]]-Table1373[[#This Row],[Days post-exp.]]</f>
        <v>3</v>
      </c>
    </row>
    <row r="872" spans="1:29">
      <c r="A872" t="s">
        <v>1751</v>
      </c>
      <c r="B872" t="s">
        <v>1752</v>
      </c>
      <c r="C872" s="3">
        <v>44002</v>
      </c>
      <c r="D872" s="18">
        <v>44026</v>
      </c>
      <c r="E872" s="4" t="s">
        <v>1801</v>
      </c>
      <c r="F872">
        <f>Table1373[[#This Row],[Date Measured]]-Table1373[[#This Row],[Exp. Start]]</f>
        <v>24</v>
      </c>
      <c r="G872" s="4">
        <v>13.38</v>
      </c>
      <c r="H872" s="4">
        <v>43</v>
      </c>
      <c r="I872" s="4">
        <v>0.26300000000000001</v>
      </c>
      <c r="J872" s="4">
        <f>Table1373[[#This Row],[Mass]]*1000</f>
        <v>263</v>
      </c>
      <c r="K872" s="4">
        <f>LOG(Table1373[[#This Row],[SVL]])</f>
        <v>1.1264561134318043</v>
      </c>
      <c r="L872" s="4">
        <f>LOG(Table1373[[#This Row],[Mass (mg)]])</f>
        <v>2.419955748489758</v>
      </c>
      <c r="M872">
        <f>Table1373[[#This Row],[Mass (mg)]]*($M$4/Table1373[[#This Row],[SVL]])^$M$3</f>
        <v>347.87589667815848</v>
      </c>
      <c r="N872" s="13">
        <v>44029</v>
      </c>
      <c r="O872" t="s">
        <v>1802</v>
      </c>
      <c r="P872">
        <f>Table1373[[#This Row],[Date Measured GS 46]]-Table1373[[#This Row],[Exp. Start]]</f>
        <v>27</v>
      </c>
      <c r="Q872">
        <v>12</v>
      </c>
      <c r="R872">
        <v>46</v>
      </c>
      <c r="S872">
        <v>0.18099999999999999</v>
      </c>
      <c r="T872">
        <f>Table1373[[#This Row],[Mass GS 46]]*1000</f>
        <v>181</v>
      </c>
      <c r="U872">
        <f>LOG(Table1373[[#This Row],[SVL GS 46]])</f>
        <v>1.0791812460476249</v>
      </c>
      <c r="V872">
        <f>LOG(Table1373[[#This Row],[Mass (mg) GS 46]])</f>
        <v>2.2576785748691846</v>
      </c>
      <c r="W872">
        <f>Table1373[[#This Row],[Mass (mg) GS 46]]*($W$4/Table1373[[#This Row],[SVL GS 46]])^$W$3</f>
        <v>344.23805710290128</v>
      </c>
      <c r="X872" s="12">
        <f>Table1373[[#This Row],[GS 46]]-Table1373[[#This Row],[GS]]</f>
        <v>3</v>
      </c>
      <c r="Y872">
        <f>Table1373[[#This Row],[SVL GS 46]]-Table1373[[#This Row],[SVL]]</f>
        <v>-1.3800000000000008</v>
      </c>
      <c r="Z872">
        <f>Table1373[[#This Row],[Mass GS 46]]-Table1373[[#This Row],[Mass]]</f>
        <v>-8.2000000000000017E-2</v>
      </c>
      <c r="AA872">
        <f>Table1373[[#This Row],[SMI.mg GS 46]]-Table1373[[#This Row],[SMI.mg]]</f>
        <v>-3.6378395752572033</v>
      </c>
      <c r="AB872">
        <f>Table1373[[#This Row],[Days post-exp. GS 46]]-Table1373[[#This Row],[Days post-exp.]]</f>
        <v>3</v>
      </c>
    </row>
    <row r="873" spans="1:29">
      <c r="A873" t="s">
        <v>1751</v>
      </c>
      <c r="B873" t="s">
        <v>1752</v>
      </c>
      <c r="C873" s="3">
        <v>44002</v>
      </c>
      <c r="D873" s="18">
        <v>44026</v>
      </c>
      <c r="E873" s="4" t="s">
        <v>1803</v>
      </c>
      <c r="F873">
        <f>Table1373[[#This Row],[Date Measured]]-Table1373[[#This Row],[Exp. Start]]</f>
        <v>24</v>
      </c>
      <c r="G873" s="4">
        <v>11.72</v>
      </c>
      <c r="H873" s="4">
        <v>45</v>
      </c>
      <c r="I873" s="4">
        <v>0.20399999999999999</v>
      </c>
      <c r="J873" s="4">
        <f>Table1373[[#This Row],[Mass]]*1000</f>
        <v>204</v>
      </c>
      <c r="K873" s="4">
        <f>LOG(Table1373[[#This Row],[SVL]])</f>
        <v>1.0689276116820718</v>
      </c>
      <c r="L873" s="4">
        <f>LOG(Table1373[[#This Row],[Mass (mg)]])</f>
        <v>2.3096301674258988</v>
      </c>
      <c r="M873">
        <f>Table1373[[#This Row],[Mass (mg)]]*($M$4/Table1373[[#This Row],[SVL]])^$M$3</f>
        <v>390.2572435257789</v>
      </c>
      <c r="N873" s="13">
        <v>44031</v>
      </c>
      <c r="O873" t="s">
        <v>1804</v>
      </c>
      <c r="P873">
        <f>Table1373[[#This Row],[Date Measured GS 46]]-Table1373[[#This Row],[Exp. Start]]</f>
        <v>29</v>
      </c>
      <c r="Q873">
        <v>11.15</v>
      </c>
      <c r="R873">
        <v>46</v>
      </c>
      <c r="S873">
        <v>0.17100000000000001</v>
      </c>
      <c r="T873">
        <f>Table1373[[#This Row],[Mass GS 46]]*1000</f>
        <v>171</v>
      </c>
      <c r="U873">
        <f>LOG(Table1373[[#This Row],[SVL GS 46]])</f>
        <v>1.0472748673841794</v>
      </c>
      <c r="V873">
        <f>LOG(Table1373[[#This Row],[Mass (mg) GS 46]])</f>
        <v>2.2329961103921536</v>
      </c>
      <c r="W873">
        <f>Table1373[[#This Row],[Mass (mg) GS 46]]*($W$4/Table1373[[#This Row],[SVL GS 46]])^$W$3</f>
        <v>404.52914067553888</v>
      </c>
      <c r="X873" s="12">
        <f>Table1373[[#This Row],[GS 46]]-Table1373[[#This Row],[GS]]</f>
        <v>1</v>
      </c>
      <c r="Y873">
        <f>Table1373[[#This Row],[SVL GS 46]]-Table1373[[#This Row],[SVL]]</f>
        <v>-0.57000000000000028</v>
      </c>
      <c r="Z873">
        <f>Table1373[[#This Row],[Mass GS 46]]-Table1373[[#This Row],[Mass]]</f>
        <v>-3.2999999999999974E-2</v>
      </c>
      <c r="AA873">
        <f>Table1373[[#This Row],[SMI.mg GS 46]]-Table1373[[#This Row],[SMI.mg]]</f>
        <v>14.27189714975998</v>
      </c>
      <c r="AB873">
        <f>Table1373[[#This Row],[Days post-exp. GS 46]]-Table1373[[#This Row],[Days post-exp.]]</f>
        <v>5</v>
      </c>
    </row>
    <row r="874" spans="1:29">
      <c r="A874" t="s">
        <v>1751</v>
      </c>
      <c r="B874" t="s">
        <v>1752</v>
      </c>
      <c r="C874" s="3">
        <v>44002</v>
      </c>
      <c r="D874" s="18">
        <v>44029</v>
      </c>
      <c r="E874" s="4" t="s">
        <v>1805</v>
      </c>
      <c r="F874">
        <f>Table1373[[#This Row],[Date Measured]]-Table1373[[#This Row],[Exp. Start]]</f>
        <v>27</v>
      </c>
      <c r="G874" s="4">
        <v>12.93</v>
      </c>
      <c r="H874" s="4">
        <v>43</v>
      </c>
      <c r="I874" s="4">
        <v>0.214</v>
      </c>
      <c r="J874" s="4">
        <f>Table1373[[#This Row],[Mass]]*1000</f>
        <v>214</v>
      </c>
      <c r="K874" s="4">
        <f>LOG(Table1373[[#This Row],[SVL]])</f>
        <v>1.1115985248803941</v>
      </c>
      <c r="L874" s="4">
        <f>LOG(Table1373[[#This Row],[Mass (mg)]])</f>
        <v>2.330413773349191</v>
      </c>
      <c r="M874">
        <f>Table1373[[#This Row],[Mass (mg)]]*($M$4/Table1373[[#This Row],[SVL]])^$M$3</f>
        <v>311.36505845060123</v>
      </c>
      <c r="N874" s="13">
        <v>44031</v>
      </c>
      <c r="O874" t="s">
        <v>1806</v>
      </c>
      <c r="P874">
        <f>Table1373[[#This Row],[Date Measured GS 46]]-Table1373[[#This Row],[Exp. Start]]</f>
        <v>29</v>
      </c>
      <c r="Q874">
        <v>11.58</v>
      </c>
      <c r="R874">
        <v>46</v>
      </c>
      <c r="S874">
        <v>0.17</v>
      </c>
      <c r="T874">
        <f>Table1373[[#This Row],[Mass GS 46]]*1000</f>
        <v>170</v>
      </c>
      <c r="U874">
        <f>LOG(Table1373[[#This Row],[SVL GS 46]])</f>
        <v>1.0637085593914173</v>
      </c>
      <c r="V874">
        <f>LOG(Table1373[[#This Row],[Mass (mg) GS 46]])</f>
        <v>2.2304489213782741</v>
      </c>
      <c r="W874">
        <f>Table1373[[#This Row],[Mass (mg) GS 46]]*($W$4/Table1373[[#This Row],[SVL GS 46]])^$W$3</f>
        <v>359.40876179140628</v>
      </c>
      <c r="X874" s="12">
        <f>Table1373[[#This Row],[GS 46]]-Table1373[[#This Row],[GS]]</f>
        <v>3</v>
      </c>
      <c r="Y874">
        <f>Table1373[[#This Row],[SVL GS 46]]-Table1373[[#This Row],[SVL]]</f>
        <v>-1.3499999999999996</v>
      </c>
      <c r="Z874">
        <f>Table1373[[#This Row],[Mass GS 46]]-Table1373[[#This Row],[Mass]]</f>
        <v>-4.3999999999999984E-2</v>
      </c>
      <c r="AA874">
        <f>Table1373[[#This Row],[SMI.mg GS 46]]-Table1373[[#This Row],[SMI.mg]]</f>
        <v>48.043703340805052</v>
      </c>
      <c r="AB874">
        <f>Table1373[[#This Row],[Days post-exp. GS 46]]-Table1373[[#This Row],[Days post-exp.]]</f>
        <v>2</v>
      </c>
    </row>
    <row r="875" spans="1:29">
      <c r="A875" t="s">
        <v>1751</v>
      </c>
      <c r="B875" t="s">
        <v>1752</v>
      </c>
      <c r="C875" s="3">
        <v>44002</v>
      </c>
      <c r="D875" s="13">
        <v>44030</v>
      </c>
      <c r="E875" s="3" t="s">
        <v>1807</v>
      </c>
      <c r="F875">
        <f>Table1373[[#This Row],[Date Measured]]-Table1373[[#This Row],[Exp. Start]]</f>
        <v>28</v>
      </c>
      <c r="G875">
        <v>13.91</v>
      </c>
      <c r="H875">
        <v>42</v>
      </c>
      <c r="I875">
        <v>0.26800000000000002</v>
      </c>
      <c r="J875">
        <f>Table1373[[#This Row],[Mass]]*1000</f>
        <v>268</v>
      </c>
      <c r="K875">
        <f>LOG(Table1373[[#This Row],[SVL]])</f>
        <v>1.1433271299920464</v>
      </c>
      <c r="L875">
        <f>LOG(Table1373[[#This Row],[Mass (mg)]])</f>
        <v>2.428134794028789</v>
      </c>
      <c r="M875">
        <f>Table1373[[#This Row],[Mass (mg)]]*($M$4/Table1373[[#This Row],[SVL]])^$M$3</f>
        <v>318.13191516695355</v>
      </c>
      <c r="N875" s="13">
        <v>44036</v>
      </c>
      <c r="O875" t="s">
        <v>1808</v>
      </c>
      <c r="P875">
        <f>Table1373[[#This Row],[Date Measured GS 46]]-Table1373[[#This Row],[Exp. Start]]</f>
        <v>34</v>
      </c>
      <c r="Q875">
        <v>15.52</v>
      </c>
      <c r="R875">
        <v>46</v>
      </c>
      <c r="S875">
        <v>0.221</v>
      </c>
      <c r="T875">
        <f>Table1373[[#This Row],[Mass GS 46]]*1000</f>
        <v>221</v>
      </c>
      <c r="U875">
        <f>LOG(Table1373[[#This Row],[SVL GS 46]])</f>
        <v>1.1908917169221696</v>
      </c>
      <c r="V875">
        <f>LOG(Table1373[[#This Row],[Mass (mg) GS 46]])</f>
        <v>2.3443922736851106</v>
      </c>
      <c r="W875">
        <f>Table1373[[#This Row],[Mass (mg) GS 46]]*($W$4/Table1373[[#This Row],[SVL GS 46]])^$W$3</f>
        <v>195.77281879725763</v>
      </c>
      <c r="X875" s="12">
        <f>Table1373[[#This Row],[GS 46]]-Table1373[[#This Row],[GS]]</f>
        <v>4</v>
      </c>
      <c r="Y875">
        <f>Table1373[[#This Row],[SVL GS 46]]-Table1373[[#This Row],[SVL]]</f>
        <v>1.6099999999999994</v>
      </c>
      <c r="Z875">
        <f>Table1373[[#This Row],[Mass GS 46]]-Table1373[[#This Row],[Mass]]</f>
        <v>-4.7000000000000014E-2</v>
      </c>
      <c r="AA875">
        <f>Table1373[[#This Row],[SMI.mg GS 46]]-Table1373[[#This Row],[SMI.mg]]</f>
        <v>-122.35909636969592</v>
      </c>
      <c r="AB875">
        <f>Table1373[[#This Row],[Days post-exp. GS 46]]-Table1373[[#This Row],[Days post-exp.]]</f>
        <v>6</v>
      </c>
    </row>
    <row r="876" spans="1:29">
      <c r="A876" t="s">
        <v>1751</v>
      </c>
      <c r="B876" t="s">
        <v>1752</v>
      </c>
      <c r="C876" s="3">
        <v>44002</v>
      </c>
      <c r="D876" s="13">
        <v>44030</v>
      </c>
      <c r="E876" s="3" t="s">
        <v>1809</v>
      </c>
      <c r="F876">
        <f>Table1373[[#This Row],[Date Measured]]-Table1373[[#This Row],[Exp. Start]]</f>
        <v>28</v>
      </c>
      <c r="G876">
        <v>13.29</v>
      </c>
      <c r="H876">
        <v>42</v>
      </c>
      <c r="I876">
        <v>0.26300000000000001</v>
      </c>
      <c r="J876">
        <f>Table1373[[#This Row],[Mass]]*1000</f>
        <v>263</v>
      </c>
      <c r="K876">
        <f>LOG(Table1373[[#This Row],[SVL]])</f>
        <v>1.1235249809427319</v>
      </c>
      <c r="L876">
        <f>LOG(Table1373[[#This Row],[Mass (mg)]])</f>
        <v>2.419955748489758</v>
      </c>
      <c r="M876">
        <f>Table1373[[#This Row],[Mass (mg)]]*($M$4/Table1373[[#This Row],[SVL]])^$M$3</f>
        <v>354.47804615096356</v>
      </c>
      <c r="N876" s="13">
        <v>44034</v>
      </c>
      <c r="O876" t="s">
        <v>1810</v>
      </c>
      <c r="P876">
        <f>Table1373[[#This Row],[Date Measured GS 46]]-Table1373[[#This Row],[Exp. Start]]</f>
        <v>32</v>
      </c>
      <c r="Q876">
        <v>13.25</v>
      </c>
      <c r="R876">
        <v>46</v>
      </c>
      <c r="S876">
        <v>0.19500000000000001</v>
      </c>
      <c r="T876">
        <f>Table1373[[#This Row],[Mass GS 46]]*1000</f>
        <v>195</v>
      </c>
      <c r="U876">
        <f>LOG(Table1373[[#This Row],[SVL GS 46]])</f>
        <v>1.1222158782728267</v>
      </c>
      <c r="V876">
        <f>LOG(Table1373[[#This Row],[Mass (mg) GS 46]])</f>
        <v>2.2900346113625178</v>
      </c>
      <c r="W876">
        <f>Table1373[[#This Row],[Mass (mg) GS 46]]*($W$4/Table1373[[#This Row],[SVL GS 46]])^$W$3</f>
        <v>276.30364701941915</v>
      </c>
      <c r="X876" s="12">
        <f>Table1373[[#This Row],[GS 46]]-Table1373[[#This Row],[GS]]</f>
        <v>4</v>
      </c>
      <c r="Y876">
        <f>Table1373[[#This Row],[SVL GS 46]]-Table1373[[#This Row],[SVL]]</f>
        <v>-3.9999999999999147E-2</v>
      </c>
      <c r="Z876">
        <f>Table1373[[#This Row],[Mass GS 46]]-Table1373[[#This Row],[Mass]]</f>
        <v>-6.8000000000000005E-2</v>
      </c>
      <c r="AA876">
        <f>Table1373[[#This Row],[SMI.mg GS 46]]-Table1373[[#This Row],[SMI.mg]]</f>
        <v>-78.174399131544419</v>
      </c>
      <c r="AB876">
        <f>Table1373[[#This Row],[Days post-exp. GS 46]]-Table1373[[#This Row],[Days post-exp.]]</f>
        <v>4</v>
      </c>
    </row>
    <row r="877" spans="1:29">
      <c r="A877" t="s">
        <v>1751</v>
      </c>
      <c r="B877" t="s">
        <v>1752</v>
      </c>
      <c r="C877" s="3">
        <v>44002</v>
      </c>
      <c r="D877" s="19">
        <v>44035</v>
      </c>
      <c r="E877" s="4" t="s">
        <v>1811</v>
      </c>
      <c r="F877">
        <f>Table1373[[#This Row],[Date Measured]]-Table1373[[#This Row],[Exp. Start]]</f>
        <v>33</v>
      </c>
      <c r="G877" s="4">
        <v>11.8</v>
      </c>
      <c r="H877" s="4">
        <v>43</v>
      </c>
      <c r="I877" s="4">
        <v>0.38600000000000001</v>
      </c>
      <c r="J877" s="4">
        <f>Table1373[[#This Row],[Mass]]*1000</f>
        <v>386</v>
      </c>
      <c r="K877" s="4">
        <f>LOG(Table1373[[#This Row],[SVL]])</f>
        <v>1.0718820073061255</v>
      </c>
      <c r="L877" s="4">
        <f>LOG(Table1373[[#This Row],[Mass (mg)]])</f>
        <v>2.5865873046717551</v>
      </c>
      <c r="M877">
        <f>Table1373[[#This Row],[Mass (mg)]]*($M$4/Table1373[[#This Row],[SVL]])^$M$3</f>
        <v>724.56658776776328</v>
      </c>
      <c r="N877" s="13">
        <v>44037</v>
      </c>
      <c r="O877" t="s">
        <v>1812</v>
      </c>
      <c r="P877">
        <f>Table1373[[#This Row],[Date Measured GS 46]]-Table1373[[#This Row],[Exp. Start]]</f>
        <v>35</v>
      </c>
      <c r="Q877">
        <v>13.41</v>
      </c>
      <c r="R877">
        <v>46</v>
      </c>
      <c r="S877">
        <v>0.25800000000000001</v>
      </c>
      <c r="T877">
        <f>Table1373[[#This Row],[Mass GS 46]]*1000</f>
        <v>258</v>
      </c>
      <c r="U877">
        <f>LOG(Table1373[[#This Row],[SVL GS 46]])</f>
        <v>1.127428777851599</v>
      </c>
      <c r="V877">
        <f>LOG(Table1373[[#This Row],[Mass (mg) GS 46]])</f>
        <v>2.4116197059632301</v>
      </c>
      <c r="W877">
        <f>Table1373[[#This Row],[Mass (mg) GS 46]]*($W$4/Table1373[[#This Row],[SVL GS 46]])^$W$3</f>
        <v>352.76665699793978</v>
      </c>
      <c r="X877" s="12">
        <f>Table1373[[#This Row],[GS 46]]-Table1373[[#This Row],[GS]]</f>
        <v>3</v>
      </c>
      <c r="Y877">
        <f>Table1373[[#This Row],[SVL GS 46]]-Table1373[[#This Row],[SVL]]</f>
        <v>1.6099999999999994</v>
      </c>
      <c r="Z877">
        <f>Table1373[[#This Row],[Mass GS 46]]-Table1373[[#This Row],[Mass]]</f>
        <v>-0.128</v>
      </c>
      <c r="AA877">
        <f>Table1373[[#This Row],[SMI.mg GS 46]]-Table1373[[#This Row],[SMI.mg]]</f>
        <v>-371.7999307698235</v>
      </c>
      <c r="AB877">
        <f>Table1373[[#This Row],[Days post-exp. GS 46]]-Table1373[[#This Row],[Days post-exp.]]</f>
        <v>2</v>
      </c>
    </row>
    <row r="878" spans="1:29">
      <c r="A878" t="s">
        <v>1751</v>
      </c>
      <c r="B878" t="s">
        <v>1752</v>
      </c>
      <c r="C878" s="3">
        <v>44002</v>
      </c>
      <c r="D878" s="18">
        <v>44035</v>
      </c>
      <c r="E878" s="4" t="s">
        <v>1813</v>
      </c>
      <c r="F878">
        <f>Table1373[[#This Row],[Date Measured]]-Table1373[[#This Row],[Exp. Start]]</f>
        <v>33</v>
      </c>
      <c r="G878" s="4">
        <v>11.27</v>
      </c>
      <c r="H878" s="4">
        <v>45</v>
      </c>
      <c r="I878" s="4">
        <v>0.35299999999999998</v>
      </c>
      <c r="J878" s="4">
        <f>Table1373[[#This Row],[Mass]]*1000</f>
        <v>353</v>
      </c>
      <c r="K878" s="4">
        <f>LOG(Table1373[[#This Row],[SVL]])</f>
        <v>1.0519239160461065</v>
      </c>
      <c r="L878" s="4">
        <f>LOG(Table1373[[#This Row],[Mass (mg)]])</f>
        <v>2.5477747053878224</v>
      </c>
      <c r="M878">
        <f>Table1373[[#This Row],[Mass (mg)]]*($M$4/Table1373[[#This Row],[SVL]])^$M$3</f>
        <v>753.11491347185529</v>
      </c>
      <c r="N878" s="13">
        <v>44037</v>
      </c>
      <c r="O878" t="s">
        <v>1814</v>
      </c>
      <c r="P878">
        <f>Table1373[[#This Row],[Date Measured GS 46]]-Table1373[[#This Row],[Exp. Start]]</f>
        <v>35</v>
      </c>
      <c r="Q878">
        <v>15.01</v>
      </c>
      <c r="R878">
        <v>46</v>
      </c>
      <c r="S878">
        <v>0.34599999999999997</v>
      </c>
      <c r="T878">
        <f>Table1373[[#This Row],[Mass GS 46]]*1000</f>
        <v>346</v>
      </c>
      <c r="U878">
        <f>LOG(Table1373[[#This Row],[SVL GS 46]])</f>
        <v>1.1763806922432705</v>
      </c>
      <c r="V878">
        <f>LOG(Table1373[[#This Row],[Mass (mg) GS 46]])</f>
        <v>2.5390760987927767</v>
      </c>
      <c r="W878">
        <f>Table1373[[#This Row],[Mass (mg) GS 46]]*($W$4/Table1373[[#This Row],[SVL GS 46]])^$W$3</f>
        <v>338.48479902839114</v>
      </c>
      <c r="X878" s="12">
        <f>Table1373[[#This Row],[GS 46]]-Table1373[[#This Row],[GS]]</f>
        <v>1</v>
      </c>
      <c r="Y878">
        <f>Table1373[[#This Row],[SVL GS 46]]-Table1373[[#This Row],[SVL]]</f>
        <v>3.74</v>
      </c>
      <c r="Z878">
        <f>Table1373[[#This Row],[Mass GS 46]]-Table1373[[#This Row],[Mass]]</f>
        <v>-7.0000000000000062E-3</v>
      </c>
      <c r="AA878">
        <f>Table1373[[#This Row],[SMI.mg GS 46]]-Table1373[[#This Row],[SMI.mg]]</f>
        <v>-414.63011444346415</v>
      </c>
      <c r="AB878">
        <f>Table1373[[#This Row],[Days post-exp. GS 46]]-Table1373[[#This Row],[Days post-exp.]]</f>
        <v>2</v>
      </c>
    </row>
    <row r="879" spans="1:29">
      <c r="A879" t="s">
        <v>1751</v>
      </c>
      <c r="B879" t="s">
        <v>1752</v>
      </c>
      <c r="C879" s="3">
        <v>44002</v>
      </c>
      <c r="D879" s="13">
        <v>44037</v>
      </c>
      <c r="E879" s="3" t="s">
        <v>1815</v>
      </c>
      <c r="F879">
        <f>Table1373[[#This Row],[Date Measured]]-Table1373[[#This Row],[Exp. Start]]</f>
        <v>35</v>
      </c>
      <c r="G879">
        <v>17.12</v>
      </c>
      <c r="H879">
        <v>42</v>
      </c>
      <c r="I879">
        <v>0.61099999999999999</v>
      </c>
      <c r="J879">
        <f>Table1373[[#This Row],[Mass]]*1000</f>
        <v>611</v>
      </c>
      <c r="K879">
        <f>LOG(Table1373[[#This Row],[SVL]])</f>
        <v>1.2335037603411345</v>
      </c>
      <c r="L879">
        <f>LOG(Table1373[[#This Row],[Mass (mg)]])</f>
        <v>2.786041210242554</v>
      </c>
      <c r="M879">
        <f>Table1373[[#This Row],[Mass (mg)]]*($M$4/Table1373[[#This Row],[SVL]])^$M$3</f>
        <v>406.73949818759837</v>
      </c>
      <c r="N879" s="13">
        <v>44041</v>
      </c>
      <c r="O879" t="s">
        <v>1816</v>
      </c>
      <c r="P879">
        <f>Table1373[[#This Row],[Date Measured GS 46]]-Table1373[[#This Row],[Exp. Start]]</f>
        <v>39</v>
      </c>
      <c r="Q879">
        <v>19.39</v>
      </c>
      <c r="R879">
        <v>46</v>
      </c>
      <c r="S879">
        <v>0.502</v>
      </c>
      <c r="T879">
        <f>Table1373[[#This Row],[Mass GS 46]]*1000</f>
        <v>502</v>
      </c>
      <c r="U879">
        <f>LOG(Table1373[[#This Row],[SVL GS 46]])</f>
        <v>1.2875778090787053</v>
      </c>
      <c r="V879">
        <f>LOG(Table1373[[#This Row],[Mass (mg) GS 46]])</f>
        <v>2.7007037171450192</v>
      </c>
      <c r="W879">
        <f>Table1373[[#This Row],[Mass (mg) GS 46]]*($W$4/Table1373[[#This Row],[SVL GS 46]])^$W$3</f>
        <v>229.54690795821989</v>
      </c>
      <c r="X879" s="12">
        <f>Table1373[[#This Row],[GS 46]]-Table1373[[#This Row],[GS]]</f>
        <v>4</v>
      </c>
      <c r="Y879">
        <f>Table1373[[#This Row],[SVL GS 46]]-Table1373[[#This Row],[SVL]]</f>
        <v>2.2699999999999996</v>
      </c>
      <c r="Z879">
        <f>Table1373[[#This Row],[Mass GS 46]]-Table1373[[#This Row],[Mass]]</f>
        <v>-0.10899999999999999</v>
      </c>
      <c r="AA879">
        <f>Table1373[[#This Row],[SMI.mg GS 46]]-Table1373[[#This Row],[SMI.mg]]</f>
        <v>-177.19259022937848</v>
      </c>
      <c r="AB879">
        <f>Table1373[[#This Row],[Days post-exp. GS 46]]-Table1373[[#This Row],[Days post-exp.]]</f>
        <v>4</v>
      </c>
    </row>
    <row r="880" spans="1:29">
      <c r="A880" t="s">
        <v>1751</v>
      </c>
      <c r="B880" t="s">
        <v>1752</v>
      </c>
      <c r="C880" s="3">
        <v>44002</v>
      </c>
      <c r="D880" s="13">
        <v>44037</v>
      </c>
      <c r="E880" s="3" t="s">
        <v>1817</v>
      </c>
      <c r="F880">
        <f>Table1373[[#This Row],[Date Measured]]-Table1373[[#This Row],[Exp. Start]]</f>
        <v>35</v>
      </c>
      <c r="G880">
        <v>16.579999999999998</v>
      </c>
      <c r="H880">
        <v>42</v>
      </c>
      <c r="I880">
        <v>0.69599999999999995</v>
      </c>
      <c r="J880">
        <f>Table1373[[#This Row],[Mass]]*1000</f>
        <v>696</v>
      </c>
      <c r="K880">
        <f>LOG(Table1373[[#This Row],[SVL]])</f>
        <v>1.2195845262142546</v>
      </c>
      <c r="L880">
        <f>LOG(Table1373[[#This Row],[Mass (mg)]])</f>
        <v>2.842609239610562</v>
      </c>
      <c r="M880">
        <f>Table1373[[#This Row],[Mass (mg)]]*($M$4/Table1373[[#This Row],[SVL]])^$M$3</f>
        <v>506.59161243889304</v>
      </c>
      <c r="N880" s="13">
        <v>44045</v>
      </c>
      <c r="O880" t="s">
        <v>1818</v>
      </c>
      <c r="P880">
        <f>Table1373[[#This Row],[Date Measured GS 46]]-Table1373[[#This Row],[Exp. Start]]</f>
        <v>43</v>
      </c>
      <c r="Q880">
        <v>16.350000000000001</v>
      </c>
      <c r="R880">
        <v>46</v>
      </c>
      <c r="S880">
        <v>0.44600000000000001</v>
      </c>
      <c r="T880">
        <f>Table1373[[#This Row],[Mass GS 46]]*1000</f>
        <v>446</v>
      </c>
      <c r="U880">
        <f>LOG(Table1373[[#This Row],[SVL GS 46]])</f>
        <v>1.2135177569963049</v>
      </c>
      <c r="V880">
        <f>LOG(Table1373[[#This Row],[Mass (mg) GS 46]])</f>
        <v>2.6493348587121419</v>
      </c>
      <c r="W880">
        <f>Table1373[[#This Row],[Mass (mg) GS 46]]*($W$4/Table1373[[#This Row],[SVL GS 46]])^$W$3</f>
        <v>338.44454643536557</v>
      </c>
      <c r="X880" s="12">
        <f>Table1373[[#This Row],[GS 46]]-Table1373[[#This Row],[GS]]</f>
        <v>4</v>
      </c>
      <c r="Y880">
        <f>Table1373[[#This Row],[SVL GS 46]]-Table1373[[#This Row],[SVL]]</f>
        <v>-0.22999999999999687</v>
      </c>
      <c r="Z880">
        <f>Table1373[[#This Row],[Mass GS 46]]-Table1373[[#This Row],[Mass]]</f>
        <v>-0.24999999999999994</v>
      </c>
      <c r="AA880">
        <f>Table1373[[#This Row],[SMI.mg GS 46]]-Table1373[[#This Row],[SMI.mg]]</f>
        <v>-168.14706600352747</v>
      </c>
      <c r="AB880">
        <f>Table1373[[#This Row],[Days post-exp. GS 46]]-Table1373[[#This Row],[Days post-exp.]]</f>
        <v>8</v>
      </c>
    </row>
    <row r="881" spans="1:29">
      <c r="A881" t="s">
        <v>1751</v>
      </c>
      <c r="B881" t="s">
        <v>1752</v>
      </c>
      <c r="C881" s="3">
        <v>44002</v>
      </c>
      <c r="D881" s="13">
        <v>44039</v>
      </c>
      <c r="E881" s="3" t="s">
        <v>1819</v>
      </c>
      <c r="F881">
        <f>Table1373[[#This Row],[Date Measured]]-Table1373[[#This Row],[Exp. Start]]</f>
        <v>37</v>
      </c>
      <c r="G881">
        <v>17.559999999999999</v>
      </c>
      <c r="H881">
        <v>42</v>
      </c>
      <c r="I881">
        <v>0.81299999999999994</v>
      </c>
      <c r="J881">
        <f>Table1373[[#This Row],[Mass]]*1000</f>
        <v>813</v>
      </c>
      <c r="K881">
        <f>LOG(Table1373[[#This Row],[SVL]])</f>
        <v>1.2445245115700838</v>
      </c>
      <c r="L881">
        <f>LOG(Table1373[[#This Row],[Mass (mg)]])</f>
        <v>2.910090545594068</v>
      </c>
      <c r="M881">
        <f>Table1373[[#This Row],[Mass (mg)]]*($M$4/Table1373[[#This Row],[SVL]])^$M$3</f>
        <v>504.27347191222225</v>
      </c>
      <c r="N881" s="13">
        <v>44044</v>
      </c>
      <c r="O881" t="s">
        <v>1820</v>
      </c>
      <c r="P881">
        <f>Table1373[[#This Row],[Date Measured GS 46]]-Table1373[[#This Row],[Exp. Start]]</f>
        <v>42</v>
      </c>
      <c r="Q881">
        <v>17.84</v>
      </c>
      <c r="R881">
        <v>46</v>
      </c>
      <c r="S881">
        <v>0.55500000000000005</v>
      </c>
      <c r="T881">
        <f>Table1373[[#This Row],[Mass GS 46]]*1000</f>
        <v>555</v>
      </c>
      <c r="U881">
        <f>LOG(Table1373[[#This Row],[SVL GS 46]])</f>
        <v>1.2513948500401042</v>
      </c>
      <c r="V881">
        <f>LOG(Table1373[[#This Row],[Mass (mg) GS 46]])</f>
        <v>2.7442929831226763</v>
      </c>
      <c r="W881">
        <f>Table1373[[#This Row],[Mass (mg) GS 46]]*($W$4/Table1373[[#This Row],[SVL GS 46]])^$W$3</f>
        <v>325.04020707171031</v>
      </c>
      <c r="X881" s="12">
        <f>Table1373[[#This Row],[GS 46]]-Table1373[[#This Row],[GS]]</f>
        <v>4</v>
      </c>
      <c r="Y881">
        <f>Table1373[[#This Row],[SVL GS 46]]-Table1373[[#This Row],[SVL]]</f>
        <v>0.28000000000000114</v>
      </c>
      <c r="Z881">
        <f>Table1373[[#This Row],[Mass GS 46]]-Table1373[[#This Row],[Mass]]</f>
        <v>-0.2579999999999999</v>
      </c>
      <c r="AA881">
        <f>Table1373[[#This Row],[SMI.mg GS 46]]-Table1373[[#This Row],[SMI.mg]]</f>
        <v>-179.23326484051194</v>
      </c>
      <c r="AB881">
        <f>Table1373[[#This Row],[Days post-exp. GS 46]]-Table1373[[#This Row],[Days post-exp.]]</f>
        <v>5</v>
      </c>
    </row>
    <row r="882" spans="1:29">
      <c r="A882" t="s">
        <v>1751</v>
      </c>
      <c r="B882" t="s">
        <v>1752</v>
      </c>
      <c r="C882" s="3">
        <v>44002</v>
      </c>
      <c r="D882" s="13">
        <v>44039</v>
      </c>
      <c r="E882" s="3" t="s">
        <v>1821</v>
      </c>
      <c r="F882">
        <f>Table1373[[#This Row],[Date Measured]]-Table1373[[#This Row],[Exp. Start]]</f>
        <v>37</v>
      </c>
      <c r="G882">
        <v>17.77</v>
      </c>
      <c r="H882">
        <v>42</v>
      </c>
      <c r="I882">
        <v>0.76200000000000001</v>
      </c>
      <c r="J882">
        <f>Table1373[[#This Row],[Mass]]*1000</f>
        <v>762</v>
      </c>
      <c r="K882">
        <f>LOG(Table1373[[#This Row],[SVL]])</f>
        <v>1.2496874278053016</v>
      </c>
      <c r="L882">
        <f>LOG(Table1373[[#This Row],[Mass (mg)]])</f>
        <v>2.8819549713396007</v>
      </c>
      <c r="M882">
        <f>Table1373[[#This Row],[Mass (mg)]]*($M$4/Table1373[[#This Row],[SVL]])^$M$3</f>
        <v>457.24467312155838</v>
      </c>
      <c r="O882" s="6" t="s">
        <v>1822</v>
      </c>
      <c r="AC882" s="12" t="s">
        <v>115</v>
      </c>
    </row>
    <row r="883" spans="1:29">
      <c r="A883" t="s">
        <v>1751</v>
      </c>
      <c r="B883" t="s">
        <v>1752</v>
      </c>
      <c r="C883" s="3">
        <v>44002</v>
      </c>
      <c r="D883" s="13">
        <v>44040</v>
      </c>
      <c r="E883" s="3" t="s">
        <v>1823</v>
      </c>
      <c r="F883">
        <f>Table1373[[#This Row],[Date Measured]]-Table1373[[#This Row],[Exp. Start]]</f>
        <v>38</v>
      </c>
      <c r="G883">
        <v>19.86</v>
      </c>
      <c r="H883">
        <v>42</v>
      </c>
      <c r="I883">
        <v>0.80200000000000005</v>
      </c>
      <c r="J883">
        <f>Table1373[[#This Row],[Mass]]*1000</f>
        <v>802</v>
      </c>
      <c r="K883">
        <f>LOG(Table1373[[#This Row],[SVL]])</f>
        <v>1.2979792441593623</v>
      </c>
      <c r="L883">
        <f>LOG(Table1373[[#This Row],[Mass (mg)]])</f>
        <v>2.9041743682841634</v>
      </c>
      <c r="M883">
        <f>Table1373[[#This Row],[Mass (mg)]]*($M$4/Table1373[[#This Row],[SVL]])^$M$3</f>
        <v>353.05769311490218</v>
      </c>
      <c r="N883" s="13">
        <v>44049</v>
      </c>
      <c r="O883" t="s">
        <v>1824</v>
      </c>
      <c r="P883">
        <f>Table1373[[#This Row],[Date Measured GS 46]]-Table1373[[#This Row],[Exp. Start]]</f>
        <v>47</v>
      </c>
      <c r="Q883">
        <v>18.71</v>
      </c>
      <c r="R883">
        <v>46</v>
      </c>
      <c r="S883">
        <v>0.49299999999999999</v>
      </c>
      <c r="T883">
        <f>Table1373[[#This Row],[Mass GS 46]]*1000</f>
        <v>493</v>
      </c>
      <c r="U883">
        <f>LOG(Table1373[[#This Row],[SVL GS 46]])</f>
        <v>1.2720737875000099</v>
      </c>
      <c r="V883">
        <f>LOG(Table1373[[#This Row],[Mass (mg) GS 46]])</f>
        <v>2.6928469192772302</v>
      </c>
      <c r="W883">
        <f>Table1373[[#This Row],[Mass (mg) GS 46]]*($W$4/Table1373[[#This Row],[SVL GS 46]])^$W$3</f>
        <v>250.64968149266039</v>
      </c>
      <c r="X883" s="12">
        <f>Table1373[[#This Row],[GS 46]]-Table1373[[#This Row],[GS]]</f>
        <v>4</v>
      </c>
      <c r="Y883">
        <f>Table1373[[#This Row],[SVL GS 46]]-Table1373[[#This Row],[SVL]]</f>
        <v>-1.1499999999999986</v>
      </c>
      <c r="Z883">
        <f>Table1373[[#This Row],[Mass GS 46]]-Table1373[[#This Row],[Mass]]</f>
        <v>-0.30900000000000005</v>
      </c>
      <c r="AA883">
        <f>Table1373[[#This Row],[SMI.mg GS 46]]-Table1373[[#This Row],[SMI.mg]]</f>
        <v>-102.40801162224179</v>
      </c>
      <c r="AB883">
        <f>Table1373[[#This Row],[Days post-exp. GS 46]]-Table1373[[#This Row],[Days post-exp.]]</f>
        <v>9</v>
      </c>
    </row>
    <row r="884" spans="1:29" ht="14.65" thickBot="1">
      <c r="A884" s="1" t="s">
        <v>1751</v>
      </c>
      <c r="B884" s="1" t="s">
        <v>1752</v>
      </c>
      <c r="C884" s="2">
        <v>44002</v>
      </c>
      <c r="D884" s="17">
        <v>44043</v>
      </c>
      <c r="E884" s="7" t="s">
        <v>1825</v>
      </c>
      <c r="F884" s="1">
        <f>Table1373[[#This Row],[Date Measured]]-Table1373[[#This Row],[Exp. Start]]</f>
        <v>41</v>
      </c>
      <c r="G884" s="7">
        <v>20.89</v>
      </c>
      <c r="H884" s="7">
        <v>43</v>
      </c>
      <c r="I884" s="7">
        <v>0.98699999999999999</v>
      </c>
      <c r="J884" s="7">
        <f>Table1373[[#This Row],[Mass]]*1000</f>
        <v>987</v>
      </c>
      <c r="K884" s="7">
        <f>LOG(Table1373[[#This Row],[SVL]])</f>
        <v>1.3199384399803087</v>
      </c>
      <c r="L884" s="7">
        <f>LOG(Table1373[[#This Row],[Mass (mg)]])</f>
        <v>2.9943171526696366</v>
      </c>
      <c r="M884" s="36">
        <f>Table1373[[#This Row],[Mass (mg)]]*($M$4/Table1373[[#This Row],[SVL]])^$M$3</f>
        <v>377.41452873195266</v>
      </c>
      <c r="N884" s="14">
        <v>44049</v>
      </c>
      <c r="O884" s="1" t="s">
        <v>1826</v>
      </c>
      <c r="P884" s="1">
        <f>Table1373[[#This Row],[Date Measured GS 46]]-Table1373[[#This Row],[Exp. Start]]</f>
        <v>47</v>
      </c>
      <c r="Q884" s="1">
        <v>21.19</v>
      </c>
      <c r="R884" s="1">
        <v>46</v>
      </c>
      <c r="S884" s="1">
        <v>0.64900000000000002</v>
      </c>
      <c r="T884" s="1">
        <f>Table1373[[#This Row],[Mass GS 46]]*1000</f>
        <v>649</v>
      </c>
      <c r="U884" s="1">
        <f>LOG(Table1373[[#This Row],[SVL GS 46]])</f>
        <v>1.3261309567107946</v>
      </c>
      <c r="V884" s="1">
        <f>LOG(Table1373[[#This Row],[Mass (mg) GS 46]])</f>
        <v>2.8122446968003691</v>
      </c>
      <c r="W884" s="36">
        <f>Table1373[[#This Row],[Mass (mg) GS 46]]*($W$4/Table1373[[#This Row],[SVL GS 46]])^$W$3</f>
        <v>227.97947183053228</v>
      </c>
      <c r="X884" s="15">
        <f>Table1373[[#This Row],[GS 46]]-Table1373[[#This Row],[GS]]</f>
        <v>3</v>
      </c>
      <c r="Y884" s="1">
        <f>Table1373[[#This Row],[SVL GS 46]]-Table1373[[#This Row],[SVL]]</f>
        <v>0.30000000000000071</v>
      </c>
      <c r="Z884" s="1">
        <f>Table1373[[#This Row],[Mass GS 46]]-Table1373[[#This Row],[Mass]]</f>
        <v>-0.33799999999999997</v>
      </c>
      <c r="AA884" s="1">
        <f>Table1373[[#This Row],[SMI.mg GS 46]]-Table1373[[#This Row],[SMI.mg]]</f>
        <v>-149.43505690142038</v>
      </c>
      <c r="AB884" s="1">
        <f>Table1373[[#This Row],[Days post-exp. GS 46]]-Table1373[[#This Row],[Days post-exp.]]</f>
        <v>6</v>
      </c>
      <c r="AC884" s="15"/>
    </row>
    <row r="885" spans="1:29">
      <c r="A885" t="s">
        <v>1827</v>
      </c>
      <c r="B885" t="s">
        <v>1752</v>
      </c>
      <c r="C885" s="3">
        <v>44002</v>
      </c>
      <c r="D885" s="18">
        <v>44020</v>
      </c>
      <c r="E885" s="4" t="s">
        <v>1828</v>
      </c>
      <c r="F885" s="4">
        <f t="shared" ref="F885:F916" si="0">D885-C885</f>
        <v>18</v>
      </c>
      <c r="G885" s="4">
        <v>11.75</v>
      </c>
      <c r="H885" s="4">
        <v>42</v>
      </c>
      <c r="I885" s="4">
        <v>0.29699999999999999</v>
      </c>
      <c r="J885" s="4">
        <f>Table1373[[#This Row],[Mass]]*1000</f>
        <v>297</v>
      </c>
      <c r="K885" s="4">
        <f>LOG(Table1373[[#This Row],[SVL]])</f>
        <v>1.070037866607755</v>
      </c>
      <c r="L885" s="4">
        <f>LOG(Table1373[[#This Row],[Mass (mg)]])</f>
        <v>2.4727564493172123</v>
      </c>
      <c r="M885">
        <f>Table1373[[#This Row],[Mass (mg)]]*($M$4/Table1373[[#This Row],[SVL]])^$M$3</f>
        <v>564.13690640913717</v>
      </c>
      <c r="N885" s="13">
        <v>44025</v>
      </c>
      <c r="O885" t="s">
        <v>1829</v>
      </c>
      <c r="P885">
        <f>Table1373[[#This Row],[Date Measured GS 46]]-Table1373[[#This Row],[Exp. Start]]</f>
        <v>23</v>
      </c>
      <c r="Q885">
        <v>14.06</v>
      </c>
      <c r="R885">
        <v>46</v>
      </c>
      <c r="S885">
        <v>0.19</v>
      </c>
      <c r="T885">
        <f>Table1373[[#This Row],[Mass GS 46]]*1000</f>
        <v>190</v>
      </c>
      <c r="U885">
        <f>LOG(Table1373[[#This Row],[SVL GS 46]])</f>
        <v>1.1479853206838051</v>
      </c>
      <c r="V885">
        <f>LOG(Table1373[[#This Row],[Mass (mg) GS 46]])</f>
        <v>2.2787536009528289</v>
      </c>
      <c r="W885">
        <f>Table1373[[#This Row],[Mass (mg) GS 46]]*($W$4/Table1373[[#This Row],[SVL GS 46]])^$W$3</f>
        <v>225.71536074614698</v>
      </c>
      <c r="X885" s="12">
        <f>Table1373[[#This Row],[GS 46]]-Table1373[[#This Row],[GS]]</f>
        <v>4</v>
      </c>
      <c r="Y885">
        <f>Table1373[[#This Row],[SVL GS 46]]-Table1373[[#This Row],[SVL]]</f>
        <v>2.3100000000000005</v>
      </c>
      <c r="Z885">
        <f>Table1373[[#This Row],[Mass GS 46]]-Table1373[[#This Row],[Mass]]</f>
        <v>-0.10699999999999998</v>
      </c>
      <c r="AA885">
        <f>Table1373[[#This Row],[SMI.mg GS 46]]-Table1373[[#This Row],[SMI.mg]]</f>
        <v>-338.42154566299018</v>
      </c>
      <c r="AB885">
        <f>Table1373[[#This Row],[Days post-exp. GS 46]]-Table1373[[#This Row],[Days post-exp.]]</f>
        <v>5</v>
      </c>
    </row>
    <row r="886" spans="1:29">
      <c r="A886" t="s">
        <v>1827</v>
      </c>
      <c r="B886" t="s">
        <v>1752</v>
      </c>
      <c r="C886" s="3">
        <v>44002</v>
      </c>
      <c r="D886" s="18">
        <v>44020</v>
      </c>
      <c r="E886" s="4" t="s">
        <v>1830</v>
      </c>
      <c r="F886" s="4">
        <f t="shared" si="0"/>
        <v>18</v>
      </c>
      <c r="G886" s="4">
        <v>12.1</v>
      </c>
      <c r="H886" s="4">
        <v>42</v>
      </c>
      <c r="I886" s="4">
        <v>0.28100000000000003</v>
      </c>
      <c r="J886" s="4">
        <f>Table1373[[#This Row],[Mass]]*1000</f>
        <v>281</v>
      </c>
      <c r="K886" s="4">
        <f>LOG(Table1373[[#This Row],[SVL]])</f>
        <v>1.0827853703164501</v>
      </c>
      <c r="L886" s="4">
        <f>LOG(Table1373[[#This Row],[Mass (mg)]])</f>
        <v>2.4487063199050798</v>
      </c>
      <c r="M886">
        <f>Table1373[[#This Row],[Mass (mg)]]*($M$4/Table1373[[#This Row],[SVL]])^$M$3</f>
        <v>491.84102974304858</v>
      </c>
      <c r="N886" s="13">
        <v>44025</v>
      </c>
      <c r="O886" t="s">
        <v>1831</v>
      </c>
      <c r="P886">
        <f>Table1373[[#This Row],[Date Measured GS 46]]-Table1373[[#This Row],[Exp. Start]]</f>
        <v>23</v>
      </c>
      <c r="Q886">
        <v>13.9</v>
      </c>
      <c r="R886">
        <v>46</v>
      </c>
      <c r="S886">
        <v>0.20300000000000001</v>
      </c>
      <c r="T886">
        <f>Table1373[[#This Row],[Mass GS 46]]*1000</f>
        <v>203</v>
      </c>
      <c r="U886">
        <f>LOG(Table1373[[#This Row],[SVL GS 46]])</f>
        <v>1.1430148002540952</v>
      </c>
      <c r="V886">
        <f>LOG(Table1373[[#This Row],[Mass (mg) GS 46]])</f>
        <v>2.307496037913213</v>
      </c>
      <c r="W886">
        <f>Table1373[[#This Row],[Mass (mg) GS 46]]*($W$4/Table1373[[#This Row],[SVL GS 46]])^$W$3</f>
        <v>249.49840967837793</v>
      </c>
      <c r="X886" s="12">
        <f>Table1373[[#This Row],[GS 46]]-Table1373[[#This Row],[GS]]</f>
        <v>4</v>
      </c>
      <c r="Y886">
        <f>Table1373[[#This Row],[SVL GS 46]]-Table1373[[#This Row],[SVL]]</f>
        <v>1.8000000000000007</v>
      </c>
      <c r="Z886">
        <f>Table1373[[#This Row],[Mass GS 46]]-Table1373[[#This Row],[Mass]]</f>
        <v>-7.8000000000000014E-2</v>
      </c>
      <c r="AA886">
        <f>Table1373[[#This Row],[SMI.mg GS 46]]-Table1373[[#This Row],[SMI.mg]]</f>
        <v>-242.34262006467065</v>
      </c>
      <c r="AB886">
        <f>Table1373[[#This Row],[Days post-exp. GS 46]]-Table1373[[#This Row],[Days post-exp.]]</f>
        <v>5</v>
      </c>
    </row>
    <row r="887" spans="1:29">
      <c r="A887" t="s">
        <v>1827</v>
      </c>
      <c r="B887" t="s">
        <v>1752</v>
      </c>
      <c r="C887" s="3">
        <v>44002</v>
      </c>
      <c r="D887" s="18">
        <v>44021</v>
      </c>
      <c r="E887" s="4" t="s">
        <v>1832</v>
      </c>
      <c r="F887" s="4">
        <f t="shared" si="0"/>
        <v>19</v>
      </c>
      <c r="G887" s="4">
        <v>13.62</v>
      </c>
      <c r="H887" s="4">
        <v>44</v>
      </c>
      <c r="I887" s="4">
        <v>0.19400000000000001</v>
      </c>
      <c r="J887" s="4">
        <f>Table1373[[#This Row],[Mass]]*1000</f>
        <v>194</v>
      </c>
      <c r="K887" s="4">
        <f>LOG(Table1373[[#This Row],[SVL]])</f>
        <v>1.1341771075767664</v>
      </c>
      <c r="L887" s="4">
        <f>LOG(Table1373[[#This Row],[Mass (mg)]])</f>
        <v>2.287801729930226</v>
      </c>
      <c r="M887">
        <f>Table1373[[#This Row],[Mass (mg)]]*($M$4/Table1373[[#This Row],[SVL]])^$M$3</f>
        <v>244.20953056783546</v>
      </c>
      <c r="N887" s="13">
        <v>44022</v>
      </c>
      <c r="O887" t="s">
        <v>1833</v>
      </c>
      <c r="P887">
        <f>Table1373[[#This Row],[Date Measured GS 46]]-Table1373[[#This Row],[Exp. Start]]</f>
        <v>20</v>
      </c>
      <c r="Q887">
        <v>12.12</v>
      </c>
      <c r="R887">
        <v>46</v>
      </c>
      <c r="S887">
        <v>0.20200000000000001</v>
      </c>
      <c r="T887">
        <f>Table1373[[#This Row],[Mass GS 46]]*1000</f>
        <v>202</v>
      </c>
      <c r="U887">
        <f>LOG(Table1373[[#This Row],[SVL GS 46]])</f>
        <v>1.0835026198302673</v>
      </c>
      <c r="V887">
        <f>LOG(Table1373[[#This Row],[Mass (mg) GS 46]])</f>
        <v>2.3053513694466239</v>
      </c>
      <c r="W887">
        <f>Table1373[[#This Row],[Mass (mg) GS 46]]*($W$4/Table1373[[#This Row],[SVL GS 46]])^$W$3</f>
        <v>372.98867499407663</v>
      </c>
      <c r="X887" s="12">
        <f>Table1373[[#This Row],[GS 46]]-Table1373[[#This Row],[GS]]</f>
        <v>2</v>
      </c>
      <c r="Y887">
        <f>Table1373[[#This Row],[SVL GS 46]]-Table1373[[#This Row],[SVL]]</f>
        <v>-1.5</v>
      </c>
      <c r="Z887">
        <f>Table1373[[#This Row],[Mass GS 46]]-Table1373[[#This Row],[Mass]]</f>
        <v>8.0000000000000071E-3</v>
      </c>
      <c r="AA887">
        <f>Table1373[[#This Row],[SMI.mg GS 46]]-Table1373[[#This Row],[SMI.mg]]</f>
        <v>128.77914442624117</v>
      </c>
      <c r="AB887">
        <f>Table1373[[#This Row],[Days post-exp. GS 46]]-Table1373[[#This Row],[Days post-exp.]]</f>
        <v>1</v>
      </c>
    </row>
    <row r="888" spans="1:29">
      <c r="A888" t="s">
        <v>1827</v>
      </c>
      <c r="B888" t="s">
        <v>1752</v>
      </c>
      <c r="C888" s="3">
        <v>44002</v>
      </c>
      <c r="D888" s="18">
        <v>44021</v>
      </c>
      <c r="E888" s="4" t="s">
        <v>1834</v>
      </c>
      <c r="F888" s="4">
        <f t="shared" si="0"/>
        <v>19</v>
      </c>
      <c r="G888" s="4">
        <v>11.76</v>
      </c>
      <c r="H888" s="4">
        <v>44</v>
      </c>
      <c r="I888" s="4">
        <v>0.218</v>
      </c>
      <c r="J888" s="4">
        <f>Table1373[[#This Row],[Mass]]*1000</f>
        <v>218</v>
      </c>
      <c r="K888" s="4">
        <f>LOG(Table1373[[#This Row],[SVL]])</f>
        <v>1.0704073217401198</v>
      </c>
      <c r="L888" s="4">
        <f>LOG(Table1373[[#This Row],[Mass (mg)]])</f>
        <v>2.3384564936046046</v>
      </c>
      <c r="M888">
        <f>Table1373[[#This Row],[Mass (mg)]]*($M$4/Table1373[[#This Row],[SVL]])^$M$3</f>
        <v>413.10019258461722</v>
      </c>
      <c r="N888" s="13">
        <v>44025</v>
      </c>
      <c r="O888" t="s">
        <v>1835</v>
      </c>
      <c r="P888">
        <f>Table1373[[#This Row],[Date Measured GS 46]]-Table1373[[#This Row],[Exp. Start]]</f>
        <v>23</v>
      </c>
      <c r="Q888">
        <v>12.75</v>
      </c>
      <c r="R888">
        <v>46</v>
      </c>
      <c r="S888">
        <v>0.19400000000000001</v>
      </c>
      <c r="T888">
        <f>Table1373[[#This Row],[Mass GS 46]]*1000</f>
        <v>194</v>
      </c>
      <c r="U888">
        <f>LOG(Table1373[[#This Row],[SVL GS 46]])</f>
        <v>1.105510184769974</v>
      </c>
      <c r="V888">
        <f>LOG(Table1373[[#This Row],[Mass (mg) GS 46]])</f>
        <v>2.287801729930226</v>
      </c>
      <c r="W888">
        <f>Table1373[[#This Row],[Mass (mg) GS 46]]*($W$4/Table1373[[#This Row],[SVL GS 46]])^$W$3</f>
        <v>308.15955662934982</v>
      </c>
      <c r="X888" s="12">
        <f>Table1373[[#This Row],[GS 46]]-Table1373[[#This Row],[GS]]</f>
        <v>2</v>
      </c>
      <c r="Y888">
        <f>Table1373[[#This Row],[SVL GS 46]]-Table1373[[#This Row],[SVL]]</f>
        <v>0.99000000000000021</v>
      </c>
      <c r="Z888">
        <f>Table1373[[#This Row],[Mass GS 46]]-Table1373[[#This Row],[Mass]]</f>
        <v>-2.3999999999999994E-2</v>
      </c>
      <c r="AA888">
        <f>Table1373[[#This Row],[SMI.mg GS 46]]-Table1373[[#This Row],[SMI.mg]]</f>
        <v>-104.9406359552674</v>
      </c>
      <c r="AB888">
        <f>Table1373[[#This Row],[Days post-exp. GS 46]]-Table1373[[#This Row],[Days post-exp.]]</f>
        <v>4</v>
      </c>
    </row>
    <row r="889" spans="1:29">
      <c r="A889" t="s">
        <v>1827</v>
      </c>
      <c r="B889" t="s">
        <v>1752</v>
      </c>
      <c r="C889" s="3">
        <v>44002</v>
      </c>
      <c r="D889" s="18">
        <v>44022</v>
      </c>
      <c r="E889" s="4" t="s">
        <v>1836</v>
      </c>
      <c r="F889" s="4">
        <f t="shared" si="0"/>
        <v>20</v>
      </c>
      <c r="G889" s="4">
        <v>12.57</v>
      </c>
      <c r="H889" s="4">
        <v>44</v>
      </c>
      <c r="I889" s="4">
        <v>0.19600000000000001</v>
      </c>
      <c r="J889" s="4">
        <f>Table1373[[#This Row],[Mass]]*1000</f>
        <v>196</v>
      </c>
      <c r="K889" s="4">
        <f>LOG(Table1373[[#This Row],[SVL]])</f>
        <v>1.0993352776859577</v>
      </c>
      <c r="L889" s="4">
        <f>LOG(Table1373[[#This Row],[Mass (mg)]])</f>
        <v>2.2922560713564759</v>
      </c>
      <c r="M889">
        <f>Table1373[[#This Row],[Mass (mg)]]*($M$4/Table1373[[#This Row],[SVL]])^$M$3</f>
        <v>308.51255930269957</v>
      </c>
      <c r="N889" s="13">
        <v>44025</v>
      </c>
      <c r="O889" t="s">
        <v>1837</v>
      </c>
      <c r="P889">
        <f>Table1373[[#This Row],[Date Measured GS 46]]-Table1373[[#This Row],[Exp. Start]]</f>
        <v>23</v>
      </c>
      <c r="Q889">
        <v>12.19</v>
      </c>
      <c r="R889">
        <v>46</v>
      </c>
      <c r="S889">
        <v>0.17299999999999999</v>
      </c>
      <c r="T889">
        <f>Table1373[[#This Row],[Mass GS 46]]*1000</f>
        <v>173</v>
      </c>
      <c r="U889">
        <f>LOG(Table1373[[#This Row],[SVL GS 46]])</f>
        <v>1.086003705618382</v>
      </c>
      <c r="V889">
        <f>LOG(Table1373[[#This Row],[Mass (mg) GS 46]])</f>
        <v>2.2380461031287955</v>
      </c>
      <c r="W889">
        <f>Table1373[[#This Row],[Mass (mg) GS 46]]*($W$4/Table1373[[#This Row],[SVL GS 46]])^$W$3</f>
        <v>314.0228544117582</v>
      </c>
      <c r="X889" s="12">
        <f>Table1373[[#This Row],[GS 46]]-Table1373[[#This Row],[GS]]</f>
        <v>2</v>
      </c>
      <c r="Y889">
        <f>Table1373[[#This Row],[SVL GS 46]]-Table1373[[#This Row],[SVL]]</f>
        <v>-0.38000000000000078</v>
      </c>
      <c r="Z889">
        <f>Table1373[[#This Row],[Mass GS 46]]-Table1373[[#This Row],[Mass]]</f>
        <v>-2.300000000000002E-2</v>
      </c>
      <c r="AA889">
        <f>Table1373[[#This Row],[SMI.mg GS 46]]-Table1373[[#This Row],[SMI.mg]]</f>
        <v>5.5102951090586316</v>
      </c>
      <c r="AB889">
        <f>Table1373[[#This Row],[Days post-exp. GS 46]]-Table1373[[#This Row],[Days post-exp.]]</f>
        <v>3</v>
      </c>
    </row>
    <row r="890" spans="1:29">
      <c r="A890" t="s">
        <v>1827</v>
      </c>
      <c r="B890" t="s">
        <v>1752</v>
      </c>
      <c r="C890" s="3">
        <v>44002</v>
      </c>
      <c r="D890" s="18">
        <v>44022</v>
      </c>
      <c r="E890" s="4" t="s">
        <v>1838</v>
      </c>
      <c r="F890" s="4">
        <f t="shared" si="0"/>
        <v>20</v>
      </c>
      <c r="G890" s="4">
        <v>11.77</v>
      </c>
      <c r="H890" s="4">
        <v>45</v>
      </c>
      <c r="I890" s="4">
        <v>0.18099999999999999</v>
      </c>
      <c r="J890" s="4">
        <f>Table1373[[#This Row],[Mass]]*1000</f>
        <v>181</v>
      </c>
      <c r="K890" s="4">
        <f>LOG(Table1373[[#This Row],[SVL]])</f>
        <v>1.0707764628434346</v>
      </c>
      <c r="L890" s="4">
        <f>LOG(Table1373[[#This Row],[Mass (mg)]])</f>
        <v>2.2576785748691846</v>
      </c>
      <c r="M890">
        <f>Table1373[[#This Row],[Mass (mg)]]*($M$4/Table1373[[#This Row],[SVL]])^$M$3</f>
        <v>342.17572332536224</v>
      </c>
      <c r="N890" s="13">
        <v>44025</v>
      </c>
      <c r="O890" t="s">
        <v>1839</v>
      </c>
      <c r="P890">
        <f>Table1373[[#This Row],[Date Measured GS 46]]-Table1373[[#This Row],[Exp. Start]]</f>
        <v>23</v>
      </c>
      <c r="Q890">
        <v>12.83</v>
      </c>
      <c r="R890">
        <v>46</v>
      </c>
      <c r="S890">
        <v>0.17399999999999999</v>
      </c>
      <c r="T890">
        <f>Table1373[[#This Row],[Mass GS 46]]*1000</f>
        <v>174</v>
      </c>
      <c r="U890">
        <f>LOG(Table1373[[#This Row],[SVL GS 46]])</f>
        <v>1.1082266563749286</v>
      </c>
      <c r="V890">
        <f>LOG(Table1373[[#This Row],[Mass (mg) GS 46]])</f>
        <v>2.2405492482825999</v>
      </c>
      <c r="W890">
        <f>Table1373[[#This Row],[Mass (mg) GS 46]]*($W$4/Table1373[[#This Row],[SVL GS 46]])^$W$3</f>
        <v>271.30279219125362</v>
      </c>
      <c r="X890" s="12">
        <f>Table1373[[#This Row],[GS 46]]-Table1373[[#This Row],[GS]]</f>
        <v>1</v>
      </c>
      <c r="Y890">
        <f>Table1373[[#This Row],[SVL GS 46]]-Table1373[[#This Row],[SVL]]</f>
        <v>1.0600000000000005</v>
      </c>
      <c r="Z890">
        <f>Table1373[[#This Row],[Mass GS 46]]-Table1373[[#This Row],[Mass]]</f>
        <v>-7.0000000000000062E-3</v>
      </c>
      <c r="AA890">
        <f>Table1373[[#This Row],[SMI.mg GS 46]]-Table1373[[#This Row],[SMI.mg]]</f>
        <v>-70.872931134108626</v>
      </c>
      <c r="AB890">
        <f>Table1373[[#This Row],[Days post-exp. GS 46]]-Table1373[[#This Row],[Days post-exp.]]</f>
        <v>3</v>
      </c>
    </row>
    <row r="891" spans="1:29">
      <c r="A891" t="s">
        <v>1827</v>
      </c>
      <c r="B891" t="s">
        <v>1752</v>
      </c>
      <c r="C891" s="3">
        <v>44002</v>
      </c>
      <c r="D891" s="18">
        <v>44024</v>
      </c>
      <c r="E891" s="4" t="s">
        <v>1840</v>
      </c>
      <c r="F891" s="4">
        <f t="shared" si="0"/>
        <v>22</v>
      </c>
      <c r="G891" s="4">
        <v>13.13</v>
      </c>
      <c r="H891" s="4">
        <v>42</v>
      </c>
      <c r="I891" s="4">
        <v>0.24399999999999999</v>
      </c>
      <c r="J891" s="4">
        <f>Table1373[[#This Row],[Mass]]*1000</f>
        <v>244</v>
      </c>
      <c r="K891" s="4">
        <f>LOG(Table1373[[#This Row],[SVL]])</f>
        <v>1.1182647260894794</v>
      </c>
      <c r="L891" s="4">
        <f>LOG(Table1373[[#This Row],[Mass (mg)]])</f>
        <v>2.3873898263387292</v>
      </c>
      <c r="M891">
        <f>Table1373[[#This Row],[Mass (mg)]]*($M$4/Table1373[[#This Row],[SVL]])^$M$3</f>
        <v>340.15468899161885</v>
      </c>
      <c r="N891" s="13">
        <v>44029</v>
      </c>
      <c r="O891" t="s">
        <v>1841</v>
      </c>
      <c r="P891">
        <f>Table1373[[#This Row],[Date Measured GS 46]]-Table1373[[#This Row],[Exp. Start]]</f>
        <v>27</v>
      </c>
      <c r="Q891">
        <v>11.87</v>
      </c>
      <c r="R891">
        <v>46</v>
      </c>
      <c r="S891">
        <v>0.13600000000000001</v>
      </c>
      <c r="T891">
        <f>Table1373[[#This Row],[Mass GS 46]]*1000</f>
        <v>136</v>
      </c>
      <c r="U891">
        <f>LOG(Table1373[[#This Row],[SVL GS 46]])</f>
        <v>1.0744507189545911</v>
      </c>
      <c r="V891">
        <f>LOG(Table1373[[#This Row],[Mass (mg) GS 46]])</f>
        <v>2.1335389083702174</v>
      </c>
      <c r="W891">
        <f>Table1373[[#This Row],[Mass (mg) GS 46]]*($W$4/Table1373[[#This Row],[SVL GS 46]])^$W$3</f>
        <v>267.15947321894953</v>
      </c>
      <c r="X891" s="12">
        <f>Table1373[[#This Row],[GS 46]]-Table1373[[#This Row],[GS]]</f>
        <v>4</v>
      </c>
      <c r="Y891">
        <f>Table1373[[#This Row],[SVL GS 46]]-Table1373[[#This Row],[SVL]]</f>
        <v>-1.2600000000000016</v>
      </c>
      <c r="Z891">
        <f>Table1373[[#This Row],[Mass GS 46]]-Table1373[[#This Row],[Mass]]</f>
        <v>-0.10799999999999998</v>
      </c>
      <c r="AA891">
        <f>Table1373[[#This Row],[SMI.mg GS 46]]-Table1373[[#This Row],[SMI.mg]]</f>
        <v>-72.995215772669326</v>
      </c>
      <c r="AB891">
        <f>Table1373[[#This Row],[Days post-exp. GS 46]]-Table1373[[#This Row],[Days post-exp.]]</f>
        <v>5</v>
      </c>
    </row>
    <row r="892" spans="1:29">
      <c r="A892" t="s">
        <v>1827</v>
      </c>
      <c r="B892" t="s">
        <v>1752</v>
      </c>
      <c r="C892" s="3">
        <v>44002</v>
      </c>
      <c r="D892" s="18">
        <v>44025</v>
      </c>
      <c r="E892" s="4" t="s">
        <v>1842</v>
      </c>
      <c r="F892" s="4">
        <f t="shared" si="0"/>
        <v>23</v>
      </c>
      <c r="G892" s="4">
        <v>11.82</v>
      </c>
      <c r="H892" s="4">
        <v>43</v>
      </c>
      <c r="I892" s="4">
        <v>0.20399999999999999</v>
      </c>
      <c r="J892" s="4">
        <f>Table1373[[#This Row],[Mass]]*1000</f>
        <v>204</v>
      </c>
      <c r="K892" s="4">
        <f>LOG(Table1373[[#This Row],[SVL]])</f>
        <v>1.0726174765452365</v>
      </c>
      <c r="L892" s="4">
        <f>LOG(Table1373[[#This Row],[Mass (mg)]])</f>
        <v>2.3096301674258988</v>
      </c>
      <c r="M892">
        <f>Table1373[[#This Row],[Mass (mg)]]*($M$4/Table1373[[#This Row],[SVL]])^$M$3</f>
        <v>381.12938362515587</v>
      </c>
      <c r="N892" s="13">
        <v>44031</v>
      </c>
      <c r="O892" t="s">
        <v>1843</v>
      </c>
      <c r="P892">
        <f>Table1373[[#This Row],[Date Measured GS 46]]-Table1373[[#This Row],[Exp. Start]]</f>
        <v>29</v>
      </c>
      <c r="Q892">
        <v>10.86</v>
      </c>
      <c r="R892">
        <v>46</v>
      </c>
      <c r="S892">
        <v>0.127</v>
      </c>
      <c r="T892">
        <f>Table1373[[#This Row],[Mass GS 46]]*1000</f>
        <v>127</v>
      </c>
      <c r="U892">
        <f>LOG(Table1373[[#This Row],[SVL GS 46]])</f>
        <v>1.0358298252528282</v>
      </c>
      <c r="V892">
        <f>LOG(Table1373[[#This Row],[Mass (mg) GS 46]])</f>
        <v>2.1038037209559568</v>
      </c>
      <c r="W892">
        <f>Table1373[[#This Row],[Mass (mg) GS 46]]*($W$4/Table1373[[#This Row],[SVL GS 46]])^$W$3</f>
        <v>324.90268828923854</v>
      </c>
      <c r="X892" s="12">
        <f>Table1373[[#This Row],[GS 46]]-Table1373[[#This Row],[GS]]</f>
        <v>3</v>
      </c>
      <c r="Y892">
        <f>Table1373[[#This Row],[SVL GS 46]]-Table1373[[#This Row],[SVL]]</f>
        <v>-0.96000000000000085</v>
      </c>
      <c r="Z892">
        <f>Table1373[[#This Row],[Mass GS 46]]-Table1373[[#This Row],[Mass]]</f>
        <v>-7.6999999999999985E-2</v>
      </c>
      <c r="AA892">
        <f>Table1373[[#This Row],[SMI.mg GS 46]]-Table1373[[#This Row],[SMI.mg]]</f>
        <v>-56.226695335917327</v>
      </c>
      <c r="AB892">
        <f>Table1373[[#This Row],[Days post-exp. GS 46]]-Table1373[[#This Row],[Days post-exp.]]</f>
        <v>6</v>
      </c>
    </row>
    <row r="893" spans="1:29">
      <c r="A893" t="s">
        <v>1827</v>
      </c>
      <c r="B893" t="s">
        <v>1752</v>
      </c>
      <c r="C893" s="3">
        <v>44002</v>
      </c>
      <c r="D893" s="18">
        <v>44026</v>
      </c>
      <c r="E893" s="4" t="s">
        <v>1844</v>
      </c>
      <c r="F893" s="4">
        <f t="shared" si="0"/>
        <v>24</v>
      </c>
      <c r="G893" s="4">
        <v>11.38</v>
      </c>
      <c r="H893" s="4">
        <v>42</v>
      </c>
      <c r="I893" s="4">
        <v>0.23400000000000001</v>
      </c>
      <c r="J893" s="4">
        <f>Table1373[[#This Row],[Mass]]*1000</f>
        <v>234</v>
      </c>
      <c r="K893" s="4">
        <f>LOG(Table1373[[#This Row],[SVL]])</f>
        <v>1.0561422620590524</v>
      </c>
      <c r="L893" s="4">
        <f>LOG(Table1373[[#This Row],[Mass (mg)]])</f>
        <v>2.369215857410143</v>
      </c>
      <c r="M893">
        <f>Table1373[[#This Row],[Mass (mg)]]*($M$4/Table1373[[#This Row],[SVL]])^$M$3</f>
        <v>485.90538817672427</v>
      </c>
      <c r="N893" s="13">
        <v>44031</v>
      </c>
      <c r="O893" t="s">
        <v>1845</v>
      </c>
      <c r="P893">
        <f>Table1373[[#This Row],[Date Measured GS 46]]-Table1373[[#This Row],[Exp. Start]]</f>
        <v>29</v>
      </c>
      <c r="Q893">
        <v>10.81</v>
      </c>
      <c r="R893">
        <v>46</v>
      </c>
      <c r="S893">
        <v>0.14599999999999999</v>
      </c>
      <c r="T893">
        <f>Table1373[[#This Row],[Mass GS 46]]*1000</f>
        <v>146</v>
      </c>
      <c r="U893">
        <f>LOG(Table1373[[#This Row],[SVL GS 46]])</f>
        <v>1.0338256939533104</v>
      </c>
      <c r="V893">
        <f>LOG(Table1373[[#This Row],[Mass (mg) GS 46]])</f>
        <v>2.1643528557844371</v>
      </c>
      <c r="W893">
        <f>Table1373[[#This Row],[Mass (mg) GS 46]]*($W$4/Table1373[[#This Row],[SVL GS 46]])^$W$3</f>
        <v>378.66522984861916</v>
      </c>
      <c r="X893" s="12">
        <f>Table1373[[#This Row],[GS 46]]-Table1373[[#This Row],[GS]]</f>
        <v>4</v>
      </c>
      <c r="Y893">
        <f>Table1373[[#This Row],[SVL GS 46]]-Table1373[[#This Row],[SVL]]</f>
        <v>-0.57000000000000028</v>
      </c>
      <c r="Z893">
        <f>Table1373[[#This Row],[Mass GS 46]]-Table1373[[#This Row],[Mass]]</f>
        <v>-8.8000000000000023E-2</v>
      </c>
      <c r="AA893">
        <f>Table1373[[#This Row],[SMI.mg GS 46]]-Table1373[[#This Row],[SMI.mg]]</f>
        <v>-107.24015832810511</v>
      </c>
      <c r="AB893">
        <f>Table1373[[#This Row],[Days post-exp. GS 46]]-Table1373[[#This Row],[Days post-exp.]]</f>
        <v>5</v>
      </c>
    </row>
    <row r="894" spans="1:29">
      <c r="A894" t="s">
        <v>1827</v>
      </c>
      <c r="B894" t="s">
        <v>1752</v>
      </c>
      <c r="C894" s="3">
        <v>44002</v>
      </c>
      <c r="D894" s="18">
        <v>44035</v>
      </c>
      <c r="E894" s="4" t="s">
        <v>1846</v>
      </c>
      <c r="F894" s="4">
        <f t="shared" si="0"/>
        <v>33</v>
      </c>
      <c r="G894" s="4">
        <v>11.76</v>
      </c>
      <c r="H894" s="4">
        <v>42</v>
      </c>
      <c r="I894" s="4">
        <v>0.378</v>
      </c>
      <c r="J894" s="4">
        <f>Table1373[[#This Row],[Mass]]*1000</f>
        <v>378</v>
      </c>
      <c r="K894" s="4">
        <f>LOG(Table1373[[#This Row],[SVL]])</f>
        <v>1.0704073217401198</v>
      </c>
      <c r="L894" s="4">
        <f>LOG(Table1373[[#This Row],[Mass (mg)]])</f>
        <v>2.5774917998372255</v>
      </c>
      <c r="M894">
        <f>Table1373[[#This Row],[Mass (mg)]]*($M$4/Table1373[[#This Row],[SVL]])^$M$3</f>
        <v>716.29299448158395</v>
      </c>
      <c r="N894" s="13">
        <v>44039</v>
      </c>
      <c r="O894" t="s">
        <v>1847</v>
      </c>
      <c r="P894">
        <f>Table1373[[#This Row],[Date Measured GS 46]]-Table1373[[#This Row],[Exp. Start]]</f>
        <v>37</v>
      </c>
      <c r="Q894">
        <v>13.52</v>
      </c>
      <c r="R894">
        <v>46</v>
      </c>
      <c r="S894">
        <v>0.27300000000000002</v>
      </c>
      <c r="T894">
        <f>Table1373[[#This Row],[Mass GS 46]]*1000</f>
        <v>273</v>
      </c>
      <c r="U894">
        <f>LOG(Table1373[[#This Row],[SVL GS 46]])</f>
        <v>1.1309766916056172</v>
      </c>
      <c r="V894">
        <f>LOG(Table1373[[#This Row],[Mass (mg) GS 46]])</f>
        <v>2.436162647040756</v>
      </c>
      <c r="W894">
        <f>Table1373[[#This Row],[Mass (mg) GS 46]]*($W$4/Table1373[[#This Row],[SVL GS 46]])^$W$3</f>
        <v>364.32744953071159</v>
      </c>
      <c r="X894" s="12">
        <f>Table1373[[#This Row],[GS 46]]-Table1373[[#This Row],[GS]]</f>
        <v>4</v>
      </c>
      <c r="Y894">
        <f>Table1373[[#This Row],[SVL GS 46]]-Table1373[[#This Row],[SVL]]</f>
        <v>1.7599999999999998</v>
      </c>
      <c r="Z894">
        <f>Table1373[[#This Row],[Mass GS 46]]-Table1373[[#This Row],[Mass]]</f>
        <v>-0.10499999999999998</v>
      </c>
      <c r="AA894">
        <f>Table1373[[#This Row],[SMI.mg GS 46]]-Table1373[[#This Row],[SMI.mg]]</f>
        <v>-351.96554495087236</v>
      </c>
      <c r="AB894">
        <f>Table1373[[#This Row],[Days post-exp. GS 46]]-Table1373[[#This Row],[Days post-exp.]]</f>
        <v>4</v>
      </c>
    </row>
    <row r="895" spans="1:29">
      <c r="A895" t="s">
        <v>1827</v>
      </c>
      <c r="B895" t="s">
        <v>1752</v>
      </c>
      <c r="C895" s="3">
        <v>44002</v>
      </c>
      <c r="D895" s="18">
        <v>44036</v>
      </c>
      <c r="E895" s="4" t="s">
        <v>1848</v>
      </c>
      <c r="F895" s="4">
        <f t="shared" si="0"/>
        <v>34</v>
      </c>
      <c r="G895" s="4">
        <v>15.75</v>
      </c>
      <c r="H895" s="4">
        <v>42</v>
      </c>
      <c r="I895" s="4">
        <v>0.45</v>
      </c>
      <c r="J895" s="4">
        <f>Table1373[[#This Row],[Mass]]*1000</f>
        <v>450</v>
      </c>
      <c r="K895" s="4">
        <f>LOG(Table1373[[#This Row],[SVL]])</f>
        <v>1.1972805581256194</v>
      </c>
      <c r="L895" s="4">
        <f>LOG(Table1373[[#This Row],[Mass (mg)]])</f>
        <v>2.6532125137753435</v>
      </c>
      <c r="M895">
        <f>Table1373[[#This Row],[Mass (mg)]]*($M$4/Table1373[[#This Row],[SVL]])^$M$3</f>
        <v>377.91272945454153</v>
      </c>
      <c r="N895" s="13">
        <v>44040</v>
      </c>
      <c r="O895" t="s">
        <v>1849</v>
      </c>
      <c r="P895">
        <f>Table1373[[#This Row],[Date Measured GS 46]]-Table1373[[#This Row],[Exp. Start]]</f>
        <v>38</v>
      </c>
      <c r="Q895">
        <v>14.68</v>
      </c>
      <c r="R895">
        <v>46</v>
      </c>
      <c r="S895">
        <v>0.33500000000000002</v>
      </c>
      <c r="T895">
        <f>Table1373[[#This Row],[Mass GS 46]]*1000</f>
        <v>335</v>
      </c>
      <c r="U895">
        <f>LOG(Table1373[[#This Row],[SVL GS 46]])</f>
        <v>1.1667260555800518</v>
      </c>
      <c r="V895">
        <f>LOG(Table1373[[#This Row],[Mass (mg) GS 46]])</f>
        <v>2.5250448070368452</v>
      </c>
      <c r="W895">
        <f>Table1373[[#This Row],[Mass (mg) GS 46]]*($W$4/Table1373[[#This Row],[SVL GS 46]])^$W$3</f>
        <v>350.09476241779612</v>
      </c>
      <c r="X895" s="12">
        <f>Table1373[[#This Row],[GS 46]]-Table1373[[#This Row],[GS]]</f>
        <v>4</v>
      </c>
      <c r="Y895">
        <f>Table1373[[#This Row],[SVL GS 46]]-Table1373[[#This Row],[SVL]]</f>
        <v>-1.0700000000000003</v>
      </c>
      <c r="Z895">
        <f>Table1373[[#This Row],[Mass GS 46]]-Table1373[[#This Row],[Mass]]</f>
        <v>-0.11499999999999999</v>
      </c>
      <c r="AA895">
        <f>Table1373[[#This Row],[SMI.mg GS 46]]-Table1373[[#This Row],[SMI.mg]]</f>
        <v>-27.817967036745415</v>
      </c>
      <c r="AB895">
        <f>Table1373[[#This Row],[Days post-exp. GS 46]]-Table1373[[#This Row],[Days post-exp.]]</f>
        <v>4</v>
      </c>
    </row>
    <row r="896" spans="1:29">
      <c r="A896" t="s">
        <v>1827</v>
      </c>
      <c r="B896" t="s">
        <v>1752</v>
      </c>
      <c r="C896" s="3">
        <v>44002</v>
      </c>
      <c r="D896" s="18">
        <v>44036</v>
      </c>
      <c r="E896" s="4" t="s">
        <v>1850</v>
      </c>
      <c r="F896" s="4">
        <f t="shared" si="0"/>
        <v>34</v>
      </c>
      <c r="G896" s="4">
        <v>14.88</v>
      </c>
      <c r="H896" s="4">
        <v>42</v>
      </c>
      <c r="I896" s="4">
        <v>0.38800000000000001</v>
      </c>
      <c r="J896" s="4">
        <f>Table1373[[#This Row],[Mass]]*1000</f>
        <v>388</v>
      </c>
      <c r="K896" s="4">
        <f>LOG(Table1373[[#This Row],[SVL]])</f>
        <v>1.1726029312098598</v>
      </c>
      <c r="L896" s="4">
        <f>LOG(Table1373[[#This Row],[Mass (mg)]])</f>
        <v>2.5888317255942073</v>
      </c>
      <c r="M896">
        <f>Table1373[[#This Row],[Mass (mg)]]*($M$4/Table1373[[#This Row],[SVL]])^$M$3</f>
        <v>381.7271783335907</v>
      </c>
      <c r="N896" s="13">
        <v>44040</v>
      </c>
      <c r="O896" t="s">
        <v>1851</v>
      </c>
      <c r="P896">
        <f>Table1373[[#This Row],[Date Measured GS 46]]-Table1373[[#This Row],[Exp. Start]]</f>
        <v>38</v>
      </c>
      <c r="Q896">
        <v>11.76</v>
      </c>
      <c r="R896">
        <v>46</v>
      </c>
      <c r="S896">
        <v>0.28599999999999998</v>
      </c>
      <c r="T896">
        <f>Table1373[[#This Row],[Mass GS 46]]*1000</f>
        <v>286</v>
      </c>
      <c r="U896">
        <f>LOG(Table1373[[#This Row],[SVL GS 46]])</f>
        <v>1.0704073217401198</v>
      </c>
      <c r="V896">
        <f>LOG(Table1373[[#This Row],[Mass (mg) GS 46]])</f>
        <v>2.4563660331290431</v>
      </c>
      <c r="W896">
        <f>Table1373[[#This Row],[Mass (mg) GS 46]]*($W$4/Table1373[[#This Row],[SVL GS 46]])^$W$3</f>
        <v>577.57454406307818</v>
      </c>
      <c r="X896" s="12">
        <f>Table1373[[#This Row],[GS 46]]-Table1373[[#This Row],[GS]]</f>
        <v>4</v>
      </c>
      <c r="Y896">
        <f>Table1373[[#This Row],[SVL GS 46]]-Table1373[[#This Row],[SVL]]</f>
        <v>-3.120000000000001</v>
      </c>
      <c r="Z896">
        <f>Table1373[[#This Row],[Mass GS 46]]-Table1373[[#This Row],[Mass]]</f>
        <v>-0.10200000000000004</v>
      </c>
      <c r="AA896">
        <f>Table1373[[#This Row],[SMI.mg GS 46]]-Table1373[[#This Row],[SMI.mg]]</f>
        <v>195.84736572948748</v>
      </c>
      <c r="AB896">
        <f>Table1373[[#This Row],[Days post-exp. GS 46]]-Table1373[[#This Row],[Days post-exp.]]</f>
        <v>4</v>
      </c>
    </row>
    <row r="897" spans="1:29">
      <c r="A897" t="s">
        <v>1827</v>
      </c>
      <c r="B897" t="s">
        <v>1752</v>
      </c>
      <c r="C897" s="3">
        <v>44002</v>
      </c>
      <c r="D897" s="18">
        <v>44037</v>
      </c>
      <c r="E897" s="4" t="s">
        <v>1852</v>
      </c>
      <c r="F897" s="4">
        <f t="shared" si="0"/>
        <v>35</v>
      </c>
      <c r="G897" s="4">
        <v>15.86</v>
      </c>
      <c r="H897" s="4">
        <v>42</v>
      </c>
      <c r="I897" s="4">
        <v>0.57599999999999996</v>
      </c>
      <c r="J897" s="4">
        <f>Table1373[[#This Row],[Mass]]*1000</f>
        <v>576</v>
      </c>
      <c r="K897" s="4">
        <f>LOG(Table1373[[#This Row],[SVL]])</f>
        <v>1.2003031829815849</v>
      </c>
      <c r="L897" s="4">
        <f>LOG(Table1373[[#This Row],[Mass (mg)]])</f>
        <v>2.7604224834232118</v>
      </c>
      <c r="M897">
        <f>Table1373[[#This Row],[Mass (mg)]]*($M$4/Table1373[[#This Row],[SVL]])^$M$3</f>
        <v>474.44035641996066</v>
      </c>
      <c r="N897" s="13">
        <v>44041</v>
      </c>
      <c r="O897" t="s">
        <v>1853</v>
      </c>
      <c r="P897">
        <f>Table1373[[#This Row],[Date Measured GS 46]]-Table1373[[#This Row],[Exp. Start]]</f>
        <v>39</v>
      </c>
      <c r="Q897">
        <v>15.16</v>
      </c>
      <c r="R897">
        <v>46</v>
      </c>
      <c r="S897">
        <v>0.41899999999999998</v>
      </c>
      <c r="T897">
        <f>Table1373[[#This Row],[Mass GS 46]]*1000</f>
        <v>419</v>
      </c>
      <c r="U897">
        <f>LOG(Table1373[[#This Row],[SVL GS 46]])</f>
        <v>1.1806992012960347</v>
      </c>
      <c r="V897">
        <f>LOG(Table1373[[#This Row],[Mass (mg) GS 46]])</f>
        <v>2.6222140229662951</v>
      </c>
      <c r="W897">
        <f>Table1373[[#This Row],[Mass (mg) GS 46]]*($W$4/Table1373[[#This Row],[SVL GS 46]])^$W$3</f>
        <v>397.96930105716257</v>
      </c>
      <c r="X897" s="12">
        <f>Table1373[[#This Row],[GS 46]]-Table1373[[#This Row],[GS]]</f>
        <v>4</v>
      </c>
      <c r="Y897">
        <f>Table1373[[#This Row],[SVL GS 46]]-Table1373[[#This Row],[SVL]]</f>
        <v>-0.69999999999999929</v>
      </c>
      <c r="Z897">
        <f>Table1373[[#This Row],[Mass GS 46]]-Table1373[[#This Row],[Mass]]</f>
        <v>-0.15699999999999997</v>
      </c>
      <c r="AA897">
        <f>Table1373[[#This Row],[SMI.mg GS 46]]-Table1373[[#This Row],[SMI.mg]]</f>
        <v>-76.471055362798097</v>
      </c>
      <c r="AB897">
        <f>Table1373[[#This Row],[Days post-exp. GS 46]]-Table1373[[#This Row],[Days post-exp.]]</f>
        <v>4</v>
      </c>
    </row>
    <row r="898" spans="1:29">
      <c r="A898" t="s">
        <v>1827</v>
      </c>
      <c r="B898" t="s">
        <v>1752</v>
      </c>
      <c r="C898" s="3">
        <v>44002</v>
      </c>
      <c r="D898" s="18">
        <v>44037</v>
      </c>
      <c r="E898" s="4" t="s">
        <v>1854</v>
      </c>
      <c r="F898" s="4">
        <f t="shared" si="0"/>
        <v>35</v>
      </c>
      <c r="G898" s="4">
        <v>15.8</v>
      </c>
      <c r="H898" s="4">
        <v>42</v>
      </c>
      <c r="I898" s="4">
        <v>0.47499999999999998</v>
      </c>
      <c r="J898" s="4">
        <f>Table1373[[#This Row],[Mass]]*1000</f>
        <v>475</v>
      </c>
      <c r="K898" s="4">
        <f>LOG(Table1373[[#This Row],[SVL]])</f>
        <v>1.1986570869544226</v>
      </c>
      <c r="L898" s="4">
        <f>LOG(Table1373[[#This Row],[Mass (mg)]])</f>
        <v>2.6766936096248664</v>
      </c>
      <c r="M898">
        <f>Table1373[[#This Row],[Mass (mg)]]*($M$4/Table1373[[#This Row],[SVL]])^$M$3</f>
        <v>395.40134134794937</v>
      </c>
      <c r="N898" s="13">
        <v>44040</v>
      </c>
      <c r="O898" t="s">
        <v>1855</v>
      </c>
      <c r="P898">
        <f>Table1373[[#This Row],[Date Measured GS 46]]-Table1373[[#This Row],[Exp. Start]]</f>
        <v>38</v>
      </c>
      <c r="Q898">
        <v>12.95</v>
      </c>
      <c r="R898">
        <v>46</v>
      </c>
      <c r="S898">
        <v>0.34799999999999998</v>
      </c>
      <c r="T898">
        <f>Table1373[[#This Row],[Mass GS 46]]*1000</f>
        <v>348</v>
      </c>
      <c r="U898">
        <f>LOG(Table1373[[#This Row],[SVL GS 46]])</f>
        <v>1.1122697684172707</v>
      </c>
      <c r="V898">
        <f>LOG(Table1373[[#This Row],[Mass (mg) GS 46]])</f>
        <v>2.5415792439465807</v>
      </c>
      <c r="W898">
        <f>Table1373[[#This Row],[Mass (mg) GS 46]]*($W$4/Table1373[[#This Row],[SVL GS 46]])^$W$3</f>
        <v>527.80653784513493</v>
      </c>
      <c r="X898" s="12">
        <f>Table1373[[#This Row],[GS 46]]-Table1373[[#This Row],[GS]]</f>
        <v>4</v>
      </c>
      <c r="Y898">
        <f>Table1373[[#This Row],[SVL GS 46]]-Table1373[[#This Row],[SVL]]</f>
        <v>-2.8500000000000014</v>
      </c>
      <c r="Z898">
        <f>Table1373[[#This Row],[Mass GS 46]]-Table1373[[#This Row],[Mass]]</f>
        <v>-0.127</v>
      </c>
      <c r="AA898">
        <f>Table1373[[#This Row],[SMI.mg GS 46]]-Table1373[[#This Row],[SMI.mg]]</f>
        <v>132.40519649718556</v>
      </c>
      <c r="AB898">
        <f>Table1373[[#This Row],[Days post-exp. GS 46]]-Table1373[[#This Row],[Days post-exp.]]</f>
        <v>3</v>
      </c>
    </row>
    <row r="899" spans="1:29">
      <c r="A899" t="s">
        <v>1827</v>
      </c>
      <c r="B899" t="s">
        <v>1752</v>
      </c>
      <c r="C899" s="3">
        <v>44002</v>
      </c>
      <c r="D899" s="18">
        <v>44038</v>
      </c>
      <c r="E899" s="4" t="s">
        <v>1856</v>
      </c>
      <c r="F899" s="4">
        <f t="shared" si="0"/>
        <v>36</v>
      </c>
      <c r="G899" s="4">
        <v>16.11</v>
      </c>
      <c r="H899" s="4">
        <v>42</v>
      </c>
      <c r="I899" s="4">
        <v>0.69099999999999995</v>
      </c>
      <c r="J899" s="4">
        <f>Table1373[[#This Row],[Mass]]*1000</f>
        <v>691</v>
      </c>
      <c r="K899" s="4">
        <f>LOG(Table1373[[#This Row],[SVL]])</f>
        <v>1.2070955404192181</v>
      </c>
      <c r="L899" s="4">
        <f>LOG(Table1373[[#This Row],[Mass (mg)]])</f>
        <v>2.8394780473741985</v>
      </c>
      <c r="M899">
        <f>Table1373[[#This Row],[Mass (mg)]]*($M$4/Table1373[[#This Row],[SVL]])^$M$3</f>
        <v>544.89936235382288</v>
      </c>
      <c r="N899" s="13">
        <v>44042</v>
      </c>
      <c r="O899" t="s">
        <v>1857</v>
      </c>
      <c r="P899">
        <f>Table1373[[#This Row],[Date Measured GS 46]]-Table1373[[#This Row],[Exp. Start]]</f>
        <v>40</v>
      </c>
      <c r="Q899">
        <v>16.43</v>
      </c>
      <c r="R899">
        <v>46</v>
      </c>
      <c r="S899">
        <v>0.42499999999999999</v>
      </c>
      <c r="T899">
        <f>Table1373[[#This Row],[Mass GS 46]]*1000</f>
        <v>425</v>
      </c>
      <c r="U899">
        <f>LOG(Table1373[[#This Row],[SVL GS 46]])</f>
        <v>1.2156375634350618</v>
      </c>
      <c r="V899">
        <f>LOG(Table1373[[#This Row],[Mass (mg) GS 46]])</f>
        <v>2.6283889300503116</v>
      </c>
      <c r="W899">
        <f>Table1373[[#This Row],[Mass (mg) GS 46]]*($W$4/Table1373[[#This Row],[SVL GS 46]])^$W$3</f>
        <v>317.86668003461227</v>
      </c>
      <c r="X899" s="12">
        <f>Table1373[[#This Row],[GS 46]]-Table1373[[#This Row],[GS]]</f>
        <v>4</v>
      </c>
      <c r="Y899">
        <f>Table1373[[#This Row],[SVL GS 46]]-Table1373[[#This Row],[SVL]]</f>
        <v>0.32000000000000028</v>
      </c>
      <c r="Z899">
        <f>Table1373[[#This Row],[Mass GS 46]]-Table1373[[#This Row],[Mass]]</f>
        <v>-0.26599999999999996</v>
      </c>
      <c r="AA899">
        <f>Table1373[[#This Row],[SMI.mg GS 46]]-Table1373[[#This Row],[SMI.mg]]</f>
        <v>-227.03268231921061</v>
      </c>
      <c r="AB899">
        <f>Table1373[[#This Row],[Days post-exp. GS 46]]-Table1373[[#This Row],[Days post-exp.]]</f>
        <v>4</v>
      </c>
    </row>
    <row r="900" spans="1:29">
      <c r="A900" t="s">
        <v>1827</v>
      </c>
      <c r="B900" t="s">
        <v>1752</v>
      </c>
      <c r="C900" s="3">
        <v>44002</v>
      </c>
      <c r="D900" s="18">
        <v>44038</v>
      </c>
      <c r="E900" s="4" t="s">
        <v>1858</v>
      </c>
      <c r="F900" s="4">
        <f t="shared" si="0"/>
        <v>36</v>
      </c>
      <c r="G900" s="4">
        <v>14.77</v>
      </c>
      <c r="H900" s="4">
        <v>42</v>
      </c>
      <c r="I900" s="4">
        <v>0.46400000000000002</v>
      </c>
      <c r="J900" s="4">
        <f>Table1373[[#This Row],[Mass]]*1000</f>
        <v>464</v>
      </c>
      <c r="K900" s="4">
        <f>LOG(Table1373[[#This Row],[SVL]])</f>
        <v>1.1693804953119495</v>
      </c>
      <c r="L900" s="4">
        <f>LOG(Table1373[[#This Row],[Mass (mg)]])</f>
        <v>2.6665179805548807</v>
      </c>
      <c r="M900">
        <f>Table1373[[#This Row],[Mass (mg)]]*($M$4/Table1373[[#This Row],[SVL]])^$M$3</f>
        <v>466.03206651284626</v>
      </c>
      <c r="N900" s="13">
        <v>44042</v>
      </c>
      <c r="O900" t="s">
        <v>1859</v>
      </c>
      <c r="P900">
        <f>Table1373[[#This Row],[Date Measured GS 46]]-Table1373[[#This Row],[Exp. Start]]</f>
        <v>40</v>
      </c>
      <c r="Q900">
        <v>13.06</v>
      </c>
      <c r="R900">
        <v>46</v>
      </c>
      <c r="S900">
        <v>0.39700000000000002</v>
      </c>
      <c r="T900">
        <f>Table1373[[#This Row],[Mass GS 46]]*1000</f>
        <v>397</v>
      </c>
      <c r="U900">
        <f>LOG(Table1373[[#This Row],[SVL GS 46]])</f>
        <v>1.1159431769390551</v>
      </c>
      <c r="V900">
        <f>LOG(Table1373[[#This Row],[Mass (mg) GS 46]])</f>
        <v>2.5987905067631152</v>
      </c>
      <c r="W900">
        <f>Table1373[[#This Row],[Mass (mg) GS 46]]*($W$4/Table1373[[#This Row],[SVL GS 46]])^$W$3</f>
        <v>587.1846403390465</v>
      </c>
      <c r="X900" s="12">
        <f>Table1373[[#This Row],[GS 46]]-Table1373[[#This Row],[GS]]</f>
        <v>4</v>
      </c>
      <c r="Y900">
        <f>Table1373[[#This Row],[SVL GS 46]]-Table1373[[#This Row],[SVL]]</f>
        <v>-1.7099999999999991</v>
      </c>
      <c r="Z900">
        <f>Table1373[[#This Row],[Mass GS 46]]-Table1373[[#This Row],[Mass]]</f>
        <v>-6.7000000000000004E-2</v>
      </c>
      <c r="AA900">
        <f>Table1373[[#This Row],[SMI.mg GS 46]]-Table1373[[#This Row],[SMI.mg]]</f>
        <v>121.15257382620024</v>
      </c>
      <c r="AB900">
        <f>Table1373[[#This Row],[Days post-exp. GS 46]]-Table1373[[#This Row],[Days post-exp.]]</f>
        <v>4</v>
      </c>
    </row>
    <row r="901" spans="1:29">
      <c r="A901" t="s">
        <v>1827</v>
      </c>
      <c r="B901" t="s">
        <v>1752</v>
      </c>
      <c r="C901" s="3">
        <v>44002</v>
      </c>
      <c r="D901" s="18">
        <v>44039</v>
      </c>
      <c r="E901" s="4" t="s">
        <v>1860</v>
      </c>
      <c r="F901" s="4">
        <f t="shared" si="0"/>
        <v>37</v>
      </c>
      <c r="G901" s="4">
        <v>15.48</v>
      </c>
      <c r="H901" s="4">
        <v>42</v>
      </c>
      <c r="I901" s="4">
        <v>0.32700000000000001</v>
      </c>
      <c r="J901" s="4">
        <f>Table1373[[#This Row],[Mass]]*1000</f>
        <v>327</v>
      </c>
      <c r="K901" s="4">
        <f>LOG(Table1373[[#This Row],[SVL]])</f>
        <v>1.1897709563468739</v>
      </c>
      <c r="L901" s="4">
        <f>LOG(Table1373[[#This Row],[Mass (mg)]])</f>
        <v>2.514547752660286</v>
      </c>
      <c r="M901">
        <f>Table1373[[#This Row],[Mass (mg)]]*($M$4/Table1373[[#This Row],[SVL]])^$M$3</f>
        <v>288.16790784909671</v>
      </c>
      <c r="N901" s="13">
        <v>44042</v>
      </c>
      <c r="O901" t="s">
        <v>1861</v>
      </c>
      <c r="P901">
        <f>Table1373[[#This Row],[Date Measured GS 46]]-Table1373[[#This Row],[Exp. Start]]</f>
        <v>40</v>
      </c>
      <c r="Q901">
        <v>12.84</v>
      </c>
      <c r="R901">
        <v>46</v>
      </c>
      <c r="S901">
        <v>0.32100000000000001</v>
      </c>
      <c r="T901">
        <f>Table1373[[#This Row],[Mass GS 46]]*1000</f>
        <v>321</v>
      </c>
      <c r="U901">
        <f>LOG(Table1373[[#This Row],[SVL GS 46]])</f>
        <v>1.1085650237328344</v>
      </c>
      <c r="V901">
        <f>LOG(Table1373[[#This Row],[Mass (mg) GS 46]])</f>
        <v>2.5065050324048719</v>
      </c>
      <c r="W901">
        <f>Table1373[[#This Row],[Mass (mg) GS 46]]*($W$4/Table1373[[#This Row],[SVL GS 46]])^$W$3</f>
        <v>499.34990903159502</v>
      </c>
      <c r="X901" s="12">
        <f>Table1373[[#This Row],[GS 46]]-Table1373[[#This Row],[GS]]</f>
        <v>4</v>
      </c>
      <c r="Y901">
        <f>Table1373[[#This Row],[SVL GS 46]]-Table1373[[#This Row],[SVL]]</f>
        <v>-2.6400000000000006</v>
      </c>
      <c r="Z901">
        <f>Table1373[[#This Row],[Mass GS 46]]-Table1373[[#This Row],[Mass]]</f>
        <v>-6.0000000000000053E-3</v>
      </c>
      <c r="AA901">
        <f>Table1373[[#This Row],[SMI.mg GS 46]]-Table1373[[#This Row],[SMI.mg]]</f>
        <v>211.18200118249831</v>
      </c>
      <c r="AB901">
        <f>Table1373[[#This Row],[Days post-exp. GS 46]]-Table1373[[#This Row],[Days post-exp.]]</f>
        <v>3</v>
      </c>
    </row>
    <row r="902" spans="1:29">
      <c r="A902" t="s">
        <v>1827</v>
      </c>
      <c r="B902" t="s">
        <v>1752</v>
      </c>
      <c r="C902" s="3">
        <v>44002</v>
      </c>
      <c r="D902" s="18">
        <v>44039</v>
      </c>
      <c r="E902" s="4" t="s">
        <v>1862</v>
      </c>
      <c r="F902" s="4">
        <f t="shared" si="0"/>
        <v>37</v>
      </c>
      <c r="G902" s="4">
        <v>15.62</v>
      </c>
      <c r="H902" s="4">
        <v>42</v>
      </c>
      <c r="I902" s="4">
        <v>0.442</v>
      </c>
      <c r="J902" s="4">
        <f>Table1373[[#This Row],[Mass]]*1000</f>
        <v>442</v>
      </c>
      <c r="K902" s="4">
        <f>LOG(Table1373[[#This Row],[SVL]])</f>
        <v>1.1936810295412814</v>
      </c>
      <c r="L902" s="4">
        <f>LOG(Table1373[[#This Row],[Mass (mg)]])</f>
        <v>2.6454222693490919</v>
      </c>
      <c r="M902">
        <f>Table1373[[#This Row],[Mass (mg)]]*($M$4/Table1373[[#This Row],[SVL]])^$M$3</f>
        <v>379.86403272011097</v>
      </c>
      <c r="N902" s="13">
        <v>44043</v>
      </c>
      <c r="O902" t="s">
        <v>1863</v>
      </c>
      <c r="P902">
        <f>Table1373[[#This Row],[Date Measured GS 46]]-Table1373[[#This Row],[Exp. Start]]</f>
        <v>41</v>
      </c>
      <c r="Q902">
        <v>16.02</v>
      </c>
      <c r="R902">
        <v>46</v>
      </c>
      <c r="S902">
        <v>0.373</v>
      </c>
      <c r="T902">
        <f>Table1373[[#This Row],[Mass GS 46]]*1000</f>
        <v>373</v>
      </c>
      <c r="U902">
        <f>LOG(Table1373[[#This Row],[SVL GS 46]])</f>
        <v>1.2046625117482188</v>
      </c>
      <c r="V902">
        <f>LOG(Table1373[[#This Row],[Mass (mg) GS 46]])</f>
        <v>2.5717088318086878</v>
      </c>
      <c r="W902">
        <f>Table1373[[#This Row],[Mass (mg) GS 46]]*($W$4/Table1373[[#This Row],[SVL GS 46]])^$W$3</f>
        <v>300.72168746025403</v>
      </c>
      <c r="X902" s="12">
        <f>Table1373[[#This Row],[GS 46]]-Table1373[[#This Row],[GS]]</f>
        <v>4</v>
      </c>
      <c r="Y902">
        <f>Table1373[[#This Row],[SVL GS 46]]-Table1373[[#This Row],[SVL]]</f>
        <v>0.40000000000000036</v>
      </c>
      <c r="Z902">
        <f>Table1373[[#This Row],[Mass GS 46]]-Table1373[[#This Row],[Mass]]</f>
        <v>-6.9000000000000006E-2</v>
      </c>
      <c r="AA902">
        <f>Table1373[[#This Row],[SMI.mg GS 46]]-Table1373[[#This Row],[SMI.mg]]</f>
        <v>-79.142345259856938</v>
      </c>
      <c r="AB902">
        <f>Table1373[[#This Row],[Days post-exp. GS 46]]-Table1373[[#This Row],[Days post-exp.]]</f>
        <v>4</v>
      </c>
    </row>
    <row r="903" spans="1:29">
      <c r="A903" t="s">
        <v>1827</v>
      </c>
      <c r="B903" t="s">
        <v>1752</v>
      </c>
      <c r="C903" s="3">
        <v>44002</v>
      </c>
      <c r="D903" s="18">
        <v>44039</v>
      </c>
      <c r="E903" s="4" t="s">
        <v>1864</v>
      </c>
      <c r="F903" s="4">
        <f t="shared" si="0"/>
        <v>37</v>
      </c>
      <c r="G903" s="4">
        <v>15.89</v>
      </c>
      <c r="H903" s="4">
        <v>42</v>
      </c>
      <c r="I903" s="4">
        <v>0.501</v>
      </c>
      <c r="J903" s="4">
        <f>Table1373[[#This Row],[Mass]]*1000</f>
        <v>501</v>
      </c>
      <c r="K903" s="4">
        <f>LOG(Table1373[[#This Row],[SVL]])</f>
        <v>1.2011238972073797</v>
      </c>
      <c r="L903" s="4">
        <f>LOG(Table1373[[#This Row],[Mass (mg)]])</f>
        <v>2.6998377258672459</v>
      </c>
      <c r="M903">
        <f>Table1373[[#This Row],[Mass (mg)]]*($M$4/Table1373[[#This Row],[SVL]])^$M$3</f>
        <v>410.49764759396203</v>
      </c>
      <c r="N903" s="13"/>
      <c r="O903" s="6" t="s">
        <v>1865</v>
      </c>
      <c r="AC903" s="12" t="s">
        <v>115</v>
      </c>
    </row>
    <row r="904" spans="1:29">
      <c r="A904" t="s">
        <v>1827</v>
      </c>
      <c r="B904" t="s">
        <v>1752</v>
      </c>
      <c r="C904" s="3">
        <v>44002</v>
      </c>
      <c r="D904" s="18">
        <v>44040</v>
      </c>
      <c r="E904" s="4" t="s">
        <v>1866</v>
      </c>
      <c r="F904" s="4">
        <f t="shared" si="0"/>
        <v>38</v>
      </c>
      <c r="G904" s="4">
        <v>15.26</v>
      </c>
      <c r="H904" s="4">
        <v>42</v>
      </c>
      <c r="I904" s="4">
        <v>0.45800000000000002</v>
      </c>
      <c r="J904" s="4">
        <f>Table1373[[#This Row],[Mass]]*1000</f>
        <v>458</v>
      </c>
      <c r="K904" s="4">
        <f>LOG(Table1373[[#This Row],[SVL]])</f>
        <v>1.1835545336188618</v>
      </c>
      <c r="L904" s="4">
        <f>LOG(Table1373[[#This Row],[Mass (mg)]])</f>
        <v>2.6608654780038692</v>
      </c>
      <c r="M904">
        <f>Table1373[[#This Row],[Mass (mg)]]*($M$4/Table1373[[#This Row],[SVL]])^$M$3</f>
        <v>420.02959795419741</v>
      </c>
      <c r="N904" s="13">
        <v>44044</v>
      </c>
      <c r="O904" s="9" t="s">
        <v>1867</v>
      </c>
      <c r="P904">
        <f>Table1373[[#This Row],[Date Measured GS 46]]-Table1373[[#This Row],[Exp. Start]]</f>
        <v>42</v>
      </c>
      <c r="Q904">
        <v>16.86</v>
      </c>
      <c r="R904">
        <v>46</v>
      </c>
      <c r="S904">
        <v>0.37259999999999999</v>
      </c>
      <c r="T904">
        <f>Table1373[[#This Row],[Mass GS 46]]*1000</f>
        <v>372.59999999999997</v>
      </c>
      <c r="U904">
        <f>LOG(Table1373[[#This Row],[SVL GS 46]])</f>
        <v>1.2268575702887234</v>
      </c>
      <c r="V904">
        <f>LOG(Table1373[[#This Row],[Mass (mg) GS 46]])</f>
        <v>2.5712428505602238</v>
      </c>
      <c r="W904">
        <f>Table1373[[#This Row],[Mass (mg) GS 46]]*($W$4/Table1373[[#This Row],[SVL GS 46]])^$W$3</f>
        <v>258.0901795189265</v>
      </c>
      <c r="X904" s="12">
        <f>Table1373[[#This Row],[GS 46]]-Table1373[[#This Row],[GS]]</f>
        <v>4</v>
      </c>
      <c r="Y904">
        <f>Table1373[[#This Row],[SVL GS 46]]-Table1373[[#This Row],[SVL]]</f>
        <v>1.5999999999999996</v>
      </c>
      <c r="Z904">
        <f>Table1373[[#This Row],[Mass GS 46]]-Table1373[[#This Row],[Mass]]</f>
        <v>-8.5400000000000031E-2</v>
      </c>
      <c r="AA904">
        <f>Table1373[[#This Row],[SMI.mg GS 46]]-Table1373[[#This Row],[SMI.mg]]</f>
        <v>-161.93941843527091</v>
      </c>
      <c r="AB904">
        <f>Table1373[[#This Row],[Days post-exp. GS 46]]-Table1373[[#This Row],[Days post-exp.]]</f>
        <v>4</v>
      </c>
    </row>
    <row r="905" spans="1:29">
      <c r="A905" t="s">
        <v>1827</v>
      </c>
      <c r="B905" t="s">
        <v>1752</v>
      </c>
      <c r="C905" s="3">
        <v>44002</v>
      </c>
      <c r="D905" s="18">
        <v>44040</v>
      </c>
      <c r="E905" s="4" t="s">
        <v>1868</v>
      </c>
      <c r="F905" s="4">
        <f t="shared" si="0"/>
        <v>38</v>
      </c>
      <c r="G905" s="4">
        <v>15.81</v>
      </c>
      <c r="H905" s="4">
        <v>42</v>
      </c>
      <c r="I905" s="4">
        <v>0.56499999999999995</v>
      </c>
      <c r="J905" s="4">
        <f>Table1373[[#This Row],[Mass]]*1000</f>
        <v>565</v>
      </c>
      <c r="K905" s="4">
        <f>LOG(Table1373[[#This Row],[SVL]])</f>
        <v>1.1989318699322091</v>
      </c>
      <c r="L905" s="4">
        <f>LOG(Table1373[[#This Row],[Mass (mg)]])</f>
        <v>2.7520484478194387</v>
      </c>
      <c r="M905">
        <f>Table1373[[#This Row],[Mass (mg)]]*($M$4/Table1373[[#This Row],[SVL]])^$M$3</f>
        <v>469.49128722456624</v>
      </c>
      <c r="N905" s="13"/>
      <c r="O905" s="6" t="s">
        <v>1869</v>
      </c>
      <c r="AC905" s="12" t="s">
        <v>115</v>
      </c>
    </row>
    <row r="906" spans="1:29">
      <c r="A906" t="s">
        <v>1827</v>
      </c>
      <c r="B906" t="s">
        <v>1752</v>
      </c>
      <c r="C906" s="3">
        <v>44002</v>
      </c>
      <c r="D906" s="18">
        <v>44040</v>
      </c>
      <c r="E906" s="4" t="s">
        <v>1870</v>
      </c>
      <c r="F906" s="4">
        <f t="shared" si="0"/>
        <v>38</v>
      </c>
      <c r="G906" s="4">
        <v>15.11</v>
      </c>
      <c r="H906" s="4">
        <v>45</v>
      </c>
      <c r="I906" s="4">
        <v>0.433</v>
      </c>
      <c r="J906" s="4">
        <f>Table1373[[#This Row],[Mass]]*1000</f>
        <v>433</v>
      </c>
      <c r="K906" s="4">
        <f>LOG(Table1373[[#This Row],[SVL]])</f>
        <v>1.1792644643390253</v>
      </c>
      <c r="L906" s="4">
        <f>LOG(Table1373[[#This Row],[Mass (mg)]])</f>
        <v>2.6364878963533656</v>
      </c>
      <c r="M906">
        <f>Table1373[[#This Row],[Mass (mg)]]*($M$4/Table1373[[#This Row],[SVL]])^$M$3</f>
        <v>408.18100547776777</v>
      </c>
      <c r="N906" s="27"/>
      <c r="O906" s="39" t="s">
        <v>1871</v>
      </c>
      <c r="Q906" s="31"/>
      <c r="R906" s="31"/>
      <c r="S906" s="31"/>
      <c r="AC906" s="12" t="s">
        <v>115</v>
      </c>
    </row>
    <row r="907" spans="1:29">
      <c r="A907" t="s">
        <v>1827</v>
      </c>
      <c r="B907" t="s">
        <v>1752</v>
      </c>
      <c r="C907" s="3">
        <v>44002</v>
      </c>
      <c r="D907" s="18">
        <v>44040</v>
      </c>
      <c r="E907" s="4" t="s">
        <v>1872</v>
      </c>
      <c r="F907" s="4">
        <f t="shared" si="0"/>
        <v>38</v>
      </c>
      <c r="G907" s="4">
        <v>15.64</v>
      </c>
      <c r="H907" s="4">
        <v>45</v>
      </c>
      <c r="I907" s="4">
        <v>0.375</v>
      </c>
      <c r="J907" s="4">
        <f>Table1373[[#This Row],[Mass]]*1000</f>
        <v>375</v>
      </c>
      <c r="K907" s="4">
        <f>LOG(Table1373[[#This Row],[SVL]])</f>
        <v>1.1942367487238292</v>
      </c>
      <c r="L907" s="4">
        <f>LOG(Table1373[[#This Row],[Mass (mg)]])</f>
        <v>2.5740312677277188</v>
      </c>
      <c r="M907">
        <f>Table1373[[#This Row],[Mass (mg)]]*($M$4/Table1373[[#This Row],[SVL]])^$M$3</f>
        <v>321.13611831155907</v>
      </c>
      <c r="N907" s="13">
        <v>44045</v>
      </c>
      <c r="O907" t="s">
        <v>1873</v>
      </c>
      <c r="P907">
        <f>Table1373[[#This Row],[Date Measured GS 46]]-Table1373[[#This Row],[Exp. Start]]</f>
        <v>43</v>
      </c>
      <c r="Q907">
        <v>15.88</v>
      </c>
      <c r="R907">
        <v>46</v>
      </c>
      <c r="S907">
        <v>0.433</v>
      </c>
      <c r="T907">
        <f>Table1373[[#This Row],[Mass GS 46]]*1000</f>
        <v>433</v>
      </c>
      <c r="U907">
        <f>LOG(Table1373[[#This Row],[SVL GS 46]])</f>
        <v>1.2008504980910775</v>
      </c>
      <c r="V907">
        <f>LOG(Table1373[[#This Row],[Mass (mg) GS 46]])</f>
        <v>2.6364878963533656</v>
      </c>
      <c r="W907">
        <f>Table1373[[#This Row],[Mass (mg) GS 46]]*($W$4/Table1373[[#This Row],[SVL GS 46]])^$W$3</f>
        <v>358.31654576306232</v>
      </c>
      <c r="X907" s="12">
        <f>Table1373[[#This Row],[GS 46]]-Table1373[[#This Row],[GS]]</f>
        <v>1</v>
      </c>
      <c r="Y907">
        <f>Table1373[[#This Row],[SVL GS 46]]-Table1373[[#This Row],[SVL]]</f>
        <v>0.24000000000000021</v>
      </c>
      <c r="Z907">
        <f>Table1373[[#This Row],[Mass GS 46]]-Table1373[[#This Row],[Mass]]</f>
        <v>5.7999999999999996E-2</v>
      </c>
      <c r="AA907">
        <f>Table1373[[#This Row],[SMI.mg GS 46]]-Table1373[[#This Row],[SMI.mg]]</f>
        <v>37.180427451503249</v>
      </c>
      <c r="AB907">
        <f>Table1373[[#This Row],[Days post-exp. GS 46]]-Table1373[[#This Row],[Days post-exp.]]</f>
        <v>5</v>
      </c>
    </row>
    <row r="908" spans="1:29">
      <c r="A908" t="s">
        <v>1827</v>
      </c>
      <c r="B908" t="s">
        <v>1752</v>
      </c>
      <c r="C908" s="3">
        <v>44002</v>
      </c>
      <c r="D908" s="18">
        <v>44041</v>
      </c>
      <c r="E908" s="4" t="s">
        <v>1874</v>
      </c>
      <c r="F908" s="4">
        <f t="shared" si="0"/>
        <v>39</v>
      </c>
      <c r="G908" s="4">
        <v>15.66</v>
      </c>
      <c r="H908" s="4">
        <v>45</v>
      </c>
      <c r="I908" s="4">
        <v>0.39700000000000002</v>
      </c>
      <c r="J908" s="4">
        <f>Table1373[[#This Row],[Mass]]*1000</f>
        <v>397</v>
      </c>
      <c r="K908" s="4">
        <f>LOG(Table1373[[#This Row],[SVL]])</f>
        <v>1.1947917577219247</v>
      </c>
      <c r="L908" s="4">
        <f>LOG(Table1373[[#This Row],[Mass (mg)]])</f>
        <v>2.5987905067631152</v>
      </c>
      <c r="M908">
        <f>Table1373[[#This Row],[Mass (mg)]]*($M$4/Table1373[[#This Row],[SVL]])^$M$3</f>
        <v>338.76797774961886</v>
      </c>
      <c r="N908" s="13">
        <v>44045</v>
      </c>
      <c r="O908" t="s">
        <v>1875</v>
      </c>
      <c r="P908">
        <f>Table1373[[#This Row],[Date Measured GS 46]]-Table1373[[#This Row],[Exp. Start]]</f>
        <v>43</v>
      </c>
      <c r="Q908">
        <v>16.66</v>
      </c>
      <c r="R908">
        <v>46</v>
      </c>
      <c r="S908">
        <v>0.42099999999999999</v>
      </c>
      <c r="T908">
        <f>Table1373[[#This Row],[Mass GS 46]]*1000</f>
        <v>421</v>
      </c>
      <c r="U908">
        <f>LOG(Table1373[[#This Row],[SVL GS 46]])</f>
        <v>1.2216749970707688</v>
      </c>
      <c r="V908">
        <f>LOG(Table1373[[#This Row],[Mass (mg) GS 46]])</f>
        <v>2.6242820958356683</v>
      </c>
      <c r="W908">
        <f>Table1373[[#This Row],[Mass (mg) GS 46]]*($W$4/Table1373[[#This Row],[SVL GS 46]])^$W$3</f>
        <v>302.13763626791439</v>
      </c>
      <c r="X908" s="12">
        <f>Table1373[[#This Row],[GS 46]]-Table1373[[#This Row],[GS]]</f>
        <v>1</v>
      </c>
      <c r="Y908">
        <f>Table1373[[#This Row],[SVL GS 46]]-Table1373[[#This Row],[SVL]]</f>
        <v>1</v>
      </c>
      <c r="Z908">
        <f>Table1373[[#This Row],[Mass GS 46]]-Table1373[[#This Row],[Mass]]</f>
        <v>2.3999999999999966E-2</v>
      </c>
      <c r="AA908">
        <f>Table1373[[#This Row],[SMI.mg GS 46]]-Table1373[[#This Row],[SMI.mg]]</f>
        <v>-36.630341481704477</v>
      </c>
      <c r="AB908">
        <f>Table1373[[#This Row],[Days post-exp. GS 46]]-Table1373[[#This Row],[Days post-exp.]]</f>
        <v>4</v>
      </c>
    </row>
    <row r="909" spans="1:29">
      <c r="A909" t="s">
        <v>1827</v>
      </c>
      <c r="B909" t="s">
        <v>1752</v>
      </c>
      <c r="C909" s="3">
        <v>44002</v>
      </c>
      <c r="D909" s="18">
        <v>44043</v>
      </c>
      <c r="E909" s="4" t="s">
        <v>1876</v>
      </c>
      <c r="F909" s="4">
        <f t="shared" si="0"/>
        <v>41</v>
      </c>
      <c r="G909" s="4">
        <v>14.67</v>
      </c>
      <c r="H909" s="4">
        <v>42</v>
      </c>
      <c r="I909" s="4">
        <v>0.40300000000000002</v>
      </c>
      <c r="J909" s="4">
        <f>Table1373[[#This Row],[Mass]]*1000</f>
        <v>403</v>
      </c>
      <c r="K909" s="4">
        <f>LOG(Table1373[[#This Row],[SVL]])</f>
        <v>1.1664301138432827</v>
      </c>
      <c r="L909" s="4">
        <f>LOG(Table1373[[#This Row],[Mass (mg)]])</f>
        <v>2.6053050461411096</v>
      </c>
      <c r="M909">
        <f>Table1373[[#This Row],[Mass (mg)]]*($M$4/Table1373[[#This Row],[SVL]])^$M$3</f>
        <v>412.49766141319401</v>
      </c>
      <c r="N909" s="13">
        <v>44048</v>
      </c>
      <c r="O909" t="s">
        <v>1877</v>
      </c>
      <c r="P909">
        <f>Table1373[[#This Row],[Date Measured GS 46]]-Table1373[[#This Row],[Exp. Start]]</f>
        <v>46</v>
      </c>
      <c r="Q909">
        <v>14.23</v>
      </c>
      <c r="R909">
        <v>46</v>
      </c>
      <c r="S909">
        <v>0.23</v>
      </c>
      <c r="T909">
        <f>Table1373[[#This Row],[Mass GS 46]]*1000</f>
        <v>230</v>
      </c>
      <c r="U909">
        <f>LOG(Table1373[[#This Row],[SVL GS 46]])</f>
        <v>1.1532049000842843</v>
      </c>
      <c r="V909">
        <f>LOG(Table1373[[#This Row],[Mass (mg) GS 46]])</f>
        <v>2.3617278360175931</v>
      </c>
      <c r="W909">
        <f>Table1373[[#This Row],[Mass (mg) GS 46]]*($W$4/Table1373[[#This Row],[SVL GS 46]])^$W$3</f>
        <v>263.65215566511858</v>
      </c>
      <c r="X909" s="12">
        <f>Table1373[[#This Row],[GS 46]]-Table1373[[#This Row],[GS]]</f>
        <v>4</v>
      </c>
      <c r="Y909">
        <f>Table1373[[#This Row],[SVL GS 46]]-Table1373[[#This Row],[SVL]]</f>
        <v>-0.4399999999999995</v>
      </c>
      <c r="Z909">
        <f>Table1373[[#This Row],[Mass GS 46]]-Table1373[[#This Row],[Mass]]</f>
        <v>-0.17300000000000001</v>
      </c>
      <c r="AA909">
        <f>Table1373[[#This Row],[SMI.mg GS 46]]-Table1373[[#This Row],[SMI.mg]]</f>
        <v>-148.84550574807542</v>
      </c>
      <c r="AB909">
        <f>Table1373[[#This Row],[Days post-exp. GS 46]]-Table1373[[#This Row],[Days post-exp.]]</f>
        <v>5</v>
      </c>
    </row>
    <row r="910" spans="1:29">
      <c r="A910" t="s">
        <v>1827</v>
      </c>
      <c r="B910" t="s">
        <v>1752</v>
      </c>
      <c r="C910" s="3">
        <v>44002</v>
      </c>
      <c r="D910" s="18">
        <v>44043</v>
      </c>
      <c r="E910" s="4" t="s">
        <v>1878</v>
      </c>
      <c r="F910" s="4">
        <f t="shared" si="0"/>
        <v>41</v>
      </c>
      <c r="G910" s="4">
        <v>15.86</v>
      </c>
      <c r="H910" s="4">
        <v>42</v>
      </c>
      <c r="I910" s="4">
        <v>0.51100000000000001</v>
      </c>
      <c r="J910" s="4">
        <f>Table1373[[#This Row],[Mass]]*1000</f>
        <v>511</v>
      </c>
      <c r="K910" s="4">
        <f>LOG(Table1373[[#This Row],[SVL]])</f>
        <v>1.2003031829815849</v>
      </c>
      <c r="L910" s="4">
        <f>LOG(Table1373[[#This Row],[Mass (mg)]])</f>
        <v>2.7084209001347128</v>
      </c>
      <c r="M910">
        <f>Table1373[[#This Row],[Mass (mg)]]*($M$4/Table1373[[#This Row],[SVL]])^$M$3</f>
        <v>420.90108008784705</v>
      </c>
      <c r="N910" s="13">
        <v>44049</v>
      </c>
      <c r="O910" t="s">
        <v>1879</v>
      </c>
      <c r="P910">
        <f>Table1373[[#This Row],[Date Measured GS 46]]-Table1373[[#This Row],[Exp. Start]]</f>
        <v>47</v>
      </c>
      <c r="Q910">
        <v>15.51</v>
      </c>
      <c r="R910">
        <v>46</v>
      </c>
      <c r="S910">
        <v>0.40100000000000002</v>
      </c>
      <c r="T910">
        <f>Table1373[[#This Row],[Mass GS 46]]*1000</f>
        <v>401</v>
      </c>
      <c r="U910">
        <f>LOG(Table1373[[#This Row],[SVL GS 46]])</f>
        <v>1.190611797813605</v>
      </c>
      <c r="V910">
        <f>LOG(Table1373[[#This Row],[Mass (mg) GS 46]])</f>
        <v>2.6031443726201822</v>
      </c>
      <c r="W910">
        <f>Table1373[[#This Row],[Mass (mg) GS 46]]*($W$4/Table1373[[#This Row],[SVL GS 46]])^$W$3</f>
        <v>355.90652738791721</v>
      </c>
      <c r="X910" s="12">
        <f>Table1373[[#This Row],[GS 46]]-Table1373[[#This Row],[GS]]</f>
        <v>4</v>
      </c>
      <c r="Y910">
        <f>Table1373[[#This Row],[SVL GS 46]]-Table1373[[#This Row],[SVL]]</f>
        <v>-0.34999999999999964</v>
      </c>
      <c r="Z910">
        <f>Table1373[[#This Row],[Mass GS 46]]-Table1373[[#This Row],[Mass]]</f>
        <v>-0.10999999999999999</v>
      </c>
      <c r="AA910">
        <f>Table1373[[#This Row],[SMI.mg GS 46]]-Table1373[[#This Row],[SMI.mg]]</f>
        <v>-64.994552699929841</v>
      </c>
      <c r="AB910">
        <f>Table1373[[#This Row],[Days post-exp. GS 46]]-Table1373[[#This Row],[Days post-exp.]]</f>
        <v>6</v>
      </c>
    </row>
    <row r="911" spans="1:29">
      <c r="A911" t="s">
        <v>1827</v>
      </c>
      <c r="B911" t="s">
        <v>1752</v>
      </c>
      <c r="C911" s="3">
        <v>44002</v>
      </c>
      <c r="D911" s="18">
        <v>44043</v>
      </c>
      <c r="E911" s="4" t="s">
        <v>1880</v>
      </c>
      <c r="F911" s="4">
        <f t="shared" si="0"/>
        <v>41</v>
      </c>
      <c r="G911" s="4">
        <v>15.57</v>
      </c>
      <c r="H911" s="4">
        <v>42</v>
      </c>
      <c r="I911" s="4">
        <v>0.505</v>
      </c>
      <c r="J911" s="4">
        <f>Table1373[[#This Row],[Mass]]*1000</f>
        <v>505</v>
      </c>
      <c r="K911" s="4">
        <f>LOG(Table1373[[#This Row],[SVL]])</f>
        <v>1.1922886125681202</v>
      </c>
      <c r="L911" s="4">
        <f>LOG(Table1373[[#This Row],[Mass (mg)]])</f>
        <v>2.7032913781186614</v>
      </c>
      <c r="M911">
        <f>Table1373[[#This Row],[Mass (mg)]]*($M$4/Table1373[[#This Row],[SVL]])^$M$3</f>
        <v>437.9010835762229</v>
      </c>
      <c r="N911" s="13">
        <v>44052</v>
      </c>
      <c r="O911" t="s">
        <v>1881</v>
      </c>
      <c r="P911">
        <f>Table1373[[#This Row],[Date Measured GS 46]]-Table1373[[#This Row],[Exp. Start]]</f>
        <v>50</v>
      </c>
      <c r="Q911">
        <v>14.71</v>
      </c>
      <c r="R911">
        <v>46</v>
      </c>
      <c r="S911">
        <v>0.27900000000000003</v>
      </c>
      <c r="T911">
        <f>Table1373[[#This Row],[Mass GS 46]]*1000</f>
        <v>279</v>
      </c>
      <c r="U911">
        <f>LOG(Table1373[[#This Row],[SVL GS 46]])</f>
        <v>1.1676126727275302</v>
      </c>
      <c r="V911">
        <f>LOG(Table1373[[#This Row],[Mass (mg) GS 46]])</f>
        <v>2.4456042032735974</v>
      </c>
      <c r="W911">
        <f>Table1373[[#This Row],[Mass (mg) GS 46]]*($W$4/Table1373[[#This Row],[SVL GS 46]])^$W$3</f>
        <v>289.80871330429517</v>
      </c>
      <c r="X911" s="12">
        <f>Table1373[[#This Row],[GS 46]]-Table1373[[#This Row],[GS]]</f>
        <v>4</v>
      </c>
      <c r="Y911">
        <f>Table1373[[#This Row],[SVL GS 46]]-Table1373[[#This Row],[SVL]]</f>
        <v>-0.85999999999999943</v>
      </c>
      <c r="Z911">
        <f>Table1373[[#This Row],[Mass GS 46]]-Table1373[[#This Row],[Mass]]</f>
        <v>-0.22599999999999998</v>
      </c>
      <c r="AA911">
        <f>Table1373[[#This Row],[SMI.mg GS 46]]-Table1373[[#This Row],[SMI.mg]]</f>
        <v>-148.09237027192773</v>
      </c>
      <c r="AB911">
        <f>Table1373[[#This Row],[Days post-exp. GS 46]]-Table1373[[#This Row],[Days post-exp.]]</f>
        <v>9</v>
      </c>
    </row>
    <row r="912" spans="1:29">
      <c r="A912" t="s">
        <v>1827</v>
      </c>
      <c r="B912" t="s">
        <v>1752</v>
      </c>
      <c r="C912" s="3">
        <v>44002</v>
      </c>
      <c r="D912" s="18">
        <v>44043</v>
      </c>
      <c r="E912" s="4" t="s">
        <v>1882</v>
      </c>
      <c r="F912" s="4">
        <f t="shared" si="0"/>
        <v>41</v>
      </c>
      <c r="G912" s="4">
        <v>13.78</v>
      </c>
      <c r="H912" s="4">
        <v>45</v>
      </c>
      <c r="I912" s="4">
        <v>0.33800000000000002</v>
      </c>
      <c r="J912" s="4">
        <f>Table1373[[#This Row],[Mass]]*1000</f>
        <v>338</v>
      </c>
      <c r="K912" s="4">
        <f>LOG(Table1373[[#This Row],[SVL]])</f>
        <v>1.1392492175716069</v>
      </c>
      <c r="L912" s="4">
        <f>LOG(Table1373[[#This Row],[Mass (mg)]])</f>
        <v>2.5289167002776547</v>
      </c>
      <c r="M912">
        <f>Table1373[[#This Row],[Mass (mg)]]*($M$4/Table1373[[#This Row],[SVL]])^$M$3</f>
        <v>411.85907256250994</v>
      </c>
      <c r="N912" s="13">
        <v>44048</v>
      </c>
      <c r="O912" t="s">
        <v>1883</v>
      </c>
      <c r="P912">
        <f>Table1373[[#This Row],[Date Measured GS 46]]-Table1373[[#This Row],[Exp. Start]]</f>
        <v>46</v>
      </c>
      <c r="Q912">
        <v>14.36</v>
      </c>
      <c r="R912">
        <v>46</v>
      </c>
      <c r="S912">
        <v>0.33100000000000002</v>
      </c>
      <c r="T912">
        <f>Table1373[[#This Row],[Mass GS 46]]*1000</f>
        <v>331</v>
      </c>
      <c r="U912">
        <f>LOG(Table1373[[#This Row],[SVL GS 46]])</f>
        <v>1.1571544399062814</v>
      </c>
      <c r="V912">
        <f>LOG(Table1373[[#This Row],[Mass (mg) GS 46]])</f>
        <v>2.5198279937757189</v>
      </c>
      <c r="W912">
        <f>Table1373[[#This Row],[Mass (mg) GS 46]]*($W$4/Table1373[[#This Row],[SVL GS 46]])^$W$3</f>
        <v>369.31753967516318</v>
      </c>
      <c r="X912" s="12">
        <f>Table1373[[#This Row],[GS 46]]-Table1373[[#This Row],[GS]]</f>
        <v>1</v>
      </c>
      <c r="Y912">
        <f>Table1373[[#This Row],[SVL GS 46]]-Table1373[[#This Row],[SVL]]</f>
        <v>0.58000000000000007</v>
      </c>
      <c r="Z912">
        <f>Table1373[[#This Row],[Mass GS 46]]-Table1373[[#This Row],[Mass]]</f>
        <v>-7.0000000000000062E-3</v>
      </c>
      <c r="AA912">
        <f>Table1373[[#This Row],[SMI.mg GS 46]]-Table1373[[#This Row],[SMI.mg]]</f>
        <v>-42.541532887346762</v>
      </c>
      <c r="AB912">
        <f>Table1373[[#This Row],[Days post-exp. GS 46]]-Table1373[[#This Row],[Days post-exp.]]</f>
        <v>5</v>
      </c>
    </row>
    <row r="913" spans="1:29">
      <c r="A913" t="s">
        <v>1827</v>
      </c>
      <c r="B913" t="s">
        <v>1752</v>
      </c>
      <c r="C913" s="3">
        <v>44002</v>
      </c>
      <c r="D913" s="18">
        <v>44046</v>
      </c>
      <c r="E913" s="4" t="s">
        <v>1884</v>
      </c>
      <c r="F913" s="4">
        <f t="shared" si="0"/>
        <v>44</v>
      </c>
      <c r="G913" s="4">
        <v>15.98</v>
      </c>
      <c r="H913" s="4">
        <v>42</v>
      </c>
      <c r="I913" s="4">
        <v>0.376</v>
      </c>
      <c r="J913" s="4">
        <f>Table1373[[#This Row],[Mass]]*1000</f>
        <v>376</v>
      </c>
      <c r="K913" s="4">
        <f>LOG(Table1373[[#This Row],[SVL]])</f>
        <v>1.2035767749779727</v>
      </c>
      <c r="L913" s="4">
        <f>LOG(Table1373[[#This Row],[Mass (mg)]])</f>
        <v>2.5751878449276608</v>
      </c>
      <c r="M913">
        <f>Table1373[[#This Row],[Mass (mg)]]*($M$4/Table1373[[#This Row],[SVL]])^$M$3</f>
        <v>303.26900085252748</v>
      </c>
      <c r="N913" s="13">
        <v>44052</v>
      </c>
      <c r="O913" t="s">
        <v>1885</v>
      </c>
      <c r="P913">
        <f>Table1373[[#This Row],[Date Measured GS 46]]-Table1373[[#This Row],[Exp. Start]]</f>
        <v>50</v>
      </c>
      <c r="Q913">
        <v>15.55</v>
      </c>
      <c r="R913">
        <v>46</v>
      </c>
      <c r="S913">
        <v>0.313</v>
      </c>
      <c r="T913">
        <f>Table1373[[#This Row],[Mass GS 46]]*1000</f>
        <v>313</v>
      </c>
      <c r="U913">
        <f>LOG(Table1373[[#This Row],[SVL GS 46]])</f>
        <v>1.1917303933628562</v>
      </c>
      <c r="V913">
        <f>LOG(Table1373[[#This Row],[Mass (mg) GS 46]])</f>
        <v>2.4955443375464483</v>
      </c>
      <c r="W913">
        <f>Table1373[[#This Row],[Mass (mg) GS 46]]*($W$4/Table1373[[#This Row],[SVL GS 46]])^$W$3</f>
        <v>275.68509586727629</v>
      </c>
      <c r="X913" s="12">
        <f>Table1373[[#This Row],[GS 46]]-Table1373[[#This Row],[GS]]</f>
        <v>4</v>
      </c>
      <c r="Y913">
        <f>Table1373[[#This Row],[SVL GS 46]]-Table1373[[#This Row],[SVL]]</f>
        <v>-0.42999999999999972</v>
      </c>
      <c r="Z913">
        <f>Table1373[[#This Row],[Mass GS 46]]-Table1373[[#This Row],[Mass]]</f>
        <v>-6.3E-2</v>
      </c>
      <c r="AA913">
        <f>Table1373[[#This Row],[SMI.mg GS 46]]-Table1373[[#This Row],[SMI.mg]]</f>
        <v>-27.583904985251195</v>
      </c>
      <c r="AB913">
        <f>Table1373[[#This Row],[Days post-exp. GS 46]]-Table1373[[#This Row],[Days post-exp.]]</f>
        <v>6</v>
      </c>
    </row>
    <row r="914" spans="1:29">
      <c r="A914" t="s">
        <v>1827</v>
      </c>
      <c r="B914" t="s">
        <v>1752</v>
      </c>
      <c r="C914" s="3">
        <v>44002</v>
      </c>
      <c r="D914" s="18">
        <v>44046</v>
      </c>
      <c r="E914" s="4" t="s">
        <v>1886</v>
      </c>
      <c r="F914" s="4">
        <f t="shared" si="0"/>
        <v>44</v>
      </c>
      <c r="G914" s="4">
        <v>14.24</v>
      </c>
      <c r="H914" s="4">
        <v>44</v>
      </c>
      <c r="I914" s="4">
        <v>0.38400000000000001</v>
      </c>
      <c r="J914" s="4">
        <f>Table1373[[#This Row],[Mass]]*1000</f>
        <v>384</v>
      </c>
      <c r="K914" s="4">
        <f>LOG(Table1373[[#This Row],[SVL]])</f>
        <v>1.1535099893008376</v>
      </c>
      <c r="L914" s="4">
        <f>LOG(Table1373[[#This Row],[Mass (mg)]])</f>
        <v>2.5843312243675309</v>
      </c>
      <c r="M914">
        <f>Table1373[[#This Row],[Mass (mg)]]*($M$4/Table1373[[#This Row],[SVL]])^$M$3</f>
        <v>427.01010464095577</v>
      </c>
      <c r="N914" s="13">
        <v>44052</v>
      </c>
      <c r="O914" t="s">
        <v>1887</v>
      </c>
      <c r="P914">
        <f>Table1373[[#This Row],[Date Measured GS 46]]-Table1373[[#This Row],[Exp. Start]]</f>
        <v>50</v>
      </c>
      <c r="Q914">
        <v>15.08</v>
      </c>
      <c r="R914">
        <v>46</v>
      </c>
      <c r="S914">
        <v>0.312</v>
      </c>
      <c r="T914">
        <f>Table1373[[#This Row],[Mass GS 46]]*1000</f>
        <v>312</v>
      </c>
      <c r="U914">
        <f>LOG(Table1373[[#This Row],[SVL GS 46]])</f>
        <v>1.1784013415337553</v>
      </c>
      <c r="V914">
        <f>LOG(Table1373[[#This Row],[Mass (mg) GS 46]])</f>
        <v>2.4941545940184429</v>
      </c>
      <c r="W914">
        <f>Table1373[[#This Row],[Mass (mg) GS 46]]*($W$4/Table1373[[#This Row],[SVL GS 46]])^$W$3</f>
        <v>301.03404307641603</v>
      </c>
      <c r="X914" s="12">
        <f>Table1373[[#This Row],[GS 46]]-Table1373[[#This Row],[GS]]</f>
        <v>2</v>
      </c>
      <c r="Y914">
        <f>Table1373[[#This Row],[SVL GS 46]]-Table1373[[#This Row],[SVL]]</f>
        <v>0.83999999999999986</v>
      </c>
      <c r="Z914">
        <f>Table1373[[#This Row],[Mass GS 46]]-Table1373[[#This Row],[Mass]]</f>
        <v>-7.2000000000000008E-2</v>
      </c>
      <c r="AA914">
        <f>Table1373[[#This Row],[SMI.mg GS 46]]-Table1373[[#This Row],[SMI.mg]]</f>
        <v>-125.97606156453975</v>
      </c>
      <c r="AB914">
        <f>Table1373[[#This Row],[Days post-exp. GS 46]]-Table1373[[#This Row],[Days post-exp.]]</f>
        <v>6</v>
      </c>
    </row>
    <row r="915" spans="1:29">
      <c r="A915" t="s">
        <v>1827</v>
      </c>
      <c r="B915" t="s">
        <v>1752</v>
      </c>
      <c r="C915" s="3">
        <v>44002</v>
      </c>
      <c r="D915" s="18">
        <v>44047</v>
      </c>
      <c r="E915" s="4" t="s">
        <v>1888</v>
      </c>
      <c r="F915" s="4">
        <f t="shared" si="0"/>
        <v>45</v>
      </c>
      <c r="G915" s="4">
        <v>16.97</v>
      </c>
      <c r="H915" s="4">
        <v>42</v>
      </c>
      <c r="I915" s="4">
        <v>0.5</v>
      </c>
      <c r="J915" s="4">
        <f>Table1373[[#This Row],[Mass]]*1000</f>
        <v>500</v>
      </c>
      <c r="K915" s="4">
        <f>LOG(Table1373[[#This Row],[SVL]])</f>
        <v>1.2296818423176759</v>
      </c>
      <c r="L915" s="4">
        <f>LOG(Table1373[[#This Row],[Mass (mg)]])</f>
        <v>2.6989700043360187</v>
      </c>
      <c r="M915">
        <f>Table1373[[#This Row],[Mass (mg)]]*($M$4/Table1373[[#This Row],[SVL]])^$M$3</f>
        <v>341.10770696293071</v>
      </c>
      <c r="N915" s="13">
        <v>44052</v>
      </c>
      <c r="O915" t="s">
        <v>1889</v>
      </c>
      <c r="P915">
        <f>Table1373[[#This Row],[Date Measured GS 46]]-Table1373[[#This Row],[Exp. Start]]</f>
        <v>50</v>
      </c>
      <c r="Q915">
        <v>13.13</v>
      </c>
      <c r="R915">
        <v>46</v>
      </c>
      <c r="S915">
        <v>0.33200000000000002</v>
      </c>
      <c r="T915">
        <f>Table1373[[#This Row],[Mass GS 46]]*1000</f>
        <v>332</v>
      </c>
      <c r="U915">
        <f>LOG(Table1373[[#This Row],[SVL GS 46]])</f>
        <v>1.1182647260894794</v>
      </c>
      <c r="V915">
        <f>LOG(Table1373[[#This Row],[Mass (mg) GS 46]])</f>
        <v>2.5211380837040362</v>
      </c>
      <c r="W915">
        <f>Table1373[[#This Row],[Mass (mg) GS 46]]*($W$4/Table1373[[#This Row],[SVL GS 46]])^$W$3</f>
        <v>483.31072169905678</v>
      </c>
      <c r="X915" s="12">
        <f>Table1373[[#This Row],[GS 46]]-Table1373[[#This Row],[GS]]</f>
        <v>4</v>
      </c>
      <c r="Y915">
        <f>Table1373[[#This Row],[SVL GS 46]]-Table1373[[#This Row],[SVL]]</f>
        <v>-3.8399999999999981</v>
      </c>
      <c r="Z915">
        <f>Table1373[[#This Row],[Mass GS 46]]-Table1373[[#This Row],[Mass]]</f>
        <v>-0.16799999999999998</v>
      </c>
      <c r="AA915">
        <f>Table1373[[#This Row],[SMI.mg GS 46]]-Table1373[[#This Row],[SMI.mg]]</f>
        <v>142.20301473612608</v>
      </c>
      <c r="AB915">
        <f>Table1373[[#This Row],[Days post-exp. GS 46]]-Table1373[[#This Row],[Days post-exp.]]</f>
        <v>5</v>
      </c>
    </row>
    <row r="916" spans="1:29">
      <c r="A916" t="s">
        <v>1827</v>
      </c>
      <c r="B916" t="s">
        <v>1752</v>
      </c>
      <c r="C916" s="3">
        <v>44002</v>
      </c>
      <c r="D916" s="18">
        <v>44047</v>
      </c>
      <c r="E916" s="4" t="s">
        <v>1890</v>
      </c>
      <c r="F916" s="4">
        <f t="shared" si="0"/>
        <v>45</v>
      </c>
      <c r="G916" s="4">
        <v>15.89</v>
      </c>
      <c r="H916" s="4">
        <v>42</v>
      </c>
      <c r="I916" s="4">
        <v>0.45</v>
      </c>
      <c r="J916" s="4">
        <f>Table1373[[#This Row],[Mass]]*1000</f>
        <v>450</v>
      </c>
      <c r="K916" s="4">
        <f>LOG(Table1373[[#This Row],[SVL]])</f>
        <v>1.2011238972073797</v>
      </c>
      <c r="L916" s="4">
        <f>LOG(Table1373[[#This Row],[Mass (mg)]])</f>
        <v>2.6532125137753435</v>
      </c>
      <c r="M916">
        <f>Table1373[[#This Row],[Mass (mg)]]*($M$4/Table1373[[#This Row],[SVL]])^$M$3</f>
        <v>368.71046191074436</v>
      </c>
      <c r="N916" s="13">
        <v>44052</v>
      </c>
      <c r="O916" t="s">
        <v>1891</v>
      </c>
      <c r="P916">
        <f>Table1373[[#This Row],[Date Measured GS 46]]-Table1373[[#This Row],[Exp. Start]]</f>
        <v>50</v>
      </c>
      <c r="Q916">
        <v>12.7</v>
      </c>
      <c r="R916">
        <v>46</v>
      </c>
      <c r="S916">
        <v>0.33300000000000002</v>
      </c>
      <c r="T916">
        <f>Table1373[[#This Row],[Mass GS 46]]*1000</f>
        <v>333</v>
      </c>
      <c r="U916">
        <f>LOG(Table1373[[#This Row],[SVL GS 46]])</f>
        <v>1.1038037209559568</v>
      </c>
      <c r="V916">
        <f>LOG(Table1373[[#This Row],[Mass (mg) GS 46]])</f>
        <v>2.5224442335063197</v>
      </c>
      <c r="W916">
        <f>Table1373[[#This Row],[Mass (mg) GS 46]]*($W$4/Table1373[[#This Row],[SVL GS 46]])^$W$3</f>
        <v>535.16407755092985</v>
      </c>
      <c r="X916" s="12">
        <f>Table1373[[#This Row],[GS 46]]-Table1373[[#This Row],[GS]]</f>
        <v>4</v>
      </c>
      <c r="Y916">
        <f>Table1373[[#This Row],[SVL GS 46]]-Table1373[[#This Row],[SVL]]</f>
        <v>-3.1900000000000013</v>
      </c>
      <c r="Z916">
        <f>Table1373[[#This Row],[Mass GS 46]]-Table1373[[#This Row],[Mass]]</f>
        <v>-0.11699999999999999</v>
      </c>
      <c r="AA916">
        <f>Table1373[[#This Row],[SMI.mg GS 46]]-Table1373[[#This Row],[SMI.mg]]</f>
        <v>166.45361564018549</v>
      </c>
      <c r="AB916">
        <f>Table1373[[#This Row],[Days post-exp. GS 46]]-Table1373[[#This Row],[Days post-exp.]]</f>
        <v>5</v>
      </c>
    </row>
    <row r="917" spans="1:29">
      <c r="A917" t="s">
        <v>1827</v>
      </c>
      <c r="B917" t="s">
        <v>1752</v>
      </c>
      <c r="C917" s="3">
        <v>44002</v>
      </c>
      <c r="D917" s="18">
        <v>44048</v>
      </c>
      <c r="E917" s="4" t="s">
        <v>1892</v>
      </c>
      <c r="F917" s="4">
        <f t="shared" ref="F917:F948" si="1">D917-C917</f>
        <v>46</v>
      </c>
      <c r="G917" s="4">
        <v>13.05</v>
      </c>
      <c r="H917" s="4">
        <v>44</v>
      </c>
      <c r="I917" s="4">
        <v>0.36099999999999999</v>
      </c>
      <c r="J917" s="4">
        <f>Table1373[[#This Row],[Mass]]*1000</f>
        <v>361</v>
      </c>
      <c r="K917" s="4">
        <f>LOG(Table1373[[#This Row],[SVL]])</f>
        <v>1.1156105116742998</v>
      </c>
      <c r="L917" s="4">
        <f>LOG(Table1373[[#This Row],[Mass (mg)]])</f>
        <v>2.5575072019056577</v>
      </c>
      <c r="M917">
        <f>Table1373[[#This Row],[Mass (mg)]]*($M$4/Table1373[[#This Row],[SVL]])^$M$3</f>
        <v>511.90274115719598</v>
      </c>
      <c r="N917" s="13">
        <v>44052</v>
      </c>
      <c r="O917" t="s">
        <v>1893</v>
      </c>
      <c r="P917">
        <f>Table1373[[#This Row],[Date Measured GS 46]]-Table1373[[#This Row],[Exp. Start]]</f>
        <v>50</v>
      </c>
      <c r="Q917">
        <v>13.65</v>
      </c>
      <c r="R917">
        <v>46</v>
      </c>
      <c r="S917">
        <v>0.307</v>
      </c>
      <c r="T917">
        <f>Table1373[[#This Row],[Mass GS 46]]*1000</f>
        <v>307</v>
      </c>
      <c r="U917">
        <f>LOG(Table1373[[#This Row],[SVL GS 46]])</f>
        <v>1.1351326513767748</v>
      </c>
      <c r="V917">
        <f>LOG(Table1373[[#This Row],[Mass (mg) GS 46]])</f>
        <v>2.4871383754771865</v>
      </c>
      <c r="W917">
        <f>Table1373[[#This Row],[Mass (mg) GS 46]]*($W$4/Table1373[[#This Row],[SVL GS 46]])^$W$3</f>
        <v>398.21987348320437</v>
      </c>
      <c r="X917" s="12">
        <f>Table1373[[#This Row],[GS 46]]-Table1373[[#This Row],[GS]]</f>
        <v>2</v>
      </c>
      <c r="Y917">
        <f>Table1373[[#This Row],[SVL GS 46]]-Table1373[[#This Row],[SVL]]</f>
        <v>0.59999999999999964</v>
      </c>
      <c r="Z917">
        <f>Table1373[[#This Row],[Mass GS 46]]-Table1373[[#This Row],[Mass]]</f>
        <v>-5.3999999999999992E-2</v>
      </c>
      <c r="AA917">
        <f>Table1373[[#This Row],[SMI.mg GS 46]]-Table1373[[#This Row],[SMI.mg]]</f>
        <v>-113.68286767399161</v>
      </c>
      <c r="AB917">
        <f>Table1373[[#This Row],[Days post-exp. GS 46]]-Table1373[[#This Row],[Days post-exp.]]</f>
        <v>4</v>
      </c>
    </row>
    <row r="918" spans="1:29">
      <c r="A918" t="s">
        <v>1827</v>
      </c>
      <c r="B918" t="s">
        <v>1752</v>
      </c>
      <c r="C918" s="3">
        <v>44002</v>
      </c>
      <c r="D918" s="18">
        <v>44049</v>
      </c>
      <c r="E918" s="4" t="s">
        <v>1894</v>
      </c>
      <c r="F918" s="4">
        <f t="shared" si="1"/>
        <v>47</v>
      </c>
      <c r="G918" s="4">
        <v>14.79</v>
      </c>
      <c r="H918" s="4">
        <v>43</v>
      </c>
      <c r="I918" s="4">
        <v>0.34599999999999997</v>
      </c>
      <c r="J918" s="4">
        <f>Table1373[[#This Row],[Mass]]*1000</f>
        <v>346</v>
      </c>
      <c r="K918" s="4">
        <f>LOG(Table1373[[#This Row],[SVL]])</f>
        <v>1.1699681739968923</v>
      </c>
      <c r="L918" s="4">
        <f>LOG(Table1373[[#This Row],[Mass (mg)]])</f>
        <v>2.5390760987927767</v>
      </c>
      <c r="M918">
        <f>Table1373[[#This Row],[Mass (mg)]]*($M$4/Table1373[[#This Row],[SVL]])^$M$3</f>
        <v>346.20781939571475</v>
      </c>
      <c r="N918" s="13"/>
      <c r="O918" s="6" t="s">
        <v>1895</v>
      </c>
      <c r="AC918" s="12" t="s">
        <v>115</v>
      </c>
    </row>
    <row r="919" spans="1:29">
      <c r="A919" t="s">
        <v>1827</v>
      </c>
      <c r="B919" t="s">
        <v>1752</v>
      </c>
      <c r="C919" s="3">
        <v>44002</v>
      </c>
      <c r="D919" s="18">
        <v>44053</v>
      </c>
      <c r="E919" s="4" t="s">
        <v>1896</v>
      </c>
      <c r="F919" s="4">
        <f t="shared" si="1"/>
        <v>51</v>
      </c>
      <c r="G919" s="4">
        <v>15.59</v>
      </c>
      <c r="H919" s="4">
        <v>46</v>
      </c>
      <c r="I919" s="4">
        <v>0.34599999999999997</v>
      </c>
      <c r="J919" s="4">
        <f>Table1373[[#This Row],[Mass]]*1000</f>
        <v>346</v>
      </c>
      <c r="K919" s="4">
        <f>LOG(Table1373[[#This Row],[SVL]])</f>
        <v>1.1928461151888416</v>
      </c>
      <c r="L919" s="4">
        <f>LOG(Table1373[[#This Row],[Mass (mg)]])</f>
        <v>2.5390760987927767</v>
      </c>
      <c r="M919">
        <f>Table1373[[#This Row],[Mass (mg)]]*($M$4/Table1373[[#This Row],[SVL]])^$M$3</f>
        <v>298.95632986905667</v>
      </c>
      <c r="N919" s="28">
        <v>44053</v>
      </c>
      <c r="O919" s="32" t="s">
        <v>1897</v>
      </c>
      <c r="P919">
        <f>Table1373[[#This Row],[Date Measured GS 46]]-Table1373[[#This Row],[Exp. Start]]</f>
        <v>51</v>
      </c>
      <c r="Q919" s="33">
        <v>15.59</v>
      </c>
      <c r="R919" s="33">
        <v>46</v>
      </c>
      <c r="S919" s="33">
        <v>0.34599999999999997</v>
      </c>
      <c r="T919" s="41">
        <f>Table1373[[#This Row],[Mass GS 46]]*1000</f>
        <v>346</v>
      </c>
      <c r="U919" s="41">
        <f>LOG(Table1373[[#This Row],[SVL GS 46]])</f>
        <v>1.1928461151888416</v>
      </c>
      <c r="V919" s="41">
        <f>LOG(Table1373[[#This Row],[Mass (mg) GS 46]])</f>
        <v>2.5390760987927767</v>
      </c>
      <c r="W919">
        <f>Table1373[[#This Row],[Mass (mg) GS 46]]*($W$4/Table1373[[#This Row],[SVL GS 46]])^$W$3</f>
        <v>302.43423773568043</v>
      </c>
      <c r="X919" s="12">
        <f>Table1373[[#This Row],[GS 46]]-Table1373[[#This Row],[GS]]</f>
        <v>0</v>
      </c>
      <c r="Y919">
        <f>Table1373[[#This Row],[SVL GS 46]]-Table1373[[#This Row],[SVL]]</f>
        <v>0</v>
      </c>
      <c r="Z919">
        <f>Table1373[[#This Row],[Mass GS 46]]-Table1373[[#This Row],[Mass]]</f>
        <v>0</v>
      </c>
      <c r="AA919">
        <f>Table1373[[#This Row],[SMI.mg GS 46]]-Table1373[[#This Row],[SMI.mg]]</f>
        <v>3.4779078666237524</v>
      </c>
      <c r="AB919">
        <f>Table1373[[#This Row],[Days post-exp. GS 46]]-Table1373[[#This Row],[Days post-exp.]]</f>
        <v>0</v>
      </c>
      <c r="AC919" s="12" t="s">
        <v>322</v>
      </c>
    </row>
    <row r="920" spans="1:29" ht="14.65" thickBot="1">
      <c r="A920" s="1" t="s">
        <v>1827</v>
      </c>
      <c r="B920" s="1" t="s">
        <v>1752</v>
      </c>
      <c r="C920" s="2">
        <v>44002</v>
      </c>
      <c r="D920" s="17">
        <v>44055</v>
      </c>
      <c r="E920" s="7" t="s">
        <v>1898</v>
      </c>
      <c r="F920" s="7">
        <f t="shared" si="1"/>
        <v>53</v>
      </c>
      <c r="G920" s="7">
        <v>16.14</v>
      </c>
      <c r="H920" s="7">
        <v>43</v>
      </c>
      <c r="I920" s="7">
        <v>0.379</v>
      </c>
      <c r="J920" s="7">
        <f>Table1373[[#This Row],[Mass]]*1000</f>
        <v>379</v>
      </c>
      <c r="K920" s="7">
        <f>LOG(Table1373[[#This Row],[SVL]])</f>
        <v>1.2079035303860517</v>
      </c>
      <c r="L920" s="7">
        <f>LOG(Table1373[[#This Row],[Mass (mg)]])</f>
        <v>2.5786392099680722</v>
      </c>
      <c r="M920" s="36">
        <f>Table1373[[#This Row],[Mass (mg)]]*($M$4/Table1373[[#This Row],[SVL]])^$M$3</f>
        <v>297.32177297794203</v>
      </c>
      <c r="N920" s="14">
        <v>44060</v>
      </c>
      <c r="O920" s="1" t="s">
        <v>1899</v>
      </c>
      <c r="P920" s="1">
        <f>Table1373[[#This Row],[Date Measured GS 46]]-Table1373[[#This Row],[Exp. Start]]</f>
        <v>58</v>
      </c>
      <c r="Q920" s="1">
        <v>14.93</v>
      </c>
      <c r="R920" s="1">
        <v>46</v>
      </c>
      <c r="S920" s="1">
        <v>0.32400000000000001</v>
      </c>
      <c r="T920" s="1">
        <f>Table1373[[#This Row],[Mass GS 46]]*1000</f>
        <v>324</v>
      </c>
      <c r="U920" s="1">
        <f>LOG(Table1373[[#This Row],[SVL GS 46]])</f>
        <v>1.1740598077250255</v>
      </c>
      <c r="V920" s="1">
        <f>LOG(Table1373[[#This Row],[Mass (mg) GS 46]])</f>
        <v>2.510545010206612</v>
      </c>
      <c r="W920" s="36">
        <f>Table1373[[#This Row],[Mass (mg) GS 46]]*($W$4/Table1373[[#This Row],[SVL GS 46]])^$W$3</f>
        <v>322.03415914908214</v>
      </c>
      <c r="X920" s="15">
        <f>Table1373[[#This Row],[GS 46]]-Table1373[[#This Row],[GS]]</f>
        <v>3</v>
      </c>
      <c r="Y920" s="1">
        <f>Table1373[[#This Row],[SVL GS 46]]-Table1373[[#This Row],[SVL]]</f>
        <v>-1.2100000000000009</v>
      </c>
      <c r="Z920" s="1">
        <f>Table1373[[#This Row],[Mass GS 46]]-Table1373[[#This Row],[Mass]]</f>
        <v>-5.4999999999999993E-2</v>
      </c>
      <c r="AA920" s="1">
        <f>Table1373[[#This Row],[SMI.mg GS 46]]-Table1373[[#This Row],[SMI.mg]]</f>
        <v>24.71238617114011</v>
      </c>
      <c r="AB920" s="1">
        <f>Table1373[[#This Row],[Days post-exp. GS 46]]-Table1373[[#This Row],[Days post-exp.]]</f>
        <v>5</v>
      </c>
      <c r="AC920" s="15"/>
    </row>
    <row r="921" spans="1:29">
      <c r="A921" t="s">
        <v>1900</v>
      </c>
      <c r="B921" t="s">
        <v>1752</v>
      </c>
      <c r="C921" s="5">
        <v>44002</v>
      </c>
      <c r="D921" s="18">
        <v>44019</v>
      </c>
      <c r="E921" s="4" t="s">
        <v>1901</v>
      </c>
      <c r="F921" s="4">
        <f t="shared" si="1"/>
        <v>17</v>
      </c>
      <c r="G921" s="4">
        <v>12.14</v>
      </c>
      <c r="H921" s="4">
        <v>42</v>
      </c>
      <c r="I921" s="4">
        <v>0.33600000000000002</v>
      </c>
      <c r="J921" s="4">
        <f>Table1373[[#This Row],[Mass]]*1000</f>
        <v>336</v>
      </c>
      <c r="K921" s="4">
        <f>LOG(Table1373[[#This Row],[SVL]])</f>
        <v>1.0842186867392387</v>
      </c>
      <c r="L921" s="4">
        <f>LOG(Table1373[[#This Row],[Mass (mg)]])</f>
        <v>2.5263392773898441</v>
      </c>
      <c r="M921">
        <f>Table1373[[#This Row],[Mass (mg)]]*($M$4/Table1373[[#This Row],[SVL]])^$M$3</f>
        <v>582.7268722531951</v>
      </c>
      <c r="N921" s="13">
        <v>44025</v>
      </c>
      <c r="O921" t="s">
        <v>1902</v>
      </c>
      <c r="P921">
        <f>Table1373[[#This Row],[Date Measured GS 46]]-Table1373[[#This Row],[Exp. Start]]</f>
        <v>23</v>
      </c>
      <c r="Q921">
        <v>13.12</v>
      </c>
      <c r="R921">
        <v>46</v>
      </c>
      <c r="S921">
        <v>0.22500000000000001</v>
      </c>
      <c r="T921">
        <f>Table1373[[#This Row],[Mass GS 46]]*1000</f>
        <v>225</v>
      </c>
      <c r="U921">
        <f>LOG(Table1373[[#This Row],[SVL GS 46]])</f>
        <v>1.1179338350396415</v>
      </c>
      <c r="V921">
        <f>LOG(Table1373[[#This Row],[Mass (mg) GS 46]])</f>
        <v>2.3521825181113627</v>
      </c>
      <c r="W921">
        <f>Table1373[[#This Row],[Mass (mg) GS 46]]*($W$4/Table1373[[#This Row],[SVL GS 46]])^$W$3</f>
        <v>328.28703319703158</v>
      </c>
      <c r="X921" s="12">
        <f>Table1373[[#This Row],[GS 46]]-Table1373[[#This Row],[GS]]</f>
        <v>4</v>
      </c>
      <c r="Y921">
        <f>Table1373[[#This Row],[SVL GS 46]]-Table1373[[#This Row],[SVL]]</f>
        <v>0.97999999999999865</v>
      </c>
      <c r="Z921">
        <f>Table1373[[#This Row],[Mass GS 46]]-Table1373[[#This Row],[Mass]]</f>
        <v>-0.11100000000000002</v>
      </c>
      <c r="AA921">
        <f>Table1373[[#This Row],[SMI.mg GS 46]]-Table1373[[#This Row],[SMI.mg]]</f>
        <v>-254.43983905616352</v>
      </c>
      <c r="AB921">
        <f>Table1373[[#This Row],[Days post-exp. GS 46]]-Table1373[[#This Row],[Days post-exp.]]</f>
        <v>6</v>
      </c>
    </row>
    <row r="922" spans="1:29">
      <c r="A922" t="s">
        <v>1900</v>
      </c>
      <c r="B922" t="s">
        <v>1752</v>
      </c>
      <c r="C922" s="5">
        <v>44002</v>
      </c>
      <c r="D922" s="18">
        <v>44020</v>
      </c>
      <c r="E922" s="4" t="s">
        <v>1903</v>
      </c>
      <c r="F922" s="4">
        <f t="shared" si="1"/>
        <v>18</v>
      </c>
      <c r="G922" s="4">
        <v>11.37</v>
      </c>
      <c r="H922" s="4">
        <v>42</v>
      </c>
      <c r="I922" s="4">
        <v>0.27100000000000002</v>
      </c>
      <c r="J922" s="4">
        <f>Table1373[[#This Row],[Mass]]*1000</f>
        <v>271</v>
      </c>
      <c r="K922" s="4">
        <f>LOG(Table1373[[#This Row],[SVL]])</f>
        <v>1.0557604646877348</v>
      </c>
      <c r="L922" s="4">
        <f>LOG(Table1373[[#This Row],[Mass (mg)]])</f>
        <v>2.4329692908744058</v>
      </c>
      <c r="M922">
        <f>Table1373[[#This Row],[Mass (mg)]]*($M$4/Table1373[[#This Row],[SVL]])^$M$3</f>
        <v>564.11635180873475</v>
      </c>
      <c r="N922" s="13">
        <v>44025</v>
      </c>
      <c r="O922" t="s">
        <v>1904</v>
      </c>
      <c r="P922">
        <f>Table1373[[#This Row],[Date Measured GS 46]]-Table1373[[#This Row],[Exp. Start]]</f>
        <v>23</v>
      </c>
      <c r="Q922">
        <v>13</v>
      </c>
      <c r="R922">
        <v>46</v>
      </c>
      <c r="S922">
        <v>0.185</v>
      </c>
      <c r="T922">
        <f>Table1373[[#This Row],[Mass GS 46]]*1000</f>
        <v>185</v>
      </c>
      <c r="U922">
        <f>LOG(Table1373[[#This Row],[SVL GS 46]])</f>
        <v>1.1139433523068367</v>
      </c>
      <c r="V922">
        <f>LOG(Table1373[[#This Row],[Mass (mg) GS 46]])</f>
        <v>2.2671717284030137</v>
      </c>
      <c r="W922">
        <f>Table1373[[#This Row],[Mass (mg) GS 46]]*($W$4/Table1373[[#This Row],[SVL GS 46]])^$W$3</f>
        <v>277.39338814875771</v>
      </c>
      <c r="X922" s="12">
        <f>Table1373[[#This Row],[GS 46]]-Table1373[[#This Row],[GS]]</f>
        <v>4</v>
      </c>
      <c r="Y922">
        <f>Table1373[[#This Row],[SVL GS 46]]-Table1373[[#This Row],[SVL]]</f>
        <v>1.6300000000000008</v>
      </c>
      <c r="Z922">
        <f>Table1373[[#This Row],[Mass GS 46]]-Table1373[[#This Row],[Mass]]</f>
        <v>-8.6000000000000021E-2</v>
      </c>
      <c r="AA922">
        <f>Table1373[[#This Row],[SMI.mg GS 46]]-Table1373[[#This Row],[SMI.mg]]</f>
        <v>-286.72296365997704</v>
      </c>
      <c r="AB922">
        <f>Table1373[[#This Row],[Days post-exp. GS 46]]-Table1373[[#This Row],[Days post-exp.]]</f>
        <v>5</v>
      </c>
    </row>
    <row r="923" spans="1:29">
      <c r="A923" t="s">
        <v>1900</v>
      </c>
      <c r="B923" t="s">
        <v>1752</v>
      </c>
      <c r="C923" s="5">
        <v>44002</v>
      </c>
      <c r="D923" s="18">
        <v>44020</v>
      </c>
      <c r="E923" s="4" t="s">
        <v>1905</v>
      </c>
      <c r="F923" s="4">
        <f t="shared" si="1"/>
        <v>18</v>
      </c>
      <c r="G923" s="4">
        <v>12.33</v>
      </c>
      <c r="H923" s="4">
        <v>42</v>
      </c>
      <c r="I923" s="4">
        <v>0.32600000000000001</v>
      </c>
      <c r="J923" s="4">
        <f>Table1373[[#This Row],[Mass]]*1000</f>
        <v>326</v>
      </c>
      <c r="K923" s="4">
        <f>LOG(Table1373[[#This Row],[SVL]])</f>
        <v>1.0909630765957317</v>
      </c>
      <c r="L923" s="4">
        <f>LOG(Table1373[[#This Row],[Mass (mg)]])</f>
        <v>2.5132176000679389</v>
      </c>
      <c r="M923">
        <f>Table1373[[#This Row],[Mass (mg)]]*($M$4/Table1373[[#This Row],[SVL]])^$M$3</f>
        <v>541.4471848120271</v>
      </c>
      <c r="N923" s="13">
        <v>44025</v>
      </c>
      <c r="O923" t="s">
        <v>1906</v>
      </c>
      <c r="P923">
        <f>Table1373[[#This Row],[Date Measured GS 46]]-Table1373[[#This Row],[Exp. Start]]</f>
        <v>23</v>
      </c>
      <c r="Q923">
        <v>15.19</v>
      </c>
      <c r="R923">
        <v>46</v>
      </c>
      <c r="S923">
        <v>0.24199999999999999</v>
      </c>
      <c r="T923">
        <f>Table1373[[#This Row],[Mass GS 46]]*1000</f>
        <v>242</v>
      </c>
      <c r="U923">
        <f>LOG(Table1373[[#This Row],[SVL GS 46]])</f>
        <v>1.1815577738627863</v>
      </c>
      <c r="V923">
        <f>LOG(Table1373[[#This Row],[Mass (mg) GS 46]])</f>
        <v>2.3838153659804311</v>
      </c>
      <c r="W923">
        <f>Table1373[[#This Row],[Mass (mg) GS 46]]*($W$4/Table1373[[#This Row],[SVL GS 46]])^$W$3</f>
        <v>228.50759881587129</v>
      </c>
      <c r="X923" s="12">
        <f>Table1373[[#This Row],[GS 46]]-Table1373[[#This Row],[GS]]</f>
        <v>4</v>
      </c>
      <c r="Y923">
        <f>Table1373[[#This Row],[SVL GS 46]]-Table1373[[#This Row],[SVL]]</f>
        <v>2.8599999999999994</v>
      </c>
      <c r="Z923">
        <f>Table1373[[#This Row],[Mass GS 46]]-Table1373[[#This Row],[Mass]]</f>
        <v>-8.4000000000000019E-2</v>
      </c>
      <c r="AA923">
        <f>Table1373[[#This Row],[SMI.mg GS 46]]-Table1373[[#This Row],[SMI.mg]]</f>
        <v>-312.93958599615581</v>
      </c>
      <c r="AB923">
        <f>Table1373[[#This Row],[Days post-exp. GS 46]]-Table1373[[#This Row],[Days post-exp.]]</f>
        <v>5</v>
      </c>
    </row>
    <row r="924" spans="1:29">
      <c r="A924" t="s">
        <v>1900</v>
      </c>
      <c r="B924" t="s">
        <v>1752</v>
      </c>
      <c r="C924" s="5">
        <v>44002</v>
      </c>
      <c r="D924" s="18">
        <v>44020</v>
      </c>
      <c r="E924" s="4" t="s">
        <v>1907</v>
      </c>
      <c r="F924" s="4">
        <f t="shared" si="1"/>
        <v>18</v>
      </c>
      <c r="G924" s="4">
        <v>11.52</v>
      </c>
      <c r="H924" s="4">
        <v>42</v>
      </c>
      <c r="I924" s="4">
        <v>0.28100000000000003</v>
      </c>
      <c r="J924" s="4">
        <f>Table1373[[#This Row],[Mass]]*1000</f>
        <v>281</v>
      </c>
      <c r="K924" s="4">
        <f>LOG(Table1373[[#This Row],[SVL]])</f>
        <v>1.0614524790871933</v>
      </c>
      <c r="L924" s="4">
        <f>LOG(Table1373[[#This Row],[Mass (mg)]])</f>
        <v>2.4487063199050798</v>
      </c>
      <c r="M924">
        <f>Table1373[[#This Row],[Mass (mg)]]*($M$4/Table1373[[#This Row],[SVL]])^$M$3</f>
        <v>563.9621547071996</v>
      </c>
      <c r="N924" s="13">
        <v>44025</v>
      </c>
      <c r="O924" t="s">
        <v>1908</v>
      </c>
      <c r="P924">
        <f>Table1373[[#This Row],[Date Measured GS 46]]-Table1373[[#This Row],[Exp. Start]]</f>
        <v>23</v>
      </c>
      <c r="Q924">
        <v>12.36</v>
      </c>
      <c r="R924">
        <v>46</v>
      </c>
      <c r="S924">
        <v>0.20899999999999999</v>
      </c>
      <c r="T924">
        <f>Table1373[[#This Row],[Mass GS 46]]*1000</f>
        <v>209</v>
      </c>
      <c r="U924">
        <f>LOG(Table1373[[#This Row],[SVL GS 46]])</f>
        <v>1.0920184707527971</v>
      </c>
      <c r="V924">
        <f>LOG(Table1373[[#This Row],[Mass (mg) GS 46]])</f>
        <v>2.3201462861110542</v>
      </c>
      <c r="W924">
        <f>Table1373[[#This Row],[Mass (mg) GS 46]]*($W$4/Table1373[[#This Row],[SVL GS 46]])^$W$3</f>
        <v>364.07883181589301</v>
      </c>
      <c r="X924" s="12">
        <f>Table1373[[#This Row],[GS 46]]-Table1373[[#This Row],[GS]]</f>
        <v>4</v>
      </c>
      <c r="Y924">
        <f>Table1373[[#This Row],[SVL GS 46]]-Table1373[[#This Row],[SVL]]</f>
        <v>0.83999999999999986</v>
      </c>
      <c r="Z924">
        <f>Table1373[[#This Row],[Mass GS 46]]-Table1373[[#This Row],[Mass]]</f>
        <v>-7.2000000000000036E-2</v>
      </c>
      <c r="AA924">
        <f>Table1373[[#This Row],[SMI.mg GS 46]]-Table1373[[#This Row],[SMI.mg]]</f>
        <v>-199.88332289130659</v>
      </c>
      <c r="AB924">
        <f>Table1373[[#This Row],[Days post-exp. GS 46]]-Table1373[[#This Row],[Days post-exp.]]</f>
        <v>5</v>
      </c>
    </row>
    <row r="925" spans="1:29">
      <c r="A925" t="s">
        <v>1900</v>
      </c>
      <c r="B925" t="s">
        <v>1752</v>
      </c>
      <c r="C925" s="5">
        <v>44002</v>
      </c>
      <c r="D925" s="18">
        <v>44020</v>
      </c>
      <c r="E925" s="4" t="s">
        <v>1909</v>
      </c>
      <c r="F925" s="4">
        <f t="shared" si="1"/>
        <v>18</v>
      </c>
      <c r="G925" s="4">
        <v>12.58</v>
      </c>
      <c r="H925" s="4">
        <v>43</v>
      </c>
      <c r="I925" s="4">
        <v>0.29499999999999998</v>
      </c>
      <c r="J925" s="4">
        <f>Table1373[[#This Row],[Mass]]*1000</f>
        <v>295</v>
      </c>
      <c r="K925" s="4">
        <f>LOG(Table1373[[#This Row],[SVL]])</f>
        <v>1.0996806411092501</v>
      </c>
      <c r="L925" s="4">
        <f>LOG(Table1373[[#This Row],[Mass (mg)]])</f>
        <v>2.469822015978163</v>
      </c>
      <c r="M925">
        <f>Table1373[[#This Row],[Mass (mg)]]*($M$4/Table1373[[#This Row],[SVL]])^$M$3</f>
        <v>463.31540856967968</v>
      </c>
      <c r="N925" s="13">
        <v>44025</v>
      </c>
      <c r="O925" t="s">
        <v>1910</v>
      </c>
      <c r="P925">
        <f>Table1373[[#This Row],[Date Measured GS 46]]-Table1373[[#This Row],[Exp. Start]]</f>
        <v>23</v>
      </c>
      <c r="Q925">
        <v>14.72</v>
      </c>
      <c r="R925">
        <v>46</v>
      </c>
      <c r="S925">
        <v>0.215</v>
      </c>
      <c r="T925">
        <f>Table1373[[#This Row],[Mass GS 46]]*1000</f>
        <v>215</v>
      </c>
      <c r="U925">
        <f>LOG(Table1373[[#This Row],[SVL GS 46]])</f>
        <v>1.1679078100014801</v>
      </c>
      <c r="V925">
        <f>LOG(Table1373[[#This Row],[Mass (mg) GS 46]])</f>
        <v>2.3324384599156054</v>
      </c>
      <c r="W925">
        <f>Table1373[[#This Row],[Mass (mg) GS 46]]*($W$4/Table1373[[#This Row],[SVL GS 46]])^$W$3</f>
        <v>222.87893903751262</v>
      </c>
      <c r="X925" s="12">
        <f>Table1373[[#This Row],[GS 46]]-Table1373[[#This Row],[GS]]</f>
        <v>3</v>
      </c>
      <c r="Y925">
        <f>Table1373[[#This Row],[SVL GS 46]]-Table1373[[#This Row],[SVL]]</f>
        <v>2.1400000000000006</v>
      </c>
      <c r="Z925">
        <f>Table1373[[#This Row],[Mass GS 46]]-Table1373[[#This Row],[Mass]]</f>
        <v>-7.9999999999999988E-2</v>
      </c>
      <c r="AA925">
        <f>Table1373[[#This Row],[SMI.mg GS 46]]-Table1373[[#This Row],[SMI.mg]]</f>
        <v>-240.43646953216705</v>
      </c>
      <c r="AB925">
        <f>Table1373[[#This Row],[Days post-exp. GS 46]]-Table1373[[#This Row],[Days post-exp.]]</f>
        <v>5</v>
      </c>
    </row>
    <row r="926" spans="1:29">
      <c r="A926" t="s">
        <v>1900</v>
      </c>
      <c r="B926" t="s">
        <v>1752</v>
      </c>
      <c r="C926" s="5">
        <v>44002</v>
      </c>
      <c r="D926" s="18">
        <v>44020</v>
      </c>
      <c r="E926" s="4" t="s">
        <v>1911</v>
      </c>
      <c r="F926" s="4">
        <f t="shared" si="1"/>
        <v>18</v>
      </c>
      <c r="G926" s="4">
        <v>12.21</v>
      </c>
      <c r="H926" s="4">
        <v>43</v>
      </c>
      <c r="I926" s="4">
        <v>0.314</v>
      </c>
      <c r="J926" s="4">
        <f>Table1373[[#This Row],[Mass]]*1000</f>
        <v>314</v>
      </c>
      <c r="K926" s="4">
        <f>LOG(Table1373[[#This Row],[SVL]])</f>
        <v>1.0867156639448825</v>
      </c>
      <c r="L926" s="4">
        <f>LOG(Table1373[[#This Row],[Mass (mg)]])</f>
        <v>2.4969296480732148</v>
      </c>
      <c r="M926">
        <f>Table1373[[#This Row],[Mass (mg)]]*($M$4/Table1373[[#This Row],[SVL]])^$M$3</f>
        <v>535.91979821325458</v>
      </c>
      <c r="N926" s="13">
        <v>44026</v>
      </c>
      <c r="O926" t="s">
        <v>1912</v>
      </c>
      <c r="P926">
        <f>Table1373[[#This Row],[Date Measured GS 46]]-Table1373[[#This Row],[Exp. Start]]</f>
        <v>24</v>
      </c>
      <c r="Q926">
        <v>15.04</v>
      </c>
      <c r="R926">
        <v>46</v>
      </c>
      <c r="S926">
        <v>0.214</v>
      </c>
      <c r="T926">
        <f>Table1373[[#This Row],[Mass GS 46]]*1000</f>
        <v>214</v>
      </c>
      <c r="U926">
        <f>LOG(Table1373[[#This Row],[SVL GS 46]])</f>
        <v>1.1772478362556233</v>
      </c>
      <c r="V926">
        <f>LOG(Table1373[[#This Row],[Mass (mg) GS 46]])</f>
        <v>2.330413773349191</v>
      </c>
      <c r="W926">
        <f>Table1373[[#This Row],[Mass (mg) GS 46]]*($W$4/Table1373[[#This Row],[SVL GS 46]])^$W$3</f>
        <v>208.11391321625354</v>
      </c>
      <c r="X926" s="12">
        <f>Table1373[[#This Row],[GS 46]]-Table1373[[#This Row],[GS]]</f>
        <v>3</v>
      </c>
      <c r="Y926">
        <f>Table1373[[#This Row],[SVL GS 46]]-Table1373[[#This Row],[SVL]]</f>
        <v>2.8299999999999983</v>
      </c>
      <c r="Z926">
        <f>Table1373[[#This Row],[Mass GS 46]]-Table1373[[#This Row],[Mass]]</f>
        <v>-0.1</v>
      </c>
      <c r="AA926">
        <f>Table1373[[#This Row],[SMI.mg GS 46]]-Table1373[[#This Row],[SMI.mg]]</f>
        <v>-327.80588499700104</v>
      </c>
      <c r="AB926">
        <f>Table1373[[#This Row],[Days post-exp. GS 46]]-Table1373[[#This Row],[Days post-exp.]]</f>
        <v>6</v>
      </c>
    </row>
    <row r="927" spans="1:29">
      <c r="A927" t="s">
        <v>1900</v>
      </c>
      <c r="B927" t="s">
        <v>1752</v>
      </c>
      <c r="C927" s="5">
        <v>44002</v>
      </c>
      <c r="D927" s="18">
        <v>44022</v>
      </c>
      <c r="E927" s="4" t="s">
        <v>1913</v>
      </c>
      <c r="F927" s="4">
        <f t="shared" si="1"/>
        <v>20</v>
      </c>
      <c r="G927" s="4">
        <v>13.85</v>
      </c>
      <c r="H927" s="4">
        <v>42</v>
      </c>
      <c r="I927" s="4">
        <v>0.316</v>
      </c>
      <c r="J927" s="4">
        <f>Table1373[[#This Row],[Mass]]*1000</f>
        <v>316</v>
      </c>
      <c r="K927" s="4">
        <f>LOG(Table1373[[#This Row],[SVL]])</f>
        <v>1.1414497734004674</v>
      </c>
      <c r="L927" s="4">
        <f>LOG(Table1373[[#This Row],[Mass (mg)]])</f>
        <v>2.4996870826184039</v>
      </c>
      <c r="M927">
        <f>Table1373[[#This Row],[Mass (mg)]]*($M$4/Table1373[[#This Row],[SVL]])^$M$3</f>
        <v>379.65499649802035</v>
      </c>
      <c r="N927" s="13">
        <v>44028</v>
      </c>
      <c r="O927" t="s">
        <v>1914</v>
      </c>
      <c r="P927">
        <f>Table1373[[#This Row],[Date Measured GS 46]]-Table1373[[#This Row],[Exp. Start]]</f>
        <v>26</v>
      </c>
      <c r="Q927">
        <v>14.62</v>
      </c>
      <c r="R927">
        <v>46</v>
      </c>
      <c r="S927">
        <v>0.19400000000000001</v>
      </c>
      <c r="T927">
        <f>Table1373[[#This Row],[Mass GS 46]]*1000</f>
        <v>194</v>
      </c>
      <c r="U927">
        <f>LOG(Table1373[[#This Row],[SVL GS 46]])</f>
        <v>1.1649473726218416</v>
      </c>
      <c r="V927">
        <f>LOG(Table1373[[#This Row],[Mass (mg) GS 46]])</f>
        <v>2.287801729930226</v>
      </c>
      <c r="W927">
        <f>Table1373[[#This Row],[Mass (mg) GS 46]]*($W$4/Table1373[[#This Row],[SVL GS 46]])^$W$3</f>
        <v>205.22292023250517</v>
      </c>
      <c r="X927" s="12">
        <f>Table1373[[#This Row],[GS 46]]-Table1373[[#This Row],[GS]]</f>
        <v>4</v>
      </c>
      <c r="Y927">
        <f>Table1373[[#This Row],[SVL GS 46]]-Table1373[[#This Row],[SVL]]</f>
        <v>0.76999999999999957</v>
      </c>
      <c r="Z927">
        <f>Table1373[[#This Row],[Mass GS 46]]-Table1373[[#This Row],[Mass]]</f>
        <v>-0.122</v>
      </c>
      <c r="AA927">
        <f>Table1373[[#This Row],[SMI.mg GS 46]]-Table1373[[#This Row],[SMI.mg]]</f>
        <v>-174.43207626551518</v>
      </c>
      <c r="AB927">
        <f>Table1373[[#This Row],[Days post-exp. GS 46]]-Table1373[[#This Row],[Days post-exp.]]</f>
        <v>6</v>
      </c>
    </row>
    <row r="928" spans="1:29">
      <c r="A928" t="s">
        <v>1900</v>
      </c>
      <c r="B928" t="s">
        <v>1752</v>
      </c>
      <c r="C928" s="5">
        <v>44002</v>
      </c>
      <c r="D928" s="18">
        <v>44022</v>
      </c>
      <c r="E928" s="4" t="s">
        <v>1915</v>
      </c>
      <c r="F928" s="4">
        <f t="shared" si="1"/>
        <v>20</v>
      </c>
      <c r="G928" s="4">
        <v>12.83</v>
      </c>
      <c r="H928" s="4">
        <v>42</v>
      </c>
      <c r="I928" s="4">
        <v>0.251</v>
      </c>
      <c r="J928" s="4">
        <f>Table1373[[#This Row],[Mass]]*1000</f>
        <v>251</v>
      </c>
      <c r="K928" s="4">
        <f>LOG(Table1373[[#This Row],[SVL]])</f>
        <v>1.1082266563749286</v>
      </c>
      <c r="L928" s="4">
        <f>LOG(Table1373[[#This Row],[Mass (mg)]])</f>
        <v>2.399673721481038</v>
      </c>
      <c r="M928">
        <f>Table1373[[#This Row],[Mass (mg)]]*($M$4/Table1373[[#This Row],[SVL]])^$M$3</f>
        <v>373.18359780312716</v>
      </c>
      <c r="N928" s="13">
        <v>44027</v>
      </c>
      <c r="O928" t="s">
        <v>1916</v>
      </c>
      <c r="P928">
        <f>Table1373[[#This Row],[Date Measured GS 46]]-Table1373[[#This Row],[Exp. Start]]</f>
        <v>25</v>
      </c>
      <c r="Q928">
        <v>12.93</v>
      </c>
      <c r="R928">
        <v>46</v>
      </c>
      <c r="S928">
        <v>0.16300000000000001</v>
      </c>
      <c r="T928">
        <f>Table1373[[#This Row],[Mass GS 46]]*1000</f>
        <v>163</v>
      </c>
      <c r="U928">
        <f>LOG(Table1373[[#This Row],[SVL GS 46]])</f>
        <v>1.1115985248803941</v>
      </c>
      <c r="V928">
        <f>LOG(Table1373[[#This Row],[Mass (mg) GS 46]])</f>
        <v>2.2121876044039577</v>
      </c>
      <c r="W928">
        <f>Table1373[[#This Row],[Mass (mg) GS 46]]*($W$4/Table1373[[#This Row],[SVL GS 46]])^$W$3</f>
        <v>248.35731732340417</v>
      </c>
      <c r="X928" s="12">
        <f>Table1373[[#This Row],[GS 46]]-Table1373[[#This Row],[GS]]</f>
        <v>4</v>
      </c>
      <c r="Y928">
        <f>Table1373[[#This Row],[SVL GS 46]]-Table1373[[#This Row],[SVL]]</f>
        <v>9.9999999999999645E-2</v>
      </c>
      <c r="Z928">
        <f>Table1373[[#This Row],[Mass GS 46]]-Table1373[[#This Row],[Mass]]</f>
        <v>-8.7999999999999995E-2</v>
      </c>
      <c r="AA928">
        <f>Table1373[[#This Row],[SMI.mg GS 46]]-Table1373[[#This Row],[SMI.mg]]</f>
        <v>-124.82628047972298</v>
      </c>
      <c r="AB928">
        <f>Table1373[[#This Row],[Days post-exp. GS 46]]-Table1373[[#This Row],[Days post-exp.]]</f>
        <v>5</v>
      </c>
    </row>
    <row r="929" spans="1:28">
      <c r="A929" t="s">
        <v>1900</v>
      </c>
      <c r="B929" t="s">
        <v>1752</v>
      </c>
      <c r="C929" s="5">
        <v>44002</v>
      </c>
      <c r="D929" s="18">
        <v>44022</v>
      </c>
      <c r="E929" s="4" t="s">
        <v>1917</v>
      </c>
      <c r="F929" s="4">
        <f t="shared" si="1"/>
        <v>20</v>
      </c>
      <c r="G929" s="4">
        <v>14.26</v>
      </c>
      <c r="H929" s="4">
        <v>43</v>
      </c>
      <c r="I929" s="4">
        <v>0.27600000000000002</v>
      </c>
      <c r="J929" s="4">
        <f>Table1373[[#This Row],[Mass]]*1000</f>
        <v>276</v>
      </c>
      <c r="K929" s="4">
        <f>LOG(Table1373[[#This Row],[SVL]])</f>
        <v>1.1541195255158467</v>
      </c>
      <c r="L929" s="4">
        <f>LOG(Table1373[[#This Row],[Mass (mg)]])</f>
        <v>2.4409090820652177</v>
      </c>
      <c r="M929">
        <f>Table1373[[#This Row],[Mass (mg)]]*($M$4/Table1373[[#This Row],[SVL]])^$M$3</f>
        <v>305.71593556306027</v>
      </c>
      <c r="N929" s="13">
        <v>44028</v>
      </c>
      <c r="O929" t="s">
        <v>1918</v>
      </c>
      <c r="P929">
        <f>Table1373[[#This Row],[Date Measured GS 46]]-Table1373[[#This Row],[Exp. Start]]</f>
        <v>26</v>
      </c>
      <c r="Q929">
        <v>12.09</v>
      </c>
      <c r="R929">
        <v>46</v>
      </c>
      <c r="S929">
        <v>0.184</v>
      </c>
      <c r="T929">
        <f>Table1373[[#This Row],[Mass GS 46]]*1000</f>
        <v>184</v>
      </c>
      <c r="U929">
        <f>LOG(Table1373[[#This Row],[SVL GS 46]])</f>
        <v>1.082426300860772</v>
      </c>
      <c r="V929">
        <f>LOG(Table1373[[#This Row],[Mass (mg) GS 46]])</f>
        <v>2.2648178230095364</v>
      </c>
      <c r="W929">
        <f>Table1373[[#This Row],[Mass (mg) GS 46]]*($W$4/Table1373[[#This Row],[SVL GS 46]])^$W$3</f>
        <v>342.26236955042521</v>
      </c>
      <c r="X929" s="12">
        <f>Table1373[[#This Row],[GS 46]]-Table1373[[#This Row],[GS]]</f>
        <v>3</v>
      </c>
      <c r="Y929">
        <f>Table1373[[#This Row],[SVL GS 46]]-Table1373[[#This Row],[SVL]]</f>
        <v>-2.17</v>
      </c>
      <c r="Z929">
        <f>Table1373[[#This Row],[Mass GS 46]]-Table1373[[#This Row],[Mass]]</f>
        <v>-9.2000000000000026E-2</v>
      </c>
      <c r="AA929">
        <f>Table1373[[#This Row],[SMI.mg GS 46]]-Table1373[[#This Row],[SMI.mg]]</f>
        <v>36.546433987364935</v>
      </c>
      <c r="AB929">
        <f>Table1373[[#This Row],[Days post-exp. GS 46]]-Table1373[[#This Row],[Days post-exp.]]</f>
        <v>6</v>
      </c>
    </row>
    <row r="930" spans="1:28">
      <c r="A930" t="s">
        <v>1900</v>
      </c>
      <c r="B930" t="s">
        <v>1752</v>
      </c>
      <c r="C930" s="5">
        <v>44002</v>
      </c>
      <c r="D930" s="18">
        <v>44022</v>
      </c>
      <c r="E930" s="4" t="s">
        <v>1919</v>
      </c>
      <c r="F930" s="4">
        <f t="shared" si="1"/>
        <v>20</v>
      </c>
      <c r="G930" s="4">
        <v>12.45</v>
      </c>
      <c r="H930" s="4">
        <v>44</v>
      </c>
      <c r="I930" s="4">
        <v>0.215</v>
      </c>
      <c r="J930" s="4">
        <f>Table1373[[#This Row],[Mass]]*1000</f>
        <v>215</v>
      </c>
      <c r="K930" s="4">
        <f>LOG(Table1373[[#This Row],[SVL]])</f>
        <v>1.0951693514317551</v>
      </c>
      <c r="L930" s="4">
        <f>LOG(Table1373[[#This Row],[Mass (mg)]])</f>
        <v>2.3324384599156054</v>
      </c>
      <c r="M930">
        <f>Table1373[[#This Row],[Mass (mg)]]*($M$4/Table1373[[#This Row],[SVL]])^$M$3</f>
        <v>347.58409915362205</v>
      </c>
      <c r="N930" s="13">
        <v>44027</v>
      </c>
      <c r="O930" t="s">
        <v>1920</v>
      </c>
      <c r="P930">
        <f>Table1373[[#This Row],[Date Measured GS 46]]-Table1373[[#This Row],[Exp. Start]]</f>
        <v>25</v>
      </c>
      <c r="Q930">
        <v>13.18</v>
      </c>
      <c r="R930">
        <v>46</v>
      </c>
      <c r="S930">
        <v>0.191</v>
      </c>
      <c r="T930">
        <f>Table1373[[#This Row],[Mass GS 46]]*1000</f>
        <v>191</v>
      </c>
      <c r="U930">
        <f>LOG(Table1373[[#This Row],[SVL GS 46]])</f>
        <v>1.1199154102579911</v>
      </c>
      <c r="V930">
        <f>LOG(Table1373[[#This Row],[Mass (mg) GS 46]])</f>
        <v>2.2810333672477277</v>
      </c>
      <c r="W930">
        <f>Table1373[[#This Row],[Mass (mg) GS 46]]*($W$4/Table1373[[#This Row],[SVL GS 46]])^$W$3</f>
        <v>274.92775692701275</v>
      </c>
      <c r="X930" s="12">
        <f>Table1373[[#This Row],[GS 46]]-Table1373[[#This Row],[GS]]</f>
        <v>2</v>
      </c>
      <c r="Y930">
        <f>Table1373[[#This Row],[SVL GS 46]]-Table1373[[#This Row],[SVL]]</f>
        <v>0.73000000000000043</v>
      </c>
      <c r="Z930">
        <f>Table1373[[#This Row],[Mass GS 46]]-Table1373[[#This Row],[Mass]]</f>
        <v>-2.3999999999999994E-2</v>
      </c>
      <c r="AA930">
        <f>Table1373[[#This Row],[SMI.mg GS 46]]-Table1373[[#This Row],[SMI.mg]]</f>
        <v>-72.656342226609297</v>
      </c>
      <c r="AB930">
        <f>Table1373[[#This Row],[Days post-exp. GS 46]]-Table1373[[#This Row],[Days post-exp.]]</f>
        <v>5</v>
      </c>
    </row>
    <row r="931" spans="1:28">
      <c r="A931" t="s">
        <v>1900</v>
      </c>
      <c r="B931" t="s">
        <v>1752</v>
      </c>
      <c r="C931" s="5">
        <v>44002</v>
      </c>
      <c r="D931" s="18">
        <v>44023</v>
      </c>
      <c r="E931" s="4" t="s">
        <v>1921</v>
      </c>
      <c r="F931" s="4">
        <f t="shared" si="1"/>
        <v>21</v>
      </c>
      <c r="G931" s="4">
        <v>14.18</v>
      </c>
      <c r="H931" s="4">
        <v>42</v>
      </c>
      <c r="I931" s="4">
        <v>0.29299999999999998</v>
      </c>
      <c r="J931" s="4">
        <f>Table1373[[#This Row],[Mass]]*1000</f>
        <v>293</v>
      </c>
      <c r="K931" s="4">
        <f>LOG(Table1373[[#This Row],[SVL]])</f>
        <v>1.1516762308470476</v>
      </c>
      <c r="L931" s="4">
        <f>LOG(Table1373[[#This Row],[Mass (mg)]])</f>
        <v>2.4668676203541096</v>
      </c>
      <c r="M931">
        <f>Table1373[[#This Row],[Mass (mg)]]*($M$4/Table1373[[#This Row],[SVL]])^$M$3</f>
        <v>329.67247749924041</v>
      </c>
      <c r="N931" s="13">
        <v>44028</v>
      </c>
      <c r="O931" t="s">
        <v>1922</v>
      </c>
      <c r="P931">
        <f>Table1373[[#This Row],[Date Measured GS 46]]-Table1373[[#This Row],[Exp. Start]]</f>
        <v>26</v>
      </c>
      <c r="Q931">
        <v>12.77</v>
      </c>
      <c r="R931">
        <v>46</v>
      </c>
      <c r="S931">
        <v>0.17199999999999999</v>
      </c>
      <c r="T931">
        <f>Table1373[[#This Row],[Mass GS 46]]*1000</f>
        <v>172</v>
      </c>
      <c r="U931">
        <f>LOG(Table1373[[#This Row],[SVL GS 46]])</f>
        <v>1.1061908972634154</v>
      </c>
      <c r="V931">
        <f>LOG(Table1373[[#This Row],[Mass (mg) GS 46]])</f>
        <v>2.2355284469075487</v>
      </c>
      <c r="W931">
        <f>Table1373[[#This Row],[Mass (mg) GS 46]]*($W$4/Table1373[[#This Row],[SVL GS 46]])^$W$3</f>
        <v>271.94457353153302</v>
      </c>
      <c r="X931" s="12">
        <f>Table1373[[#This Row],[GS 46]]-Table1373[[#This Row],[GS]]</f>
        <v>4</v>
      </c>
      <c r="Y931">
        <f>Table1373[[#This Row],[SVL GS 46]]-Table1373[[#This Row],[SVL]]</f>
        <v>-1.4100000000000001</v>
      </c>
      <c r="Z931">
        <f>Table1373[[#This Row],[Mass GS 46]]-Table1373[[#This Row],[Mass]]</f>
        <v>-0.121</v>
      </c>
      <c r="AA931">
        <f>Table1373[[#This Row],[SMI.mg GS 46]]-Table1373[[#This Row],[SMI.mg]]</f>
        <v>-57.727903967707391</v>
      </c>
      <c r="AB931">
        <f>Table1373[[#This Row],[Days post-exp. GS 46]]-Table1373[[#This Row],[Days post-exp.]]</f>
        <v>5</v>
      </c>
    </row>
    <row r="932" spans="1:28">
      <c r="A932" t="s">
        <v>1900</v>
      </c>
      <c r="B932" t="s">
        <v>1752</v>
      </c>
      <c r="C932" s="5">
        <v>44002</v>
      </c>
      <c r="D932" s="18">
        <v>44023</v>
      </c>
      <c r="E932" s="4" t="s">
        <v>1923</v>
      </c>
      <c r="F932" s="4">
        <f t="shared" si="1"/>
        <v>21</v>
      </c>
      <c r="G932" s="4">
        <v>15.22</v>
      </c>
      <c r="H932" s="4">
        <v>42</v>
      </c>
      <c r="I932" s="4">
        <v>0.33700000000000002</v>
      </c>
      <c r="J932" s="4">
        <f>Table1373[[#This Row],[Mass]]*1000</f>
        <v>337</v>
      </c>
      <c r="K932" s="4">
        <f>LOG(Table1373[[#This Row],[SVL]])</f>
        <v>1.182414652434554</v>
      </c>
      <c r="L932" s="4">
        <f>LOG(Table1373[[#This Row],[Mass (mg)]])</f>
        <v>2.5276299008713385</v>
      </c>
      <c r="M932">
        <f>Table1373[[#This Row],[Mass (mg)]]*($M$4/Table1373[[#This Row],[SVL]])^$M$3</f>
        <v>311.32900723519919</v>
      </c>
      <c r="N932" s="13">
        <v>44029</v>
      </c>
      <c r="O932" t="s">
        <v>1924</v>
      </c>
      <c r="P932">
        <f>Table1373[[#This Row],[Date Measured GS 46]]-Table1373[[#This Row],[Exp. Start]]</f>
        <v>27</v>
      </c>
      <c r="Q932">
        <v>12.68</v>
      </c>
      <c r="R932">
        <v>46</v>
      </c>
      <c r="S932">
        <v>0.187</v>
      </c>
      <c r="T932">
        <f>Table1373[[#This Row],[Mass GS 46]]*1000</f>
        <v>187</v>
      </c>
      <c r="U932">
        <f>LOG(Table1373[[#This Row],[SVL GS 46]])</f>
        <v>1.1031192535457139</v>
      </c>
      <c r="V932">
        <f>LOG(Table1373[[#This Row],[Mass (mg) GS 46]])</f>
        <v>2.271841606536499</v>
      </c>
      <c r="W932">
        <f>Table1373[[#This Row],[Mass (mg) GS 46]]*($W$4/Table1373[[#This Row],[SVL GS 46]])^$W$3</f>
        <v>301.93776843987098</v>
      </c>
      <c r="X932" s="12">
        <f>Table1373[[#This Row],[GS 46]]-Table1373[[#This Row],[GS]]</f>
        <v>4</v>
      </c>
      <c r="Y932">
        <f>Table1373[[#This Row],[SVL GS 46]]-Table1373[[#This Row],[SVL]]</f>
        <v>-2.5400000000000009</v>
      </c>
      <c r="Z932">
        <f>Table1373[[#This Row],[Mass GS 46]]-Table1373[[#This Row],[Mass]]</f>
        <v>-0.15000000000000002</v>
      </c>
      <c r="AA932">
        <f>Table1373[[#This Row],[SMI.mg GS 46]]-Table1373[[#This Row],[SMI.mg]]</f>
        <v>-9.3912387953282064</v>
      </c>
      <c r="AB932">
        <f>Table1373[[#This Row],[Days post-exp. GS 46]]-Table1373[[#This Row],[Days post-exp.]]</f>
        <v>6</v>
      </c>
    </row>
    <row r="933" spans="1:28">
      <c r="A933" t="s">
        <v>1900</v>
      </c>
      <c r="B933" t="s">
        <v>1752</v>
      </c>
      <c r="C933" s="5">
        <v>44002</v>
      </c>
      <c r="D933" s="18">
        <v>44024</v>
      </c>
      <c r="E933" s="4" t="s">
        <v>1925</v>
      </c>
      <c r="F933" s="4">
        <f t="shared" si="1"/>
        <v>22</v>
      </c>
      <c r="G933" s="4">
        <v>13.32</v>
      </c>
      <c r="H933" s="4">
        <v>42</v>
      </c>
      <c r="I933" s="4">
        <v>0.26600000000000001</v>
      </c>
      <c r="J933" s="4">
        <f>Table1373[[#This Row],[Mass]]*1000</f>
        <v>266</v>
      </c>
      <c r="K933" s="4">
        <f>LOG(Table1373[[#This Row],[SVL]])</f>
        <v>1.1245042248342823</v>
      </c>
      <c r="L933" s="4">
        <f>LOG(Table1373[[#This Row],[Mass (mg)]])</f>
        <v>2.424881636631067</v>
      </c>
      <c r="M933">
        <f>Table1373[[#This Row],[Mass (mg)]]*($M$4/Table1373[[#This Row],[SVL]])^$M$3</f>
        <v>356.27671198156116</v>
      </c>
      <c r="N933" s="13">
        <v>44029</v>
      </c>
      <c r="O933" t="s">
        <v>1926</v>
      </c>
      <c r="P933">
        <f>Table1373[[#This Row],[Date Measured GS 46]]-Table1373[[#This Row],[Exp. Start]]</f>
        <v>27</v>
      </c>
      <c r="Q933">
        <v>10.8</v>
      </c>
      <c r="R933">
        <v>46</v>
      </c>
      <c r="S933">
        <v>0.159</v>
      </c>
      <c r="T933">
        <f>Table1373[[#This Row],[Mass GS 46]]*1000</f>
        <v>159</v>
      </c>
      <c r="U933">
        <f>LOG(Table1373[[#This Row],[SVL GS 46]])</f>
        <v>1.0334237554869496</v>
      </c>
      <c r="V933">
        <f>LOG(Table1373[[#This Row],[Mass (mg) GS 46]])</f>
        <v>2.2013971243204513</v>
      </c>
      <c r="W933">
        <f>Table1373[[#This Row],[Mass (mg) GS 46]]*($W$4/Table1373[[#This Row],[SVL GS 46]])^$W$3</f>
        <v>413.51721932546923</v>
      </c>
      <c r="X933" s="12">
        <f>Table1373[[#This Row],[GS 46]]-Table1373[[#This Row],[GS]]</f>
        <v>4</v>
      </c>
      <c r="Y933">
        <f>Table1373[[#This Row],[SVL GS 46]]-Table1373[[#This Row],[SVL]]</f>
        <v>-2.5199999999999996</v>
      </c>
      <c r="Z933">
        <f>Table1373[[#This Row],[Mass GS 46]]-Table1373[[#This Row],[Mass]]</f>
        <v>-0.10700000000000001</v>
      </c>
      <c r="AA933">
        <f>Table1373[[#This Row],[SMI.mg GS 46]]-Table1373[[#This Row],[SMI.mg]]</f>
        <v>57.240507343908064</v>
      </c>
      <c r="AB933">
        <f>Table1373[[#This Row],[Days post-exp. GS 46]]-Table1373[[#This Row],[Days post-exp.]]</f>
        <v>5</v>
      </c>
    </row>
    <row r="934" spans="1:28">
      <c r="A934" t="s">
        <v>1900</v>
      </c>
      <c r="B934" t="s">
        <v>1752</v>
      </c>
      <c r="C934" s="5">
        <v>44002</v>
      </c>
      <c r="D934" s="18">
        <v>44027</v>
      </c>
      <c r="E934" s="4" t="s">
        <v>1927</v>
      </c>
      <c r="F934" s="4">
        <f t="shared" si="1"/>
        <v>25</v>
      </c>
      <c r="G934" s="4">
        <v>13.88</v>
      </c>
      <c r="H934" s="4">
        <v>42</v>
      </c>
      <c r="I934" s="4">
        <v>0.27700000000000002</v>
      </c>
      <c r="J934" s="4">
        <f>Table1373[[#This Row],[Mass]]*1000</f>
        <v>277</v>
      </c>
      <c r="K934" s="4">
        <f>LOG(Table1373[[#This Row],[SVL]])</f>
        <v>1.1423894661188361</v>
      </c>
      <c r="L934" s="4">
        <f>LOG(Table1373[[#This Row],[Mass (mg)]])</f>
        <v>2.4424797690644486</v>
      </c>
      <c r="M934">
        <f>Table1373[[#This Row],[Mass (mg)]]*($M$4/Table1373[[#This Row],[SVL]])^$M$3</f>
        <v>330.79899758479991</v>
      </c>
      <c r="N934" s="13">
        <v>44031</v>
      </c>
      <c r="O934" t="s">
        <v>1928</v>
      </c>
      <c r="P934">
        <f>Table1373[[#This Row],[Date Measured GS 46]]-Table1373[[#This Row],[Exp. Start]]</f>
        <v>29</v>
      </c>
      <c r="Q934">
        <v>14.07</v>
      </c>
      <c r="R934">
        <v>46</v>
      </c>
      <c r="S934">
        <v>0.161</v>
      </c>
      <c r="T934">
        <f>Table1373[[#This Row],[Mass GS 46]]*1000</f>
        <v>161</v>
      </c>
      <c r="U934">
        <f>LOG(Table1373[[#This Row],[SVL GS 46]])</f>
        <v>1.1482940974347458</v>
      </c>
      <c r="V934">
        <f>LOG(Table1373[[#This Row],[Mass (mg) GS 46]])</f>
        <v>2.2068258760318495</v>
      </c>
      <c r="W934">
        <f>Table1373[[#This Row],[Mass (mg) GS 46]]*($W$4/Table1373[[#This Row],[SVL GS 46]])^$W$3</f>
        <v>190.86056833549264</v>
      </c>
      <c r="X934" s="12">
        <f>Table1373[[#This Row],[GS 46]]-Table1373[[#This Row],[GS]]</f>
        <v>4</v>
      </c>
      <c r="Y934">
        <f>Table1373[[#This Row],[SVL GS 46]]-Table1373[[#This Row],[SVL]]</f>
        <v>0.1899999999999995</v>
      </c>
      <c r="Z934">
        <f>Table1373[[#This Row],[Mass GS 46]]-Table1373[[#This Row],[Mass]]</f>
        <v>-0.11600000000000002</v>
      </c>
      <c r="AA934">
        <f>Table1373[[#This Row],[SMI.mg GS 46]]-Table1373[[#This Row],[SMI.mg]]</f>
        <v>-139.93842924930726</v>
      </c>
      <c r="AB934">
        <f>Table1373[[#This Row],[Days post-exp. GS 46]]-Table1373[[#This Row],[Days post-exp.]]</f>
        <v>4</v>
      </c>
    </row>
    <row r="935" spans="1:28">
      <c r="A935" t="s">
        <v>1900</v>
      </c>
      <c r="B935" t="s">
        <v>1752</v>
      </c>
      <c r="C935" s="5">
        <v>44002</v>
      </c>
      <c r="D935" s="18">
        <v>44028</v>
      </c>
      <c r="E935" s="4" t="s">
        <v>1929</v>
      </c>
      <c r="F935" s="4">
        <f t="shared" si="1"/>
        <v>26</v>
      </c>
      <c r="G935" s="4">
        <v>14.27</v>
      </c>
      <c r="H935" s="4">
        <v>43</v>
      </c>
      <c r="I935" s="4">
        <v>0.28499999999999998</v>
      </c>
      <c r="J935" s="4">
        <f>Table1373[[#This Row],[Mass]]*1000</f>
        <v>285</v>
      </c>
      <c r="K935" s="4">
        <f>LOG(Table1373[[#This Row],[SVL]])</f>
        <v>1.1544239731146468</v>
      </c>
      <c r="L935" s="4">
        <f>LOG(Table1373[[#This Row],[Mass (mg)]])</f>
        <v>2.4548448600085102</v>
      </c>
      <c r="M935">
        <f>Table1373[[#This Row],[Mass (mg)]]*($M$4/Table1373[[#This Row],[SVL]])^$M$3</f>
        <v>315.06907756171489</v>
      </c>
      <c r="N935" s="13">
        <v>44031</v>
      </c>
      <c r="O935" t="s">
        <v>1930</v>
      </c>
      <c r="P935">
        <f>Table1373[[#This Row],[Date Measured GS 46]]-Table1373[[#This Row],[Exp. Start]]</f>
        <v>29</v>
      </c>
      <c r="Q935">
        <v>14.15</v>
      </c>
      <c r="R935">
        <v>46</v>
      </c>
      <c r="S935">
        <v>0.214</v>
      </c>
      <c r="T935">
        <f>Table1373[[#This Row],[Mass GS 46]]*1000</f>
        <v>214</v>
      </c>
      <c r="U935">
        <f>LOG(Table1373[[#This Row],[SVL GS 46]])</f>
        <v>1.150756439860309</v>
      </c>
      <c r="V935">
        <f>LOG(Table1373[[#This Row],[Mass (mg) GS 46]])</f>
        <v>2.330413773349191</v>
      </c>
      <c r="W935">
        <f>Table1373[[#This Row],[Mass (mg) GS 46]]*($W$4/Table1373[[#This Row],[SVL GS 46]])^$W$3</f>
        <v>249.45376860370015</v>
      </c>
      <c r="X935" s="12">
        <f>Table1373[[#This Row],[GS 46]]-Table1373[[#This Row],[GS]]</f>
        <v>3</v>
      </c>
      <c r="Y935">
        <f>Table1373[[#This Row],[SVL GS 46]]-Table1373[[#This Row],[SVL]]</f>
        <v>-0.11999999999999922</v>
      </c>
      <c r="Z935">
        <f>Table1373[[#This Row],[Mass GS 46]]-Table1373[[#This Row],[Mass]]</f>
        <v>-7.099999999999998E-2</v>
      </c>
      <c r="AA935">
        <f>Table1373[[#This Row],[SMI.mg GS 46]]-Table1373[[#This Row],[SMI.mg]]</f>
        <v>-65.615308958014737</v>
      </c>
      <c r="AB935">
        <f>Table1373[[#This Row],[Days post-exp. GS 46]]-Table1373[[#This Row],[Days post-exp.]]</f>
        <v>3</v>
      </c>
    </row>
    <row r="936" spans="1:28">
      <c r="A936" t="s">
        <v>1900</v>
      </c>
      <c r="B936" t="s">
        <v>1752</v>
      </c>
      <c r="C936" s="5">
        <v>44002</v>
      </c>
      <c r="D936" s="18">
        <v>44029</v>
      </c>
      <c r="E936" s="4" t="s">
        <v>1931</v>
      </c>
      <c r="F936" s="4">
        <f t="shared" si="1"/>
        <v>27</v>
      </c>
      <c r="G936" s="4">
        <v>12.33</v>
      </c>
      <c r="H936" s="4">
        <v>42</v>
      </c>
      <c r="I936" s="4">
        <v>0.247</v>
      </c>
      <c r="J936" s="4">
        <f>Table1373[[#This Row],[Mass]]*1000</f>
        <v>247</v>
      </c>
      <c r="K936" s="4">
        <f>LOG(Table1373[[#This Row],[SVL]])</f>
        <v>1.0909630765957317</v>
      </c>
      <c r="L936" s="4">
        <f>LOG(Table1373[[#This Row],[Mass (mg)]])</f>
        <v>2.3926969532596658</v>
      </c>
      <c r="M936">
        <f>Table1373[[#This Row],[Mass (mg)]]*($M$4/Table1373[[#This Row],[SVL]])^$M$3</f>
        <v>410.23759094653587</v>
      </c>
      <c r="N936" s="13">
        <v>44035</v>
      </c>
      <c r="O936" t="s">
        <v>1932</v>
      </c>
      <c r="P936">
        <f>Table1373[[#This Row],[Date Measured GS 46]]-Table1373[[#This Row],[Exp. Start]]</f>
        <v>33</v>
      </c>
      <c r="Q936">
        <v>11.56</v>
      </c>
      <c r="R936">
        <v>46</v>
      </c>
      <c r="S936">
        <v>0.128</v>
      </c>
      <c r="T936">
        <f>Table1373[[#This Row],[Mass GS 46]]*1000</f>
        <v>128</v>
      </c>
      <c r="U936">
        <f>LOG(Table1373[[#This Row],[SVL GS 46]])</f>
        <v>1.0629578340845103</v>
      </c>
      <c r="V936">
        <f>LOG(Table1373[[#This Row],[Mass (mg) GS 46]])</f>
        <v>2.1072099696478683</v>
      </c>
      <c r="W936">
        <f>Table1373[[#This Row],[Mass (mg) GS 46]]*($W$4/Table1373[[#This Row],[SVL GS 46]])^$W$3</f>
        <v>272.00671911604394</v>
      </c>
      <c r="X936" s="12">
        <f>Table1373[[#This Row],[GS 46]]-Table1373[[#This Row],[GS]]</f>
        <v>4</v>
      </c>
      <c r="Y936">
        <f>Table1373[[#This Row],[SVL GS 46]]-Table1373[[#This Row],[SVL]]</f>
        <v>-0.76999999999999957</v>
      </c>
      <c r="Z936">
        <f>Table1373[[#This Row],[Mass GS 46]]-Table1373[[#This Row],[Mass]]</f>
        <v>-0.11899999999999999</v>
      </c>
      <c r="AA936">
        <f>Table1373[[#This Row],[SMI.mg GS 46]]-Table1373[[#This Row],[SMI.mg]]</f>
        <v>-138.23087183049194</v>
      </c>
      <c r="AB936">
        <f>Table1373[[#This Row],[Days post-exp. GS 46]]-Table1373[[#This Row],[Days post-exp.]]</f>
        <v>6</v>
      </c>
    </row>
    <row r="937" spans="1:28">
      <c r="A937" t="s">
        <v>1900</v>
      </c>
      <c r="B937" t="s">
        <v>1752</v>
      </c>
      <c r="C937" s="5">
        <v>44002</v>
      </c>
      <c r="D937" s="18">
        <v>44030</v>
      </c>
      <c r="E937" s="4" t="s">
        <v>1933</v>
      </c>
      <c r="F937" s="4">
        <f t="shared" si="1"/>
        <v>28</v>
      </c>
      <c r="G937" s="4">
        <v>13.38</v>
      </c>
      <c r="H937" s="4">
        <v>42</v>
      </c>
      <c r="I937" s="4">
        <v>0.27400000000000002</v>
      </c>
      <c r="J937" s="4">
        <f>Table1373[[#This Row],[Mass]]*1000</f>
        <v>274</v>
      </c>
      <c r="K937" s="4">
        <f>LOG(Table1373[[#This Row],[SVL]])</f>
        <v>1.1264561134318043</v>
      </c>
      <c r="L937" s="4">
        <f>LOG(Table1373[[#This Row],[Mass (mg)]])</f>
        <v>2.4377505628203879</v>
      </c>
      <c r="M937">
        <f>Table1373[[#This Row],[Mass (mg)]]*($M$4/Table1373[[#This Row],[SVL]])^$M$3</f>
        <v>362.42583912477352</v>
      </c>
      <c r="N937" s="13">
        <v>44034</v>
      </c>
      <c r="O937" t="s">
        <v>1934</v>
      </c>
      <c r="P937">
        <f>Table1373[[#This Row],[Date Measured GS 46]]-Table1373[[#This Row],[Exp. Start]]</f>
        <v>32</v>
      </c>
      <c r="Q937">
        <v>14.49</v>
      </c>
      <c r="R937">
        <v>46</v>
      </c>
      <c r="S937">
        <v>0.21099999999999999</v>
      </c>
      <c r="T937">
        <f>Table1373[[#This Row],[Mass GS 46]]*1000</f>
        <v>211</v>
      </c>
      <c r="U937">
        <f>LOG(Table1373[[#This Row],[SVL GS 46]])</f>
        <v>1.1610683854711745</v>
      </c>
      <c r="V937">
        <f>LOG(Table1373[[#This Row],[Mass (mg) GS 46]])</f>
        <v>2.3242824552976926</v>
      </c>
      <c r="W937">
        <f>Table1373[[#This Row],[Mass (mg) GS 46]]*($W$4/Table1373[[#This Row],[SVL GS 46]])^$W$3</f>
        <v>229.20736704491338</v>
      </c>
      <c r="X937" s="12">
        <f>Table1373[[#This Row],[GS 46]]-Table1373[[#This Row],[GS]]</f>
        <v>4</v>
      </c>
      <c r="Y937">
        <f>Table1373[[#This Row],[SVL GS 46]]-Table1373[[#This Row],[SVL]]</f>
        <v>1.1099999999999994</v>
      </c>
      <c r="Z937">
        <f>Table1373[[#This Row],[Mass GS 46]]-Table1373[[#This Row],[Mass]]</f>
        <v>-6.3000000000000028E-2</v>
      </c>
      <c r="AA937">
        <f>Table1373[[#This Row],[SMI.mg GS 46]]-Table1373[[#This Row],[SMI.mg]]</f>
        <v>-133.21847207986013</v>
      </c>
      <c r="AB937">
        <f>Table1373[[#This Row],[Days post-exp. GS 46]]-Table1373[[#This Row],[Days post-exp.]]</f>
        <v>4</v>
      </c>
    </row>
    <row r="938" spans="1:28">
      <c r="A938" t="s">
        <v>1900</v>
      </c>
      <c r="B938" t="s">
        <v>1752</v>
      </c>
      <c r="C938" s="5">
        <v>44002</v>
      </c>
      <c r="D938" s="18">
        <v>44030</v>
      </c>
      <c r="E938" s="4" t="s">
        <v>1935</v>
      </c>
      <c r="F938" s="4">
        <f t="shared" si="1"/>
        <v>28</v>
      </c>
      <c r="G938" s="4">
        <v>13.42</v>
      </c>
      <c r="H938" s="4">
        <v>42</v>
      </c>
      <c r="I938" s="4">
        <v>0.27300000000000002</v>
      </c>
      <c r="J938" s="4">
        <f>Table1373[[#This Row],[Mass]]*1000</f>
        <v>273</v>
      </c>
      <c r="K938" s="4">
        <f>LOG(Table1373[[#This Row],[SVL]])</f>
        <v>1.1277525158329733</v>
      </c>
      <c r="L938" s="4">
        <f>LOG(Table1373[[#This Row],[Mass (mg)]])</f>
        <v>2.436162647040756</v>
      </c>
      <c r="M938">
        <f>Table1373[[#This Row],[Mass (mg)]]*($M$4/Table1373[[#This Row],[SVL]])^$M$3</f>
        <v>358.11289570031812</v>
      </c>
      <c r="N938" s="13">
        <v>44035</v>
      </c>
      <c r="O938" t="s">
        <v>1936</v>
      </c>
      <c r="P938">
        <f>Table1373[[#This Row],[Date Measured GS 46]]-Table1373[[#This Row],[Exp. Start]]</f>
        <v>33</v>
      </c>
      <c r="Q938">
        <v>11.58</v>
      </c>
      <c r="R938">
        <v>46</v>
      </c>
      <c r="S938">
        <v>0.16200000000000001</v>
      </c>
      <c r="T938">
        <f>Table1373[[#This Row],[Mass GS 46]]*1000</f>
        <v>162</v>
      </c>
      <c r="U938">
        <f>LOG(Table1373[[#This Row],[SVL GS 46]])</f>
        <v>1.0637085593914173</v>
      </c>
      <c r="V938">
        <f>LOG(Table1373[[#This Row],[Mass (mg) GS 46]])</f>
        <v>2.2095150145426308</v>
      </c>
      <c r="W938">
        <f>Table1373[[#This Row],[Mass (mg) GS 46]]*($W$4/Table1373[[#This Row],[SVL GS 46]])^$W$3</f>
        <v>342.4954082953401</v>
      </c>
      <c r="X938" s="12">
        <f>Table1373[[#This Row],[GS 46]]-Table1373[[#This Row],[GS]]</f>
        <v>4</v>
      </c>
      <c r="Y938">
        <f>Table1373[[#This Row],[SVL GS 46]]-Table1373[[#This Row],[SVL]]</f>
        <v>-1.8399999999999999</v>
      </c>
      <c r="Z938">
        <f>Table1373[[#This Row],[Mass GS 46]]-Table1373[[#This Row],[Mass]]</f>
        <v>-0.11100000000000002</v>
      </c>
      <c r="AA938">
        <f>Table1373[[#This Row],[SMI.mg GS 46]]-Table1373[[#This Row],[SMI.mg]]</f>
        <v>-15.617487404978021</v>
      </c>
      <c r="AB938">
        <f>Table1373[[#This Row],[Days post-exp. GS 46]]-Table1373[[#This Row],[Days post-exp.]]</f>
        <v>5</v>
      </c>
    </row>
    <row r="939" spans="1:28">
      <c r="A939" t="s">
        <v>1900</v>
      </c>
      <c r="B939" t="s">
        <v>1752</v>
      </c>
      <c r="C939" s="5">
        <v>44002</v>
      </c>
      <c r="D939" s="18">
        <v>44037</v>
      </c>
      <c r="E939" s="4" t="s">
        <v>1937</v>
      </c>
      <c r="F939" s="4">
        <f t="shared" si="1"/>
        <v>35</v>
      </c>
      <c r="G939" s="4">
        <v>17.55</v>
      </c>
      <c r="H939" s="4">
        <v>42</v>
      </c>
      <c r="I939" s="4">
        <v>0.68600000000000005</v>
      </c>
      <c r="J939" s="4">
        <f>Table1373[[#This Row],[Mass]]*1000</f>
        <v>686</v>
      </c>
      <c r="K939" s="4">
        <f>LOG(Table1373[[#This Row],[SVL]])</f>
        <v>1.2442771208018428</v>
      </c>
      <c r="L939" s="4">
        <f>LOG(Table1373[[#This Row],[Mass (mg)]])</f>
        <v>2.8363241157067516</v>
      </c>
      <c r="M939">
        <f>Table1373[[#This Row],[Mass (mg)]]*($M$4/Table1373[[#This Row],[SVL]])^$M$3</f>
        <v>426.17584153307183</v>
      </c>
      <c r="N939" s="13">
        <v>44041</v>
      </c>
      <c r="O939" t="s">
        <v>1938</v>
      </c>
      <c r="P939">
        <f>Table1373[[#This Row],[Date Measured GS 46]]-Table1373[[#This Row],[Exp. Start]]</f>
        <v>39</v>
      </c>
      <c r="Q939">
        <v>14.5</v>
      </c>
      <c r="R939">
        <v>46</v>
      </c>
      <c r="S939">
        <v>0.437</v>
      </c>
      <c r="T939">
        <f>Table1373[[#This Row],[Mass GS 46]]*1000</f>
        <v>437</v>
      </c>
      <c r="U939">
        <f>LOG(Table1373[[#This Row],[SVL GS 46]])</f>
        <v>1.1613680022349748</v>
      </c>
      <c r="V939">
        <f>LOG(Table1373[[#This Row],[Mass (mg) GS 46]])</f>
        <v>2.6404814369704219</v>
      </c>
      <c r="W939">
        <f>Table1373[[#This Row],[Mass (mg) GS 46]]*($W$4/Table1373[[#This Row],[SVL GS 46]])^$W$3</f>
        <v>473.73730457675885</v>
      </c>
      <c r="X939" s="12">
        <f>Table1373[[#This Row],[GS 46]]-Table1373[[#This Row],[GS]]</f>
        <v>4</v>
      </c>
      <c r="Y939">
        <f>Table1373[[#This Row],[SVL GS 46]]-Table1373[[#This Row],[SVL]]</f>
        <v>-3.0500000000000007</v>
      </c>
      <c r="Z939">
        <f>Table1373[[#This Row],[Mass GS 46]]-Table1373[[#This Row],[Mass]]</f>
        <v>-0.24900000000000005</v>
      </c>
      <c r="AA939">
        <f>Table1373[[#This Row],[SMI.mg GS 46]]-Table1373[[#This Row],[SMI.mg]]</f>
        <v>47.561463043687013</v>
      </c>
      <c r="AB939">
        <f>Table1373[[#This Row],[Days post-exp. GS 46]]-Table1373[[#This Row],[Days post-exp.]]</f>
        <v>4</v>
      </c>
    </row>
    <row r="940" spans="1:28">
      <c r="A940" t="s">
        <v>1900</v>
      </c>
      <c r="B940" t="s">
        <v>1752</v>
      </c>
      <c r="C940" s="5">
        <v>44002</v>
      </c>
      <c r="D940" s="18">
        <v>44038</v>
      </c>
      <c r="E940" s="4" t="s">
        <v>1939</v>
      </c>
      <c r="F940" s="4">
        <f t="shared" si="1"/>
        <v>36</v>
      </c>
      <c r="G940" s="4">
        <v>13.19</v>
      </c>
      <c r="H940" s="4">
        <v>45</v>
      </c>
      <c r="I940" s="4">
        <v>0.30099999999999999</v>
      </c>
      <c r="J940" s="4">
        <f>Table1373[[#This Row],[Mass]]*1000</f>
        <v>301</v>
      </c>
      <c r="K940" s="4">
        <f>LOG(Table1373[[#This Row],[SVL]])</f>
        <v>1.1202447955463652</v>
      </c>
      <c r="L940" s="4">
        <f>LOG(Table1373[[#This Row],[Mass (mg)]])</f>
        <v>2.4785664955938436</v>
      </c>
      <c r="M940">
        <f>Table1373[[#This Row],[Mass (mg)]]*($M$4/Table1373[[#This Row],[SVL]])^$M$3</f>
        <v>414.32145348942453</v>
      </c>
      <c r="N940" s="13">
        <v>44040</v>
      </c>
      <c r="O940" t="s">
        <v>1940</v>
      </c>
      <c r="P940">
        <f>Table1373[[#This Row],[Date Measured GS 46]]-Table1373[[#This Row],[Exp. Start]]</f>
        <v>38</v>
      </c>
      <c r="Q940">
        <v>15.69</v>
      </c>
      <c r="R940">
        <v>46</v>
      </c>
      <c r="S940">
        <v>0.28199999999999997</v>
      </c>
      <c r="T940">
        <f>Table1373[[#This Row],[Mass GS 46]]*1000</f>
        <v>282</v>
      </c>
      <c r="U940">
        <f>LOG(Table1373[[#This Row],[SVL GS 46]])</f>
        <v>1.1956229435869368</v>
      </c>
      <c r="V940">
        <f>LOG(Table1373[[#This Row],[Mass (mg) GS 46]])</f>
        <v>2.4502491083193609</v>
      </c>
      <c r="W940">
        <f>Table1373[[#This Row],[Mass (mg) GS 46]]*($W$4/Table1373[[#This Row],[SVL GS 46]])^$W$3</f>
        <v>241.8553994869591</v>
      </c>
      <c r="X940" s="12">
        <f>Table1373[[#This Row],[GS 46]]-Table1373[[#This Row],[GS]]</f>
        <v>1</v>
      </c>
      <c r="Y940">
        <f>Table1373[[#This Row],[SVL GS 46]]-Table1373[[#This Row],[SVL]]</f>
        <v>2.5</v>
      </c>
      <c r="Z940">
        <f>Table1373[[#This Row],[Mass GS 46]]-Table1373[[#This Row],[Mass]]</f>
        <v>-1.9000000000000017E-2</v>
      </c>
      <c r="AA940">
        <f>Table1373[[#This Row],[SMI.mg GS 46]]-Table1373[[#This Row],[SMI.mg]]</f>
        <v>-172.46605400246543</v>
      </c>
      <c r="AB940">
        <f>Table1373[[#This Row],[Days post-exp. GS 46]]-Table1373[[#This Row],[Days post-exp.]]</f>
        <v>2</v>
      </c>
    </row>
    <row r="941" spans="1:28">
      <c r="A941" t="s">
        <v>1900</v>
      </c>
      <c r="B941" t="s">
        <v>1752</v>
      </c>
      <c r="C941" s="5">
        <v>44002</v>
      </c>
      <c r="D941" s="18">
        <v>44039</v>
      </c>
      <c r="E941" s="4" t="s">
        <v>1941</v>
      </c>
      <c r="F941" s="4">
        <f t="shared" si="1"/>
        <v>37</v>
      </c>
      <c r="G941" s="4">
        <v>15.25</v>
      </c>
      <c r="H941" s="4">
        <v>42</v>
      </c>
      <c r="I941" s="4">
        <v>0.52200000000000002</v>
      </c>
      <c r="J941" s="4">
        <f>Table1373[[#This Row],[Mass]]*1000</f>
        <v>522</v>
      </c>
      <c r="K941" s="4">
        <f>LOG(Table1373[[#This Row],[SVL]])</f>
        <v>1.1832698436828046</v>
      </c>
      <c r="L941" s="4">
        <f>LOG(Table1373[[#This Row],[Mass (mg)]])</f>
        <v>2.7176705030022621</v>
      </c>
      <c r="M941">
        <f>Table1373[[#This Row],[Mass (mg)]]*($M$4/Table1373[[#This Row],[SVL]])^$M$3</f>
        <v>479.59865443537188</v>
      </c>
      <c r="N941" s="27">
        <v>44044</v>
      </c>
      <c r="O941" s="30" t="s">
        <v>1942</v>
      </c>
      <c r="P941">
        <f>Table1373[[#This Row],[Date Measured GS 46]]-Table1373[[#This Row],[Exp. Start]]</f>
        <v>42</v>
      </c>
      <c r="Q941" s="31">
        <v>17.73</v>
      </c>
      <c r="R941" s="31">
        <v>46</v>
      </c>
      <c r="S941" s="31">
        <v>0.43990000000000001</v>
      </c>
      <c r="T941">
        <f>Table1373[[#This Row],[Mass GS 46]]*1000</f>
        <v>439.90000000000003</v>
      </c>
      <c r="U941">
        <f>LOG(Table1373[[#This Row],[SVL GS 46]])</f>
        <v>1.2487087356009179</v>
      </c>
      <c r="V941">
        <f>LOG(Table1373[[#This Row],[Mass (mg) GS 46]])</f>
        <v>2.6433539619768629</v>
      </c>
      <c r="W941">
        <f>Table1373[[#This Row],[Mass (mg) GS 46]]*($W$4/Table1373[[#This Row],[SVL GS 46]])^$W$3</f>
        <v>262.40782929577836</v>
      </c>
      <c r="X941" s="12">
        <f>Table1373[[#This Row],[GS 46]]-Table1373[[#This Row],[GS]]</f>
        <v>4</v>
      </c>
      <c r="Y941">
        <f>Table1373[[#This Row],[SVL GS 46]]-Table1373[[#This Row],[SVL]]</f>
        <v>2.4800000000000004</v>
      </c>
      <c r="Z941">
        <f>Table1373[[#This Row],[Mass GS 46]]-Table1373[[#This Row],[Mass]]</f>
        <v>-8.2100000000000006E-2</v>
      </c>
      <c r="AA941">
        <f>Table1373[[#This Row],[SMI.mg GS 46]]-Table1373[[#This Row],[SMI.mg]]</f>
        <v>-217.19082513959353</v>
      </c>
      <c r="AB941">
        <f>Table1373[[#This Row],[Days post-exp. GS 46]]-Table1373[[#This Row],[Days post-exp.]]</f>
        <v>5</v>
      </c>
    </row>
    <row r="942" spans="1:28">
      <c r="A942" t="s">
        <v>1900</v>
      </c>
      <c r="B942" t="s">
        <v>1752</v>
      </c>
      <c r="C942" s="5">
        <v>44002</v>
      </c>
      <c r="D942" s="18">
        <v>44039</v>
      </c>
      <c r="E942" s="4" t="s">
        <v>1943</v>
      </c>
      <c r="F942" s="4">
        <f t="shared" si="1"/>
        <v>37</v>
      </c>
      <c r="G942" s="4">
        <v>17.22</v>
      </c>
      <c r="H942" s="4">
        <v>42</v>
      </c>
      <c r="I942" s="4">
        <v>0.53200000000000003</v>
      </c>
      <c r="J942" s="4">
        <f>Table1373[[#This Row],[Mass]]*1000</f>
        <v>532</v>
      </c>
      <c r="K942" s="4">
        <f>LOG(Table1373[[#This Row],[SVL]])</f>
        <v>1.236033147117636</v>
      </c>
      <c r="L942" s="4">
        <f>LOG(Table1373[[#This Row],[Mass (mg)]])</f>
        <v>2.7259116322950483</v>
      </c>
      <c r="M942">
        <f>Table1373[[#This Row],[Mass (mg)]]*($M$4/Table1373[[#This Row],[SVL]])^$M$3</f>
        <v>348.45032558864591</v>
      </c>
      <c r="N942" s="13">
        <v>44045</v>
      </c>
      <c r="O942" t="s">
        <v>1944</v>
      </c>
      <c r="P942">
        <f>Table1373[[#This Row],[Date Measured GS 46]]-Table1373[[#This Row],[Exp. Start]]</f>
        <v>43</v>
      </c>
      <c r="Q942">
        <v>17.899999999999999</v>
      </c>
      <c r="R942">
        <v>46</v>
      </c>
      <c r="S942">
        <v>0.436</v>
      </c>
      <c r="T942">
        <f>Table1373[[#This Row],[Mass GS 46]]*1000</f>
        <v>436</v>
      </c>
      <c r="U942">
        <f>LOG(Table1373[[#This Row],[SVL GS 46]])</f>
        <v>1.2528530309798931</v>
      </c>
      <c r="V942">
        <f>LOG(Table1373[[#This Row],[Mass (mg) GS 46]])</f>
        <v>2.6394864892685859</v>
      </c>
      <c r="W942">
        <f>Table1373[[#This Row],[Mass (mg) GS 46]]*($W$4/Table1373[[#This Row],[SVL GS 46]])^$W$3</f>
        <v>252.81292388670653</v>
      </c>
      <c r="X942" s="12">
        <f>Table1373[[#This Row],[GS 46]]-Table1373[[#This Row],[GS]]</f>
        <v>4</v>
      </c>
      <c r="Y942">
        <f>Table1373[[#This Row],[SVL GS 46]]-Table1373[[#This Row],[SVL]]</f>
        <v>0.67999999999999972</v>
      </c>
      <c r="Z942">
        <f>Table1373[[#This Row],[Mass GS 46]]-Table1373[[#This Row],[Mass]]</f>
        <v>-9.600000000000003E-2</v>
      </c>
      <c r="AA942">
        <f>Table1373[[#This Row],[SMI.mg GS 46]]-Table1373[[#This Row],[SMI.mg]]</f>
        <v>-95.637401701939382</v>
      </c>
      <c r="AB942">
        <f>Table1373[[#This Row],[Days post-exp. GS 46]]-Table1373[[#This Row],[Days post-exp.]]</f>
        <v>6</v>
      </c>
    </row>
    <row r="943" spans="1:28">
      <c r="A943" t="s">
        <v>1900</v>
      </c>
      <c r="B943" t="s">
        <v>1752</v>
      </c>
      <c r="C943" s="5">
        <v>44002</v>
      </c>
      <c r="D943" s="18">
        <v>44039</v>
      </c>
      <c r="E943" s="4" t="s">
        <v>1945</v>
      </c>
      <c r="F943" s="4">
        <f t="shared" si="1"/>
        <v>37</v>
      </c>
      <c r="G943" s="4">
        <v>15.82</v>
      </c>
      <c r="H943" s="4">
        <v>42</v>
      </c>
      <c r="I943" s="4">
        <v>0.54700000000000004</v>
      </c>
      <c r="J943" s="4">
        <f>Table1373[[#This Row],[Mass]]*1000</f>
        <v>547</v>
      </c>
      <c r="K943" s="4">
        <f>LOG(Table1373[[#This Row],[SVL]])</f>
        <v>1.1992064791616577</v>
      </c>
      <c r="L943" s="4">
        <f>LOG(Table1373[[#This Row],[Mass (mg)]])</f>
        <v>2.7379873263334309</v>
      </c>
      <c r="M943">
        <f>Table1373[[#This Row],[Mass (mg)]]*($M$4/Table1373[[#This Row],[SVL]])^$M$3</f>
        <v>453.7341425046676</v>
      </c>
      <c r="N943" s="13">
        <v>44045</v>
      </c>
      <c r="O943" t="s">
        <v>1946</v>
      </c>
      <c r="P943">
        <f>Table1373[[#This Row],[Date Measured GS 46]]-Table1373[[#This Row],[Exp. Start]]</f>
        <v>43</v>
      </c>
      <c r="Q943">
        <v>17.89</v>
      </c>
      <c r="R943">
        <v>46</v>
      </c>
      <c r="S943">
        <v>0.48499999999999999</v>
      </c>
      <c r="T943">
        <f>Table1373[[#This Row],[Mass GS 46]]*1000</f>
        <v>485</v>
      </c>
      <c r="U943">
        <f>LOG(Table1373[[#This Row],[SVL GS 46]])</f>
        <v>1.252610340567373</v>
      </c>
      <c r="V943">
        <f>LOG(Table1373[[#This Row],[Mass (mg) GS 46]])</f>
        <v>2.6857417386022635</v>
      </c>
      <c r="W943">
        <f>Table1373[[#This Row],[Mass (mg) GS 46]]*($W$4/Table1373[[#This Row],[SVL GS 46]])^$W$3</f>
        <v>281.69257411846087</v>
      </c>
      <c r="X943" s="12">
        <f>Table1373[[#This Row],[GS 46]]-Table1373[[#This Row],[GS]]</f>
        <v>4</v>
      </c>
      <c r="Y943">
        <f>Table1373[[#This Row],[SVL GS 46]]-Table1373[[#This Row],[SVL]]</f>
        <v>2.0700000000000003</v>
      </c>
      <c r="Z943">
        <f>Table1373[[#This Row],[Mass GS 46]]-Table1373[[#This Row],[Mass]]</f>
        <v>-6.2000000000000055E-2</v>
      </c>
      <c r="AA943">
        <f>Table1373[[#This Row],[SMI.mg GS 46]]-Table1373[[#This Row],[SMI.mg]]</f>
        <v>-172.04156838620673</v>
      </c>
      <c r="AB943">
        <f>Table1373[[#This Row],[Days post-exp. GS 46]]-Table1373[[#This Row],[Days post-exp.]]</f>
        <v>6</v>
      </c>
    </row>
    <row r="944" spans="1:28">
      <c r="A944" t="s">
        <v>1900</v>
      </c>
      <c r="B944" t="s">
        <v>1752</v>
      </c>
      <c r="C944" s="5">
        <v>44002</v>
      </c>
      <c r="D944" s="18">
        <v>44040</v>
      </c>
      <c r="E944" s="4" t="s">
        <v>1947</v>
      </c>
      <c r="F944" s="4">
        <f t="shared" si="1"/>
        <v>38</v>
      </c>
      <c r="G944" s="4">
        <v>16.23</v>
      </c>
      <c r="H944" s="4">
        <v>42</v>
      </c>
      <c r="I944" s="4">
        <v>0.58799999999999997</v>
      </c>
      <c r="J944" s="4">
        <f>Table1373[[#This Row],[Mass]]*1000</f>
        <v>588</v>
      </c>
      <c r="K944" s="4">
        <f>LOG(Table1373[[#This Row],[SVL]])</f>
        <v>1.2103185198262318</v>
      </c>
      <c r="L944" s="4">
        <f>LOG(Table1373[[#This Row],[Mass (mg)]])</f>
        <v>2.7693773260761385</v>
      </c>
      <c r="M944">
        <f>Table1373[[#This Row],[Mass (mg)]]*($M$4/Table1373[[#This Row],[SVL]])^$M$3</f>
        <v>454.19003446248649</v>
      </c>
      <c r="N944" s="13">
        <v>44045</v>
      </c>
      <c r="O944" t="s">
        <v>1948</v>
      </c>
      <c r="P944">
        <f>Table1373[[#This Row],[Date Measured GS 46]]-Table1373[[#This Row],[Exp. Start]]</f>
        <v>43</v>
      </c>
      <c r="Q944">
        <v>19.02</v>
      </c>
      <c r="R944">
        <v>46</v>
      </c>
      <c r="S944">
        <v>0.495</v>
      </c>
      <c r="T944">
        <f>Table1373[[#This Row],[Mass GS 46]]*1000</f>
        <v>495</v>
      </c>
      <c r="U944">
        <f>LOG(Table1373[[#This Row],[SVL GS 46]])</f>
        <v>1.2792105126013951</v>
      </c>
      <c r="V944">
        <f>LOG(Table1373[[#This Row],[Mass (mg) GS 46]])</f>
        <v>2.6946051989335689</v>
      </c>
      <c r="W944">
        <f>Table1373[[#This Row],[Mass (mg) GS 46]]*($W$4/Table1373[[#This Row],[SVL GS 46]])^$W$3</f>
        <v>239.67724395966542</v>
      </c>
      <c r="X944" s="12">
        <f>Table1373[[#This Row],[GS 46]]-Table1373[[#This Row],[GS]]</f>
        <v>4</v>
      </c>
      <c r="Y944">
        <f>Table1373[[#This Row],[SVL GS 46]]-Table1373[[#This Row],[SVL]]</f>
        <v>2.7899999999999991</v>
      </c>
      <c r="Z944">
        <f>Table1373[[#This Row],[Mass GS 46]]-Table1373[[#This Row],[Mass]]</f>
        <v>-9.2999999999999972E-2</v>
      </c>
      <c r="AA944">
        <f>Table1373[[#This Row],[SMI.mg GS 46]]-Table1373[[#This Row],[SMI.mg]]</f>
        <v>-214.51279050282108</v>
      </c>
      <c r="AB944">
        <f>Table1373[[#This Row],[Days post-exp. GS 46]]-Table1373[[#This Row],[Days post-exp.]]</f>
        <v>5</v>
      </c>
    </row>
    <row r="945" spans="1:29">
      <c r="A945" t="s">
        <v>1900</v>
      </c>
      <c r="B945" t="s">
        <v>1752</v>
      </c>
      <c r="C945" s="5">
        <v>44002</v>
      </c>
      <c r="D945" s="18">
        <v>44040</v>
      </c>
      <c r="E945" s="4" t="s">
        <v>1949</v>
      </c>
      <c r="F945" s="4">
        <f t="shared" si="1"/>
        <v>38</v>
      </c>
      <c r="G945" s="4">
        <v>15.28</v>
      </c>
      <c r="H945" s="4">
        <v>42</v>
      </c>
      <c r="I945" s="4">
        <v>0.52800000000000002</v>
      </c>
      <c r="J945" s="4">
        <f>Table1373[[#This Row],[Mass]]*1000</f>
        <v>528</v>
      </c>
      <c r="K945" s="4">
        <f>LOG(Table1373[[#This Row],[SVL]])</f>
        <v>1.1841233542396712</v>
      </c>
      <c r="L945" s="4">
        <f>LOG(Table1373[[#This Row],[Mass (mg)]])</f>
        <v>2.7226339225338121</v>
      </c>
      <c r="M945">
        <f>Table1373[[#This Row],[Mass (mg)]]*($M$4/Table1373[[#This Row],[SVL]])^$M$3</f>
        <v>482.4627904026558</v>
      </c>
      <c r="N945" s="13">
        <v>44047</v>
      </c>
      <c r="O945" t="s">
        <v>1950</v>
      </c>
      <c r="P945">
        <f>Table1373[[#This Row],[Date Measured GS 46]]-Table1373[[#This Row],[Exp. Start]]</f>
        <v>45</v>
      </c>
      <c r="Q945">
        <v>14.65</v>
      </c>
      <c r="R945">
        <v>46</v>
      </c>
      <c r="S945">
        <v>0.42599999999999999</v>
      </c>
      <c r="T945">
        <f>Table1373[[#This Row],[Mass GS 46]]*1000</f>
        <v>426</v>
      </c>
      <c r="U945">
        <f>LOG(Table1373[[#This Row],[SVL GS 46]])</f>
        <v>1.1658376246901283</v>
      </c>
      <c r="V945">
        <f>LOG(Table1373[[#This Row],[Mass (mg) GS 46]])</f>
        <v>2.6294095991027189</v>
      </c>
      <c r="W945">
        <f>Table1373[[#This Row],[Mass (mg) GS 46]]*($W$4/Table1373[[#This Row],[SVL GS 46]])^$W$3</f>
        <v>447.90856190712429</v>
      </c>
      <c r="X945" s="12">
        <f>Table1373[[#This Row],[GS 46]]-Table1373[[#This Row],[GS]]</f>
        <v>4</v>
      </c>
      <c r="Y945">
        <f>Table1373[[#This Row],[SVL GS 46]]-Table1373[[#This Row],[SVL]]</f>
        <v>-0.62999999999999901</v>
      </c>
      <c r="Z945">
        <f>Table1373[[#This Row],[Mass GS 46]]-Table1373[[#This Row],[Mass]]</f>
        <v>-0.10200000000000004</v>
      </c>
      <c r="AA945">
        <f>Table1373[[#This Row],[SMI.mg GS 46]]-Table1373[[#This Row],[SMI.mg]]</f>
        <v>-34.554228495531504</v>
      </c>
      <c r="AB945">
        <f>Table1373[[#This Row],[Days post-exp. GS 46]]-Table1373[[#This Row],[Days post-exp.]]</f>
        <v>7</v>
      </c>
    </row>
    <row r="946" spans="1:29">
      <c r="A946" t="s">
        <v>1900</v>
      </c>
      <c r="B946" t="s">
        <v>1752</v>
      </c>
      <c r="C946" s="5">
        <v>44002</v>
      </c>
      <c r="D946" s="18">
        <v>44040</v>
      </c>
      <c r="E946" s="4" t="s">
        <v>1951</v>
      </c>
      <c r="F946" s="4">
        <f t="shared" si="1"/>
        <v>38</v>
      </c>
      <c r="G946" s="4">
        <v>15.15</v>
      </c>
      <c r="H946" s="4">
        <v>42</v>
      </c>
      <c r="I946" s="4">
        <v>0.58899999999999997</v>
      </c>
      <c r="J946" s="4">
        <f>Table1373[[#This Row],[Mass]]*1000</f>
        <v>589</v>
      </c>
      <c r="K946" s="4">
        <f>LOG(Table1373[[#This Row],[SVL]])</f>
        <v>1.1804126328383238</v>
      </c>
      <c r="L946" s="4">
        <f>LOG(Table1373[[#This Row],[Mass (mg)]])</f>
        <v>2.7701152947871015</v>
      </c>
      <c r="M946">
        <f>Table1373[[#This Row],[Mass (mg)]]*($M$4/Table1373[[#This Row],[SVL]])^$M$3</f>
        <v>551.16525859906062</v>
      </c>
      <c r="N946" s="13">
        <v>44044</v>
      </c>
      <c r="O946" t="s">
        <v>1952</v>
      </c>
      <c r="P946">
        <f>Table1373[[#This Row],[Date Measured GS 46]]-Table1373[[#This Row],[Exp. Start]]</f>
        <v>42</v>
      </c>
      <c r="Q946">
        <v>15</v>
      </c>
      <c r="R946">
        <v>46</v>
      </c>
      <c r="S946">
        <v>0.41299999999999998</v>
      </c>
      <c r="T946">
        <f>Table1373[[#This Row],[Mass GS 46]]*1000</f>
        <v>413</v>
      </c>
      <c r="U946">
        <f>LOG(Table1373[[#This Row],[SVL GS 46]])</f>
        <v>1.1760912590556813</v>
      </c>
      <c r="V946">
        <f>LOG(Table1373[[#This Row],[Mass (mg) GS 46]])</f>
        <v>2.6159500516564012</v>
      </c>
      <c r="W946">
        <f>Table1373[[#This Row],[Mass (mg) GS 46]]*($W$4/Table1373[[#This Row],[SVL GS 46]])^$W$3</f>
        <v>404.83014409605693</v>
      </c>
      <c r="X946" s="12">
        <f>Table1373[[#This Row],[GS 46]]-Table1373[[#This Row],[GS]]</f>
        <v>4</v>
      </c>
      <c r="Y946">
        <f>Table1373[[#This Row],[SVL GS 46]]-Table1373[[#This Row],[SVL]]</f>
        <v>-0.15000000000000036</v>
      </c>
      <c r="Z946">
        <f>Table1373[[#This Row],[Mass GS 46]]-Table1373[[#This Row],[Mass]]</f>
        <v>-0.17599999999999999</v>
      </c>
      <c r="AA946">
        <f>Table1373[[#This Row],[SMI.mg GS 46]]-Table1373[[#This Row],[SMI.mg]]</f>
        <v>-146.33511450300369</v>
      </c>
      <c r="AB946">
        <f>Table1373[[#This Row],[Days post-exp. GS 46]]-Table1373[[#This Row],[Days post-exp.]]</f>
        <v>4</v>
      </c>
    </row>
    <row r="947" spans="1:29">
      <c r="A947" t="s">
        <v>1900</v>
      </c>
      <c r="B947" t="s">
        <v>1752</v>
      </c>
      <c r="C947" s="5">
        <v>44002</v>
      </c>
      <c r="D947" s="18">
        <v>44040</v>
      </c>
      <c r="E947" s="4" t="s">
        <v>1953</v>
      </c>
      <c r="F947" s="4">
        <f t="shared" si="1"/>
        <v>38</v>
      </c>
      <c r="G947" s="4">
        <v>16.309999999999999</v>
      </c>
      <c r="H947" s="4">
        <v>45</v>
      </c>
      <c r="I947" s="4">
        <v>0.41699999999999998</v>
      </c>
      <c r="J947" s="4">
        <f>Table1373[[#This Row],[Mass]]*1000</f>
        <v>417</v>
      </c>
      <c r="K947" s="4">
        <f>LOG(Table1373[[#This Row],[SVL]])</f>
        <v>1.2124539610402758</v>
      </c>
      <c r="L947" s="4">
        <f>LOG(Table1373[[#This Row],[Mass (mg)]])</f>
        <v>2.6201360549737576</v>
      </c>
      <c r="M947">
        <f>Table1373[[#This Row],[Mass (mg)]]*($M$4/Table1373[[#This Row],[SVL]])^$M$3</f>
        <v>317.72238531879725</v>
      </c>
      <c r="N947" s="13">
        <v>44043</v>
      </c>
      <c r="O947" t="s">
        <v>1954</v>
      </c>
      <c r="P947">
        <f>Table1373[[#This Row],[Date Measured GS 46]]-Table1373[[#This Row],[Exp. Start]]</f>
        <v>41</v>
      </c>
      <c r="Q947">
        <v>16.03</v>
      </c>
      <c r="R947">
        <v>46</v>
      </c>
      <c r="S947">
        <v>0.36399999999999999</v>
      </c>
      <c r="T947">
        <f>Table1373[[#This Row],[Mass GS 46]]*1000</f>
        <v>364</v>
      </c>
      <c r="U947">
        <f>LOG(Table1373[[#This Row],[SVL GS 46]])</f>
        <v>1.2049335223541449</v>
      </c>
      <c r="V947">
        <f>LOG(Table1373[[#This Row],[Mass (mg) GS 46]])</f>
        <v>2.5611013836490559</v>
      </c>
      <c r="W947">
        <f>Table1373[[#This Row],[Mass (mg) GS 46]]*($W$4/Table1373[[#This Row],[SVL GS 46]])^$W$3</f>
        <v>292.92221047330446</v>
      </c>
      <c r="X947" s="12">
        <f>Table1373[[#This Row],[GS 46]]-Table1373[[#This Row],[GS]]</f>
        <v>1</v>
      </c>
      <c r="Y947">
        <f>Table1373[[#This Row],[SVL GS 46]]-Table1373[[#This Row],[SVL]]</f>
        <v>-0.27999999999999758</v>
      </c>
      <c r="Z947">
        <f>Table1373[[#This Row],[Mass GS 46]]-Table1373[[#This Row],[Mass]]</f>
        <v>-5.2999999999999992E-2</v>
      </c>
      <c r="AA947">
        <f>Table1373[[#This Row],[SMI.mg GS 46]]-Table1373[[#This Row],[SMI.mg]]</f>
        <v>-24.800174845492791</v>
      </c>
      <c r="AB947">
        <f>Table1373[[#This Row],[Days post-exp. GS 46]]-Table1373[[#This Row],[Days post-exp.]]</f>
        <v>3</v>
      </c>
    </row>
    <row r="948" spans="1:29">
      <c r="A948" t="s">
        <v>1900</v>
      </c>
      <c r="B948" t="s">
        <v>1752</v>
      </c>
      <c r="C948" s="5">
        <v>44002</v>
      </c>
      <c r="D948" s="18">
        <v>44040</v>
      </c>
      <c r="E948" s="4" t="s">
        <v>1955</v>
      </c>
      <c r="F948" s="4">
        <f t="shared" si="1"/>
        <v>38</v>
      </c>
      <c r="G948" s="4">
        <v>15.03</v>
      </c>
      <c r="H948" s="4">
        <v>45</v>
      </c>
      <c r="I948" s="4">
        <v>0.39600000000000002</v>
      </c>
      <c r="J948" s="4">
        <f>Table1373[[#This Row],[Mass]]*1000</f>
        <v>396</v>
      </c>
      <c r="K948" s="4">
        <f>LOG(Table1373[[#This Row],[SVL]])</f>
        <v>1.1769589805869081</v>
      </c>
      <c r="L948" s="4">
        <f>LOG(Table1373[[#This Row],[Mass (mg)]])</f>
        <v>2.5976951859255122</v>
      </c>
      <c r="M948">
        <f>Table1373[[#This Row],[Mass (mg)]]*($M$4/Table1373[[#This Row],[SVL]])^$M$3</f>
        <v>378.86306566419751</v>
      </c>
      <c r="N948" s="13">
        <v>44042</v>
      </c>
      <c r="O948" t="s">
        <v>1956</v>
      </c>
      <c r="P948">
        <f>Table1373[[#This Row],[Date Measured GS 46]]-Table1373[[#This Row],[Exp. Start]]</f>
        <v>40</v>
      </c>
      <c r="Q948">
        <v>13.73</v>
      </c>
      <c r="R948">
        <v>46</v>
      </c>
      <c r="S948">
        <v>0.36399999999999999</v>
      </c>
      <c r="T948">
        <f>Table1373[[#This Row],[Mass GS 46]]*1000</f>
        <v>364</v>
      </c>
      <c r="U948">
        <f>LOG(Table1373[[#This Row],[SVL GS 46]])</f>
        <v>1.137670537236755</v>
      </c>
      <c r="V948">
        <f>LOG(Table1373[[#This Row],[Mass (mg) GS 46]])</f>
        <v>2.5611013836490559</v>
      </c>
      <c r="W948">
        <f>Table1373[[#This Row],[Mass (mg) GS 46]]*($W$4/Table1373[[#This Row],[SVL GS 46]])^$W$3</f>
        <v>464.03154654883019</v>
      </c>
      <c r="X948" s="12">
        <f>Table1373[[#This Row],[GS 46]]-Table1373[[#This Row],[GS]]</f>
        <v>1</v>
      </c>
      <c r="Y948">
        <f>Table1373[[#This Row],[SVL GS 46]]-Table1373[[#This Row],[SVL]]</f>
        <v>-1.2999999999999989</v>
      </c>
      <c r="Z948">
        <f>Table1373[[#This Row],[Mass GS 46]]-Table1373[[#This Row],[Mass]]</f>
        <v>-3.2000000000000028E-2</v>
      </c>
      <c r="AA948">
        <f>Table1373[[#This Row],[SMI.mg GS 46]]-Table1373[[#This Row],[SMI.mg]]</f>
        <v>85.168480884632686</v>
      </c>
      <c r="AB948">
        <f>Table1373[[#This Row],[Days post-exp. GS 46]]-Table1373[[#This Row],[Days post-exp.]]</f>
        <v>2</v>
      </c>
    </row>
    <row r="949" spans="1:29">
      <c r="A949" t="s">
        <v>1900</v>
      </c>
      <c r="B949" t="s">
        <v>1752</v>
      </c>
      <c r="C949" s="5">
        <v>44002</v>
      </c>
      <c r="D949" s="18">
        <v>44041</v>
      </c>
      <c r="E949" s="4" t="s">
        <v>1957</v>
      </c>
      <c r="F949" s="4">
        <f t="shared" ref="F949:F980" si="2">D949-C949</f>
        <v>39</v>
      </c>
      <c r="G949" s="4">
        <v>14.85</v>
      </c>
      <c r="H949" s="4">
        <v>45</v>
      </c>
      <c r="I949" s="4">
        <v>0.42799999999999999</v>
      </c>
      <c r="J949" s="4">
        <f>Table1373[[#This Row],[Mass]]*1000</f>
        <v>428</v>
      </c>
      <c r="K949" s="4">
        <f>LOG(Table1373[[#This Row],[SVL]])</f>
        <v>1.1717264536532312</v>
      </c>
      <c r="L949" s="4">
        <f>LOG(Table1373[[#This Row],[Mass (mg)]])</f>
        <v>2.6314437690131722</v>
      </c>
      <c r="M949">
        <f>Table1373[[#This Row],[Mass (mg)]]*($M$4/Table1373[[#This Row],[SVL]])^$M$3</f>
        <v>423.45440392609044</v>
      </c>
      <c r="N949" s="28">
        <v>44045</v>
      </c>
      <c r="O949" s="32" t="s">
        <v>1958</v>
      </c>
      <c r="P949">
        <f>Table1373[[#This Row],[Date Measured GS 46]]-Table1373[[#This Row],[Exp. Start]]</f>
        <v>43</v>
      </c>
      <c r="Q949" s="33">
        <v>18.32</v>
      </c>
      <c r="R949" s="33">
        <v>46</v>
      </c>
      <c r="S949" s="33">
        <v>0.42930000000000001</v>
      </c>
      <c r="T949" s="41">
        <f>Table1373[[#This Row],[Mass GS 46]]*1000</f>
        <v>429.3</v>
      </c>
      <c r="U949" s="41">
        <f>LOG(Table1373[[#This Row],[SVL GS 46]])</f>
        <v>1.2629254693318317</v>
      </c>
      <c r="V949" s="41">
        <f>LOG(Table1373[[#This Row],[Mass (mg) GS 46]])</f>
        <v>2.6327608884794387</v>
      </c>
      <c r="W949">
        <f>Table1373[[#This Row],[Mass (mg) GS 46]]*($W$4/Table1373[[#This Row],[SVL GS 46]])^$W$3</f>
        <v>232.35654715837433</v>
      </c>
      <c r="X949" s="12">
        <f>Table1373[[#This Row],[GS 46]]-Table1373[[#This Row],[GS]]</f>
        <v>1</v>
      </c>
      <c r="Y949">
        <f>Table1373[[#This Row],[SVL GS 46]]-Table1373[[#This Row],[SVL]]</f>
        <v>3.4700000000000006</v>
      </c>
      <c r="Z949">
        <f>Table1373[[#This Row],[Mass GS 46]]-Table1373[[#This Row],[Mass]]</f>
        <v>1.3000000000000234E-3</v>
      </c>
      <c r="AA949">
        <f>Table1373[[#This Row],[SMI.mg GS 46]]-Table1373[[#This Row],[SMI.mg]]</f>
        <v>-191.09785676771611</v>
      </c>
      <c r="AB949">
        <f>Table1373[[#This Row],[Days post-exp. GS 46]]-Table1373[[#This Row],[Days post-exp.]]</f>
        <v>4</v>
      </c>
    </row>
    <row r="950" spans="1:29">
      <c r="A950" t="s">
        <v>1900</v>
      </c>
      <c r="B950" t="s">
        <v>1752</v>
      </c>
      <c r="C950" s="5">
        <v>44002</v>
      </c>
      <c r="D950" s="18">
        <v>44043</v>
      </c>
      <c r="E950" s="4" t="s">
        <v>1959</v>
      </c>
      <c r="F950" s="4">
        <f t="shared" si="2"/>
        <v>41</v>
      </c>
      <c r="G950" s="4">
        <v>15.04</v>
      </c>
      <c r="H950" s="4">
        <v>42</v>
      </c>
      <c r="I950" s="4">
        <v>0.59099999999999997</v>
      </c>
      <c r="J950" s="4">
        <f>Table1373[[#This Row],[Mass]]*1000</f>
        <v>591</v>
      </c>
      <c r="K950" s="4">
        <f>LOG(Table1373[[#This Row],[SVL]])</f>
        <v>1.1772478362556233</v>
      </c>
      <c r="L950" s="4">
        <f>LOG(Table1373[[#This Row],[Mass (mg)]])</f>
        <v>2.7715874808812555</v>
      </c>
      <c r="M950">
        <f>Table1373[[#This Row],[Mass (mg)]]*($M$4/Table1373[[#This Row],[SVL]])^$M$3</f>
        <v>564.37780173801514</v>
      </c>
      <c r="N950" s="27">
        <v>44052</v>
      </c>
      <c r="O950" s="30" t="s">
        <v>1960</v>
      </c>
      <c r="P950">
        <f>Table1373[[#This Row],[Date Measured GS 46]]-Table1373[[#This Row],[Exp. Start]]</f>
        <v>50</v>
      </c>
      <c r="Q950" s="31">
        <v>17.670000000000002</v>
      </c>
      <c r="R950" s="31">
        <v>46</v>
      </c>
      <c r="S950" s="31">
        <v>0.36630000000000001</v>
      </c>
      <c r="T950">
        <f>Table1373[[#This Row],[Mass GS 46]]*1000</f>
        <v>366.3</v>
      </c>
      <c r="U950">
        <f>LOG(Table1373[[#This Row],[SVL GS 46]])</f>
        <v>1.2472365495067641</v>
      </c>
      <c r="V950">
        <f>LOG(Table1373[[#This Row],[Mass (mg) GS 46]])</f>
        <v>2.5638369186645451</v>
      </c>
      <c r="W950">
        <f>Table1373[[#This Row],[Mass (mg) GS 46]]*($W$4/Table1373[[#This Row],[SVL GS 46]])^$W$3</f>
        <v>220.71541527880902</v>
      </c>
      <c r="X950" s="12">
        <f>Table1373[[#This Row],[GS 46]]-Table1373[[#This Row],[GS]]</f>
        <v>4</v>
      </c>
      <c r="Y950">
        <f>Table1373[[#This Row],[SVL GS 46]]-Table1373[[#This Row],[SVL]]</f>
        <v>2.6300000000000026</v>
      </c>
      <c r="Z950">
        <f>Table1373[[#This Row],[Mass GS 46]]-Table1373[[#This Row],[Mass]]</f>
        <v>-0.22469999999999996</v>
      </c>
      <c r="AA950">
        <f>Table1373[[#This Row],[SMI.mg GS 46]]-Table1373[[#This Row],[SMI.mg]]</f>
        <v>-343.66238645920612</v>
      </c>
      <c r="AB950">
        <f>Table1373[[#This Row],[Days post-exp. GS 46]]-Table1373[[#This Row],[Days post-exp.]]</f>
        <v>9</v>
      </c>
    </row>
    <row r="951" spans="1:29">
      <c r="A951" t="s">
        <v>1900</v>
      </c>
      <c r="B951" t="s">
        <v>1752</v>
      </c>
      <c r="C951" s="5">
        <v>44002</v>
      </c>
      <c r="D951" s="18">
        <v>44043</v>
      </c>
      <c r="E951" s="4" t="s">
        <v>1961</v>
      </c>
      <c r="F951" s="4">
        <f t="shared" si="2"/>
        <v>41</v>
      </c>
      <c r="G951" s="4">
        <v>13.78</v>
      </c>
      <c r="H951" s="4">
        <v>44</v>
      </c>
      <c r="I951" s="4">
        <v>0.39300000000000002</v>
      </c>
      <c r="J951" s="4">
        <f>Table1373[[#This Row],[Mass]]*1000</f>
        <v>393</v>
      </c>
      <c r="K951" s="4">
        <f>LOG(Table1373[[#This Row],[SVL]])</f>
        <v>1.1392492175716069</v>
      </c>
      <c r="L951" s="4">
        <f>LOG(Table1373[[#This Row],[Mass (mg)]])</f>
        <v>2.5943925503754266</v>
      </c>
      <c r="M951">
        <f>Table1373[[#This Row],[Mass (mg)]]*($M$4/Table1373[[#This Row],[SVL]])^$M$3</f>
        <v>478.87756070137988</v>
      </c>
      <c r="N951" s="13">
        <v>44048</v>
      </c>
      <c r="O951" t="s">
        <v>1962</v>
      </c>
      <c r="P951">
        <f>Table1373[[#This Row],[Date Measured GS 46]]-Table1373[[#This Row],[Exp. Start]]</f>
        <v>46</v>
      </c>
      <c r="Q951">
        <v>13.15</v>
      </c>
      <c r="R951">
        <v>46</v>
      </c>
      <c r="S951">
        <v>0.33600000000000002</v>
      </c>
      <c r="T951">
        <f>Table1373[[#This Row],[Mass GS 46]]*1000</f>
        <v>336</v>
      </c>
      <c r="U951">
        <f>LOG(Table1373[[#This Row],[SVL GS 46]])</f>
        <v>1.1189257528257768</v>
      </c>
      <c r="V951">
        <f>LOG(Table1373[[#This Row],[Mass (mg) GS 46]])</f>
        <v>2.5263392773898441</v>
      </c>
      <c r="W951">
        <f>Table1373[[#This Row],[Mass (mg) GS 46]]*($W$4/Table1373[[#This Row],[SVL GS 46]])^$W$3</f>
        <v>486.92731380765684</v>
      </c>
      <c r="X951" s="12">
        <f>Table1373[[#This Row],[GS 46]]-Table1373[[#This Row],[GS]]</f>
        <v>2</v>
      </c>
      <c r="Y951">
        <f>Table1373[[#This Row],[SVL GS 46]]-Table1373[[#This Row],[SVL]]</f>
        <v>-0.62999999999999901</v>
      </c>
      <c r="Z951">
        <f>Table1373[[#This Row],[Mass GS 46]]-Table1373[[#This Row],[Mass]]</f>
        <v>-5.6999999999999995E-2</v>
      </c>
      <c r="AA951">
        <f>Table1373[[#This Row],[SMI.mg GS 46]]-Table1373[[#This Row],[SMI.mg]]</f>
        <v>8.0497531062769667</v>
      </c>
      <c r="AB951">
        <f>Table1373[[#This Row],[Days post-exp. GS 46]]-Table1373[[#This Row],[Days post-exp.]]</f>
        <v>5</v>
      </c>
    </row>
    <row r="952" spans="1:29">
      <c r="A952" t="s">
        <v>1900</v>
      </c>
      <c r="B952" t="s">
        <v>1752</v>
      </c>
      <c r="C952" s="5">
        <v>44002</v>
      </c>
      <c r="D952" s="18">
        <v>44043</v>
      </c>
      <c r="E952" s="4" t="s">
        <v>1963</v>
      </c>
      <c r="F952" s="4">
        <f t="shared" si="2"/>
        <v>41</v>
      </c>
      <c r="G952" s="4">
        <v>16.72</v>
      </c>
      <c r="H952" s="4">
        <v>45</v>
      </c>
      <c r="I952" s="4">
        <v>0.41799999999999998</v>
      </c>
      <c r="J952" s="4">
        <f>Table1373[[#This Row],[Mass]]*1000</f>
        <v>418</v>
      </c>
      <c r="K952" s="4">
        <f>LOG(Table1373[[#This Row],[SVL]])</f>
        <v>1.2232362731029975</v>
      </c>
      <c r="L952" s="4">
        <f>LOG(Table1373[[#This Row],[Mass (mg)]])</f>
        <v>2.621176281775035</v>
      </c>
      <c r="M952">
        <f>Table1373[[#This Row],[Mass (mg)]]*($M$4/Table1373[[#This Row],[SVL]])^$M$3</f>
        <v>297.20265097905616</v>
      </c>
      <c r="N952" s="13">
        <v>44049</v>
      </c>
      <c r="O952" t="s">
        <v>1964</v>
      </c>
      <c r="P952">
        <f>Table1373[[#This Row],[Date Measured GS 46]]-Table1373[[#This Row],[Exp. Start]]</f>
        <v>47</v>
      </c>
      <c r="Q952">
        <v>16.14</v>
      </c>
      <c r="R952">
        <v>46</v>
      </c>
      <c r="S952">
        <v>0.32500000000000001</v>
      </c>
      <c r="T952">
        <f>Table1373[[#This Row],[Mass GS 46]]*1000</f>
        <v>325</v>
      </c>
      <c r="U952">
        <f>LOG(Table1373[[#This Row],[SVL GS 46]])</f>
        <v>1.2079035303860517</v>
      </c>
      <c r="V952">
        <f>LOG(Table1373[[#This Row],[Mass (mg) GS 46]])</f>
        <v>2.5118833609788744</v>
      </c>
      <c r="W952">
        <f>Table1373[[#This Row],[Mass (mg) GS 46]]*($W$4/Table1373[[#This Row],[SVL GS 46]])^$W$3</f>
        <v>256.27856907133958</v>
      </c>
      <c r="X952" s="12">
        <f>Table1373[[#This Row],[GS 46]]-Table1373[[#This Row],[GS]]</f>
        <v>1</v>
      </c>
      <c r="Y952">
        <f>Table1373[[#This Row],[SVL GS 46]]-Table1373[[#This Row],[SVL]]</f>
        <v>-0.57999999999999829</v>
      </c>
      <c r="Z952">
        <f>Table1373[[#This Row],[Mass GS 46]]-Table1373[[#This Row],[Mass]]</f>
        <v>-9.2999999999999972E-2</v>
      </c>
      <c r="AA952">
        <f>Table1373[[#This Row],[SMI.mg GS 46]]-Table1373[[#This Row],[SMI.mg]]</f>
        <v>-40.924081907716584</v>
      </c>
      <c r="AB952">
        <f>Table1373[[#This Row],[Days post-exp. GS 46]]-Table1373[[#This Row],[Days post-exp.]]</f>
        <v>6</v>
      </c>
    </row>
    <row r="953" spans="1:29">
      <c r="A953" t="s">
        <v>1900</v>
      </c>
      <c r="B953" t="s">
        <v>1752</v>
      </c>
      <c r="C953" s="5">
        <v>44002</v>
      </c>
      <c r="D953" s="18">
        <v>44043</v>
      </c>
      <c r="E953" s="4" t="s">
        <v>1965</v>
      </c>
      <c r="F953" s="4">
        <f t="shared" si="2"/>
        <v>41</v>
      </c>
      <c r="G953" s="4">
        <v>16.39</v>
      </c>
      <c r="H953" s="4">
        <v>45</v>
      </c>
      <c r="I953" s="4">
        <v>0.39</v>
      </c>
      <c r="J953" s="4">
        <f>Table1373[[#This Row],[Mass]]*1000</f>
        <v>390</v>
      </c>
      <c r="K953" s="4">
        <f>LOG(Table1373[[#This Row],[SVL]])</f>
        <v>1.2145789535704992</v>
      </c>
      <c r="L953" s="4">
        <f>LOG(Table1373[[#This Row],[Mass (mg)]])</f>
        <v>2.5910646070264991</v>
      </c>
      <c r="M953">
        <f>Table1373[[#This Row],[Mass (mg)]]*($M$4/Table1373[[#This Row],[SVL]])^$M$3</f>
        <v>293.12776517793429</v>
      </c>
      <c r="N953" s="13">
        <v>44048</v>
      </c>
      <c r="O953" t="s">
        <v>1966</v>
      </c>
      <c r="P953">
        <f>Table1373[[#This Row],[Date Measured GS 46]]-Table1373[[#This Row],[Exp. Start]]</f>
        <v>46</v>
      </c>
      <c r="Q953">
        <v>14.8</v>
      </c>
      <c r="R953">
        <v>46</v>
      </c>
      <c r="S953">
        <v>0.38800000000000001</v>
      </c>
      <c r="T953">
        <f>Table1373[[#This Row],[Mass GS 46]]*1000</f>
        <v>388</v>
      </c>
      <c r="U953">
        <f>LOG(Table1373[[#This Row],[SVL GS 46]])</f>
        <v>1.1702617153949575</v>
      </c>
      <c r="V953">
        <f>LOG(Table1373[[#This Row],[Mass (mg) GS 46]])</f>
        <v>2.5888317255942073</v>
      </c>
      <c r="W953">
        <f>Table1373[[#This Row],[Mass (mg) GS 46]]*($W$4/Table1373[[#This Row],[SVL GS 46]])^$W$3</f>
        <v>395.79504567794777</v>
      </c>
      <c r="X953" s="12">
        <f>Table1373[[#This Row],[GS 46]]-Table1373[[#This Row],[GS]]</f>
        <v>1</v>
      </c>
      <c r="Y953">
        <f>Table1373[[#This Row],[SVL GS 46]]-Table1373[[#This Row],[SVL]]</f>
        <v>-1.5899999999999999</v>
      </c>
      <c r="Z953">
        <f>Table1373[[#This Row],[Mass GS 46]]-Table1373[[#This Row],[Mass]]</f>
        <v>-2.0000000000000018E-3</v>
      </c>
      <c r="AA953">
        <f>Table1373[[#This Row],[SMI.mg GS 46]]-Table1373[[#This Row],[SMI.mg]]</f>
        <v>102.66728050001348</v>
      </c>
      <c r="AB953">
        <f>Table1373[[#This Row],[Days post-exp. GS 46]]-Table1373[[#This Row],[Days post-exp.]]</f>
        <v>5</v>
      </c>
    </row>
    <row r="954" spans="1:29">
      <c r="A954" t="s">
        <v>1900</v>
      </c>
      <c r="B954" t="s">
        <v>1752</v>
      </c>
      <c r="C954" s="5">
        <v>44002</v>
      </c>
      <c r="D954" s="18">
        <v>44043</v>
      </c>
      <c r="E954" s="4" t="s">
        <v>1967</v>
      </c>
      <c r="F954" s="4">
        <f t="shared" si="2"/>
        <v>41</v>
      </c>
      <c r="G954" s="4">
        <v>16.82</v>
      </c>
      <c r="H954" s="4">
        <v>45</v>
      </c>
      <c r="I954" s="4">
        <v>0.41</v>
      </c>
      <c r="J954" s="4">
        <f>Table1373[[#This Row],[Mass]]*1000</f>
        <v>410</v>
      </c>
      <c r="K954" s="4">
        <f>LOG(Table1373[[#This Row],[SVL]])</f>
        <v>1.2258259914618934</v>
      </c>
      <c r="L954" s="4">
        <f>LOG(Table1373[[#This Row],[Mass (mg)]])</f>
        <v>2.6127838567197355</v>
      </c>
      <c r="M954">
        <f>Table1373[[#This Row],[Mass (mg)]]*($M$4/Table1373[[#This Row],[SVL]])^$M$3</f>
        <v>286.7122820537528</v>
      </c>
      <c r="N954" s="13">
        <v>44048</v>
      </c>
      <c r="O954" t="s">
        <v>1968</v>
      </c>
      <c r="P954">
        <f>Table1373[[#This Row],[Date Measured GS 46]]-Table1373[[#This Row],[Exp. Start]]</f>
        <v>46</v>
      </c>
      <c r="Q954">
        <v>14.46</v>
      </c>
      <c r="R954">
        <v>46</v>
      </c>
      <c r="S954">
        <v>0.379</v>
      </c>
      <c r="T954">
        <f>Table1373[[#This Row],[Mass GS 46]]*1000</f>
        <v>379</v>
      </c>
      <c r="U954">
        <f>LOG(Table1373[[#This Row],[SVL GS 46]])</f>
        <v>1.160168292958512</v>
      </c>
      <c r="V954">
        <f>LOG(Table1373[[#This Row],[Mass (mg) GS 46]])</f>
        <v>2.5786392099680722</v>
      </c>
      <c r="W954">
        <f>Table1373[[#This Row],[Mass (mg) GS 46]]*($W$4/Table1373[[#This Row],[SVL GS 46]])^$W$3</f>
        <v>414.24657351203638</v>
      </c>
      <c r="X954" s="12">
        <f>Table1373[[#This Row],[GS 46]]-Table1373[[#This Row],[GS]]</f>
        <v>1</v>
      </c>
      <c r="Y954">
        <f>Table1373[[#This Row],[SVL GS 46]]-Table1373[[#This Row],[SVL]]</f>
        <v>-2.3599999999999994</v>
      </c>
      <c r="Z954">
        <f>Table1373[[#This Row],[Mass GS 46]]-Table1373[[#This Row],[Mass]]</f>
        <v>-3.0999999999999972E-2</v>
      </c>
      <c r="AA954">
        <f>Table1373[[#This Row],[SMI.mg GS 46]]-Table1373[[#This Row],[SMI.mg]]</f>
        <v>127.53429145828358</v>
      </c>
      <c r="AB954">
        <f>Table1373[[#This Row],[Days post-exp. GS 46]]-Table1373[[#This Row],[Days post-exp.]]</f>
        <v>5</v>
      </c>
    </row>
    <row r="955" spans="1:29">
      <c r="A955" t="s">
        <v>1900</v>
      </c>
      <c r="B955" t="s">
        <v>1752</v>
      </c>
      <c r="C955" s="5">
        <v>44002</v>
      </c>
      <c r="D955" s="18">
        <v>44046</v>
      </c>
      <c r="E955" s="4" t="s">
        <v>1969</v>
      </c>
      <c r="F955" s="4">
        <f t="shared" si="2"/>
        <v>44</v>
      </c>
      <c r="G955" s="4">
        <v>14.77</v>
      </c>
      <c r="H955" s="4">
        <v>45</v>
      </c>
      <c r="I955" s="4">
        <v>0.33600000000000002</v>
      </c>
      <c r="J955" s="4">
        <f>Table1373[[#This Row],[Mass]]*1000</f>
        <v>336</v>
      </c>
      <c r="K955" s="4">
        <f>LOG(Table1373[[#This Row],[SVL]])</f>
        <v>1.1693804953119495</v>
      </c>
      <c r="L955" s="4">
        <f>LOG(Table1373[[#This Row],[Mass (mg)]])</f>
        <v>2.5263392773898441</v>
      </c>
      <c r="M955">
        <f>Table1373[[#This Row],[Mass (mg)]]*($M$4/Table1373[[#This Row],[SVL]])^$M$3</f>
        <v>337.47149644033692</v>
      </c>
      <c r="N955" s="13">
        <v>44052</v>
      </c>
      <c r="O955" t="s">
        <v>1970</v>
      </c>
      <c r="P955">
        <f>Table1373[[#This Row],[Date Measured GS 46]]-Table1373[[#This Row],[Exp. Start]]</f>
        <v>50</v>
      </c>
      <c r="Q955">
        <v>13.44</v>
      </c>
      <c r="R955">
        <v>46</v>
      </c>
      <c r="S955">
        <v>0.27200000000000002</v>
      </c>
      <c r="T955">
        <f>Table1373[[#This Row],[Mass GS 46]]*1000</f>
        <v>272</v>
      </c>
      <c r="U955">
        <f>LOG(Table1373[[#This Row],[SVL GS 46]])</f>
        <v>1.1283992687178064</v>
      </c>
      <c r="V955">
        <f>LOG(Table1373[[#This Row],[Mass (mg) GS 46]])</f>
        <v>2.4345689040341987</v>
      </c>
      <c r="W955">
        <f>Table1373[[#This Row],[Mass (mg) GS 46]]*($W$4/Table1373[[#This Row],[SVL GS 46]])^$W$3</f>
        <v>369.44859682202457</v>
      </c>
      <c r="X955" s="12">
        <f>Table1373[[#This Row],[GS 46]]-Table1373[[#This Row],[GS]]</f>
        <v>1</v>
      </c>
      <c r="Y955">
        <f>Table1373[[#This Row],[SVL GS 46]]-Table1373[[#This Row],[SVL]]</f>
        <v>-1.33</v>
      </c>
      <c r="Z955">
        <f>Table1373[[#This Row],[Mass GS 46]]-Table1373[[#This Row],[Mass]]</f>
        <v>-6.4000000000000001E-2</v>
      </c>
      <c r="AA955">
        <f>Table1373[[#This Row],[SMI.mg GS 46]]-Table1373[[#This Row],[SMI.mg]]</f>
        <v>31.977100381687649</v>
      </c>
      <c r="AB955">
        <f>Table1373[[#This Row],[Days post-exp. GS 46]]-Table1373[[#This Row],[Days post-exp.]]</f>
        <v>6</v>
      </c>
    </row>
    <row r="956" spans="1:29" ht="14.65" thickBot="1">
      <c r="A956" s="1" t="s">
        <v>1900</v>
      </c>
      <c r="B956" s="1" t="s">
        <v>1752</v>
      </c>
      <c r="C956" s="8">
        <v>44002</v>
      </c>
      <c r="D956" s="8">
        <v>44049</v>
      </c>
      <c r="E956" s="7" t="s">
        <v>1971</v>
      </c>
      <c r="F956" s="7">
        <f t="shared" si="2"/>
        <v>47</v>
      </c>
      <c r="G956" s="7">
        <v>16.260000000000002</v>
      </c>
      <c r="H956" s="7">
        <v>43</v>
      </c>
      <c r="I956" s="7">
        <v>0.42599999999999999</v>
      </c>
      <c r="J956" s="7">
        <f>Table1373[[#This Row],[Mass]]*1000</f>
        <v>426</v>
      </c>
      <c r="K956" s="7">
        <f>LOG(Table1373[[#This Row],[SVL]])</f>
        <v>1.2111205412580495</v>
      </c>
      <c r="L956" s="7">
        <f>LOG(Table1373[[#This Row],[Mass (mg)]])</f>
        <v>2.6294095991027189</v>
      </c>
      <c r="M956" s="1">
        <f>Table1373[[#This Row],[Mass (mg)]]*($M$4/Table1373[[#This Row],[SVL]])^$M$3</f>
        <v>327.36764308934698</v>
      </c>
      <c r="N956" s="2"/>
      <c r="O956" s="10" t="s">
        <v>1972</v>
      </c>
      <c r="P956" s="1"/>
      <c r="Q956" s="1"/>
      <c r="R956" s="1"/>
      <c r="S956" s="1"/>
      <c r="T956" s="1"/>
      <c r="U956" s="1"/>
      <c r="V956" s="1"/>
      <c r="W956" s="1"/>
      <c r="X956" s="15"/>
      <c r="Y956" s="1"/>
      <c r="Z956" s="1"/>
      <c r="AA956" s="1"/>
      <c r="AB956" s="1"/>
      <c r="AC956" s="1" t="s">
        <v>115</v>
      </c>
    </row>
    <row r="957" spans="1:29">
      <c r="A957" t="s">
        <v>1973</v>
      </c>
      <c r="B957" t="s">
        <v>1752</v>
      </c>
      <c r="C957" s="3">
        <v>44002</v>
      </c>
      <c r="D957" s="18">
        <v>44019</v>
      </c>
      <c r="E957" s="4" t="s">
        <v>1974</v>
      </c>
      <c r="F957" s="4">
        <f t="shared" si="2"/>
        <v>17</v>
      </c>
      <c r="G957" s="4">
        <v>11.8</v>
      </c>
      <c r="H957" s="4">
        <v>42</v>
      </c>
      <c r="I957" s="4">
        <v>0.26200000000000001</v>
      </c>
      <c r="J957" s="4">
        <f>Table1373[[#This Row],[Mass]]*1000</f>
        <v>262</v>
      </c>
      <c r="K957" s="4">
        <f>LOG(Table1373[[#This Row],[SVL]])</f>
        <v>1.0718820073061255</v>
      </c>
      <c r="L957" s="4">
        <f>LOG(Table1373[[#This Row],[Mass (mg)]])</f>
        <v>2.4183012913197452</v>
      </c>
      <c r="M957">
        <f>Table1373[[#This Row],[Mass (mg)]]*($M$4/Table1373[[#This Row],[SVL]])^$M$3</f>
        <v>491.80426423615017</v>
      </c>
      <c r="N957" s="13">
        <v>44023</v>
      </c>
      <c r="O957" t="s">
        <v>1975</v>
      </c>
      <c r="P957">
        <f>Table1373[[#This Row],[Date Measured GS 46]]-Table1373[[#This Row],[Exp. Start]]</f>
        <v>21</v>
      </c>
      <c r="Q957">
        <v>13.02</v>
      </c>
      <c r="R957">
        <v>46</v>
      </c>
      <c r="S957">
        <v>0.222</v>
      </c>
      <c r="T957">
        <f>Table1373[[#This Row],[Mass GS 46]]*1000</f>
        <v>222</v>
      </c>
      <c r="U957">
        <f>LOG(Table1373[[#This Row],[SVL GS 46]])</f>
        <v>1.1146109842321732</v>
      </c>
      <c r="V957">
        <f>LOG(Table1373[[#This Row],[Mass (mg) GS 46]])</f>
        <v>2.3463529744506388</v>
      </c>
      <c r="W957">
        <f>Table1373[[#This Row],[Mass (mg) GS 46]]*($W$4/Table1373[[#This Row],[SVL GS 46]])^$W$3</f>
        <v>331.35554669083672</v>
      </c>
      <c r="X957" s="12">
        <f>Table1373[[#This Row],[GS 46]]-Table1373[[#This Row],[GS]]</f>
        <v>4</v>
      </c>
      <c r="Y957">
        <f>Table1373[[#This Row],[SVL GS 46]]-Table1373[[#This Row],[SVL]]</f>
        <v>1.2199999999999989</v>
      </c>
      <c r="Z957">
        <f>Table1373[[#This Row],[Mass GS 46]]-Table1373[[#This Row],[Mass]]</f>
        <v>-4.0000000000000008E-2</v>
      </c>
      <c r="AA957">
        <f>Table1373[[#This Row],[SMI.mg GS 46]]-Table1373[[#This Row],[SMI.mg]]</f>
        <v>-160.44871754531346</v>
      </c>
      <c r="AB957">
        <f>Table1373[[#This Row],[Days post-exp. GS 46]]-Table1373[[#This Row],[Days post-exp.]]</f>
        <v>4</v>
      </c>
    </row>
    <row r="958" spans="1:29">
      <c r="A958" t="s">
        <v>1973</v>
      </c>
      <c r="B958" t="s">
        <v>1752</v>
      </c>
      <c r="C958" s="3">
        <v>44002</v>
      </c>
      <c r="D958" s="18">
        <v>44021</v>
      </c>
      <c r="E958" s="4" t="s">
        <v>1976</v>
      </c>
      <c r="F958" s="4">
        <f t="shared" si="2"/>
        <v>19</v>
      </c>
      <c r="G958" s="4">
        <v>11.73</v>
      </c>
      <c r="H958" s="4">
        <v>42</v>
      </c>
      <c r="I958" s="4">
        <v>0.25800000000000001</v>
      </c>
      <c r="J958" s="4">
        <f>Table1373[[#This Row],[Mass]]*1000</f>
        <v>258</v>
      </c>
      <c r="K958" s="4">
        <f>LOG(Table1373[[#This Row],[SVL]])</f>
        <v>1.0692980121155293</v>
      </c>
      <c r="L958" s="4">
        <f>LOG(Table1373[[#This Row],[Mass (mg)]])</f>
        <v>2.4116197059632301</v>
      </c>
      <c r="M958">
        <f>Table1373[[#This Row],[Mass (mg)]]*($M$4/Table1373[[#This Row],[SVL]])^$M$3</f>
        <v>492.38942664831546</v>
      </c>
      <c r="N958" s="13">
        <v>44025</v>
      </c>
      <c r="O958" t="s">
        <v>1977</v>
      </c>
      <c r="P958">
        <f>Table1373[[#This Row],[Date Measured GS 46]]-Table1373[[#This Row],[Exp. Start]]</f>
        <v>23</v>
      </c>
      <c r="Q958">
        <v>10.54</v>
      </c>
      <c r="R958">
        <v>46</v>
      </c>
      <c r="S958">
        <v>0.16800000000000001</v>
      </c>
      <c r="T958">
        <f>Table1373[[#This Row],[Mass GS 46]]*1000</f>
        <v>168</v>
      </c>
      <c r="U958">
        <f>LOG(Table1373[[#This Row],[SVL GS 46]])</f>
        <v>1.0228406108765278</v>
      </c>
      <c r="V958">
        <f>LOG(Table1373[[#This Row],[Mass (mg) GS 46]])</f>
        <v>2.2253092817258628</v>
      </c>
      <c r="W958">
        <f>Table1373[[#This Row],[Mass (mg) GS 46]]*($W$4/Table1373[[#This Row],[SVL GS 46]])^$W$3</f>
        <v>469.72264046542318</v>
      </c>
      <c r="X958" s="12">
        <f>Table1373[[#This Row],[GS 46]]-Table1373[[#This Row],[GS]]</f>
        <v>4</v>
      </c>
      <c r="Y958">
        <f>Table1373[[#This Row],[SVL GS 46]]-Table1373[[#This Row],[SVL]]</f>
        <v>-1.1900000000000013</v>
      </c>
      <c r="Z958">
        <f>Table1373[[#This Row],[Mass GS 46]]-Table1373[[#This Row],[Mass]]</f>
        <v>-0.09</v>
      </c>
      <c r="AA958">
        <f>Table1373[[#This Row],[SMI.mg GS 46]]-Table1373[[#This Row],[SMI.mg]]</f>
        <v>-22.666786182892281</v>
      </c>
      <c r="AB958">
        <f>Table1373[[#This Row],[Days post-exp. GS 46]]-Table1373[[#This Row],[Days post-exp.]]</f>
        <v>4</v>
      </c>
    </row>
    <row r="959" spans="1:29">
      <c r="A959" t="s">
        <v>1973</v>
      </c>
      <c r="B959" t="s">
        <v>1752</v>
      </c>
      <c r="C959" s="3">
        <v>44002</v>
      </c>
      <c r="D959" s="18">
        <v>44022</v>
      </c>
      <c r="E959" s="4" t="s">
        <v>1978</v>
      </c>
      <c r="F959" s="4">
        <f t="shared" si="2"/>
        <v>20</v>
      </c>
      <c r="G959" s="4">
        <v>12.45</v>
      </c>
      <c r="H959" s="4">
        <v>43</v>
      </c>
      <c r="I959" s="4">
        <v>0.19</v>
      </c>
      <c r="J959" s="4">
        <f>Table1373[[#This Row],[Mass]]*1000</f>
        <v>190</v>
      </c>
      <c r="K959" s="4">
        <f>LOG(Table1373[[#This Row],[SVL]])</f>
        <v>1.0951693514317551</v>
      </c>
      <c r="L959" s="4">
        <f>LOG(Table1373[[#This Row],[Mass (mg)]])</f>
        <v>2.2787536009528289</v>
      </c>
      <c r="M959">
        <f>Table1373[[#This Row],[Mass (mg)]]*($M$4/Table1373[[#This Row],[SVL]])^$M$3</f>
        <v>307.16734343808463</v>
      </c>
      <c r="N959" s="13">
        <v>44026</v>
      </c>
      <c r="O959" t="s">
        <v>1979</v>
      </c>
      <c r="P959">
        <f>Table1373[[#This Row],[Date Measured GS 46]]-Table1373[[#This Row],[Exp. Start]]</f>
        <v>24</v>
      </c>
      <c r="Q959">
        <v>12.79</v>
      </c>
      <c r="R959">
        <v>46</v>
      </c>
      <c r="S959">
        <v>0.152</v>
      </c>
      <c r="T959">
        <f>Table1373[[#This Row],[Mass GS 46]]*1000</f>
        <v>152</v>
      </c>
      <c r="U959">
        <f>LOG(Table1373[[#This Row],[SVL GS 46]])</f>
        <v>1.106870544478654</v>
      </c>
      <c r="V959">
        <f>LOG(Table1373[[#This Row],[Mass (mg) GS 46]])</f>
        <v>2.1818435879447726</v>
      </c>
      <c r="W959">
        <f>Table1373[[#This Row],[Mass (mg) GS 46]]*($W$4/Table1373[[#This Row],[SVL GS 46]])^$W$3</f>
        <v>239.20857400020938</v>
      </c>
      <c r="X959" s="12">
        <f>Table1373[[#This Row],[GS 46]]-Table1373[[#This Row],[GS]]</f>
        <v>3</v>
      </c>
      <c r="Y959">
        <f>Table1373[[#This Row],[SVL GS 46]]-Table1373[[#This Row],[SVL]]</f>
        <v>0.33999999999999986</v>
      </c>
      <c r="Z959">
        <f>Table1373[[#This Row],[Mass GS 46]]-Table1373[[#This Row],[Mass]]</f>
        <v>-3.8000000000000006E-2</v>
      </c>
      <c r="AA959">
        <f>Table1373[[#This Row],[SMI.mg GS 46]]-Table1373[[#This Row],[SMI.mg]]</f>
        <v>-67.958769437875247</v>
      </c>
      <c r="AB959">
        <f>Table1373[[#This Row],[Days post-exp. GS 46]]-Table1373[[#This Row],[Days post-exp.]]</f>
        <v>4</v>
      </c>
    </row>
    <row r="960" spans="1:29">
      <c r="A960" t="s">
        <v>1973</v>
      </c>
      <c r="B960" t="s">
        <v>1752</v>
      </c>
      <c r="C960" s="3">
        <v>44002</v>
      </c>
      <c r="D960" s="18">
        <v>44023</v>
      </c>
      <c r="E960" s="4" t="s">
        <v>1980</v>
      </c>
      <c r="F960" s="4">
        <f t="shared" si="2"/>
        <v>21</v>
      </c>
      <c r="G960" s="4">
        <v>13.52</v>
      </c>
      <c r="H960" s="4">
        <v>42</v>
      </c>
      <c r="I960" s="4">
        <v>0.26700000000000002</v>
      </c>
      <c r="J960" s="4">
        <f>Table1373[[#This Row],[Mass]]*1000</f>
        <v>267</v>
      </c>
      <c r="K960" s="4">
        <f>LOG(Table1373[[#This Row],[SVL]])</f>
        <v>1.1309766916056172</v>
      </c>
      <c r="L960" s="4">
        <f>LOG(Table1373[[#This Row],[Mass (mg)]])</f>
        <v>2.4265112613645754</v>
      </c>
      <c r="M960">
        <f>Table1373[[#This Row],[Mass (mg)]]*($M$4/Table1373[[#This Row],[SVL]])^$M$3</f>
        <v>343.07357222841205</v>
      </c>
      <c r="N960" s="13">
        <v>44027</v>
      </c>
      <c r="O960" t="s">
        <v>1981</v>
      </c>
      <c r="P960">
        <f>Table1373[[#This Row],[Date Measured GS 46]]-Table1373[[#This Row],[Exp. Start]]</f>
        <v>25</v>
      </c>
      <c r="Q960">
        <v>13.47</v>
      </c>
      <c r="R960">
        <v>46</v>
      </c>
      <c r="S960">
        <v>0.16700000000000001</v>
      </c>
      <c r="T960">
        <f>Table1373[[#This Row],[Mass GS 46]]*1000</f>
        <v>167</v>
      </c>
      <c r="U960">
        <f>LOG(Table1373[[#This Row],[SVL GS 46]])</f>
        <v>1.1293675957229856</v>
      </c>
      <c r="V960">
        <f>LOG(Table1373[[#This Row],[Mass (mg) GS 46]])</f>
        <v>2.2227164711475833</v>
      </c>
      <c r="W960">
        <f>Table1373[[#This Row],[Mass (mg) GS 46]]*($W$4/Table1373[[#This Row],[SVL GS 46]])^$W$3</f>
        <v>225.33326517048806</v>
      </c>
      <c r="X960" s="12">
        <f>Table1373[[#This Row],[GS 46]]-Table1373[[#This Row],[GS]]</f>
        <v>4</v>
      </c>
      <c r="Y960">
        <f>Table1373[[#This Row],[SVL GS 46]]-Table1373[[#This Row],[SVL]]</f>
        <v>-4.9999999999998934E-2</v>
      </c>
      <c r="Z960">
        <f>Table1373[[#This Row],[Mass GS 46]]-Table1373[[#This Row],[Mass]]</f>
        <v>-0.1</v>
      </c>
      <c r="AA960">
        <f>Table1373[[#This Row],[SMI.mg GS 46]]-Table1373[[#This Row],[SMI.mg]]</f>
        <v>-117.74030705792399</v>
      </c>
      <c r="AB960">
        <f>Table1373[[#This Row],[Days post-exp. GS 46]]-Table1373[[#This Row],[Days post-exp.]]</f>
        <v>4</v>
      </c>
    </row>
    <row r="961" spans="1:29">
      <c r="A961" t="s">
        <v>1973</v>
      </c>
      <c r="B961" t="s">
        <v>1752</v>
      </c>
      <c r="C961" s="3">
        <v>44002</v>
      </c>
      <c r="D961" s="18">
        <v>44024</v>
      </c>
      <c r="E961" s="4" t="s">
        <v>1982</v>
      </c>
      <c r="F961" s="4">
        <f t="shared" si="2"/>
        <v>22</v>
      </c>
      <c r="G961" s="4">
        <v>11.99</v>
      </c>
      <c r="H961" s="4">
        <v>42</v>
      </c>
      <c r="I961" s="4">
        <v>0.23200000000000001</v>
      </c>
      <c r="J961" s="4">
        <f>Table1373[[#This Row],[Mass]]*1000</f>
        <v>232</v>
      </c>
      <c r="K961" s="4">
        <f>LOG(Table1373[[#This Row],[SVL]])</f>
        <v>1.0788191830988487</v>
      </c>
      <c r="L961" s="4">
        <f>LOG(Table1373[[#This Row],[Mass (mg)]])</f>
        <v>2.3654879848908998</v>
      </c>
      <c r="M961">
        <f>Table1373[[#This Row],[Mass (mg)]]*($M$4/Table1373[[#This Row],[SVL]])^$M$3</f>
        <v>416.53805784253825</v>
      </c>
      <c r="N961" s="13">
        <v>44028</v>
      </c>
      <c r="O961" t="s">
        <v>1983</v>
      </c>
      <c r="P961">
        <f>Table1373[[#This Row],[Date Measured GS 46]]-Table1373[[#This Row],[Exp. Start]]</f>
        <v>26</v>
      </c>
      <c r="Q961">
        <v>11.54</v>
      </c>
      <c r="R961">
        <v>46</v>
      </c>
      <c r="S961">
        <v>0.16500000000000001</v>
      </c>
      <c r="T961">
        <f>Table1373[[#This Row],[Mass GS 46]]*1000</f>
        <v>165</v>
      </c>
      <c r="U961">
        <f>LOG(Table1373[[#This Row],[SVL GS 46]])</f>
        <v>1.0622058088197126</v>
      </c>
      <c r="V961">
        <f>LOG(Table1373[[#This Row],[Mass (mg) GS 46]])</f>
        <v>2.2174839442139063</v>
      </c>
      <c r="W961">
        <f>Table1373[[#This Row],[Mass (mg) GS 46]]*($W$4/Table1373[[#This Row],[SVL GS 46]])^$W$3</f>
        <v>352.44178456112451</v>
      </c>
      <c r="X961" s="12">
        <f>Table1373[[#This Row],[GS 46]]-Table1373[[#This Row],[GS]]</f>
        <v>4</v>
      </c>
      <c r="Y961">
        <f>Table1373[[#This Row],[SVL GS 46]]-Table1373[[#This Row],[SVL]]</f>
        <v>-0.45000000000000107</v>
      </c>
      <c r="Z961">
        <f>Table1373[[#This Row],[Mass GS 46]]-Table1373[[#This Row],[Mass]]</f>
        <v>-6.7000000000000004E-2</v>
      </c>
      <c r="AA961">
        <f>Table1373[[#This Row],[SMI.mg GS 46]]-Table1373[[#This Row],[SMI.mg]]</f>
        <v>-64.096273281413744</v>
      </c>
      <c r="AB961">
        <f>Table1373[[#This Row],[Days post-exp. GS 46]]-Table1373[[#This Row],[Days post-exp.]]</f>
        <v>4</v>
      </c>
    </row>
    <row r="962" spans="1:29">
      <c r="A962" t="s">
        <v>1973</v>
      </c>
      <c r="B962" t="s">
        <v>1752</v>
      </c>
      <c r="C962" s="3">
        <v>44002</v>
      </c>
      <c r="D962" s="18">
        <v>44025</v>
      </c>
      <c r="E962" s="4" t="s">
        <v>1984</v>
      </c>
      <c r="F962" s="4">
        <f t="shared" si="2"/>
        <v>23</v>
      </c>
      <c r="G962" s="4">
        <v>13.87</v>
      </c>
      <c r="H962" s="4">
        <v>42</v>
      </c>
      <c r="I962" s="4">
        <v>0.27200000000000002</v>
      </c>
      <c r="J962" s="4">
        <f>Table1373[[#This Row],[Mass]]*1000</f>
        <v>272</v>
      </c>
      <c r="K962" s="4">
        <f>LOG(Table1373[[#This Row],[SVL]])</f>
        <v>1.1420764610732848</v>
      </c>
      <c r="L962" s="4">
        <f>LOG(Table1373[[#This Row],[Mass (mg)]])</f>
        <v>2.4345689040341987</v>
      </c>
      <c r="M962">
        <f>Table1373[[#This Row],[Mass (mg)]]*($M$4/Table1373[[#This Row],[SVL]])^$M$3</f>
        <v>325.48069234732844</v>
      </c>
      <c r="N962" s="13">
        <v>44031</v>
      </c>
      <c r="O962" t="s">
        <v>1985</v>
      </c>
      <c r="P962">
        <f>Table1373[[#This Row],[Date Measured GS 46]]-Table1373[[#This Row],[Exp. Start]]</f>
        <v>29</v>
      </c>
      <c r="Q962">
        <v>12.99</v>
      </c>
      <c r="R962">
        <v>46</v>
      </c>
      <c r="S962">
        <v>0.17199999999999999</v>
      </c>
      <c r="T962">
        <f>Table1373[[#This Row],[Mass GS 46]]*1000</f>
        <v>172</v>
      </c>
      <c r="U962">
        <f>LOG(Table1373[[#This Row],[SVL GS 46]])</f>
        <v>1.1136091510730279</v>
      </c>
      <c r="V962">
        <f>LOG(Table1373[[#This Row],[Mass (mg) GS 46]])</f>
        <v>2.2355284469075487</v>
      </c>
      <c r="W962">
        <f>Table1373[[#This Row],[Mass (mg) GS 46]]*($W$4/Table1373[[#This Row],[SVL GS 46]])^$W$3</f>
        <v>258.49105631012731</v>
      </c>
      <c r="X962" s="12">
        <f>Table1373[[#This Row],[GS 46]]-Table1373[[#This Row],[GS]]</f>
        <v>4</v>
      </c>
      <c r="Y962">
        <f>Table1373[[#This Row],[SVL GS 46]]-Table1373[[#This Row],[SVL]]</f>
        <v>-0.87999999999999901</v>
      </c>
      <c r="Z962">
        <f>Table1373[[#This Row],[Mass GS 46]]-Table1373[[#This Row],[Mass]]</f>
        <v>-0.10000000000000003</v>
      </c>
      <c r="AA962">
        <f>Table1373[[#This Row],[SMI.mg GS 46]]-Table1373[[#This Row],[SMI.mg]]</f>
        <v>-66.989636037201137</v>
      </c>
      <c r="AB962">
        <f>Table1373[[#This Row],[Days post-exp. GS 46]]-Table1373[[#This Row],[Days post-exp.]]</f>
        <v>6</v>
      </c>
    </row>
    <row r="963" spans="1:29">
      <c r="A963" t="s">
        <v>1973</v>
      </c>
      <c r="B963" t="s">
        <v>1752</v>
      </c>
      <c r="C963" s="3">
        <v>44002</v>
      </c>
      <c r="D963" s="18">
        <v>44025</v>
      </c>
      <c r="E963" s="4" t="s">
        <v>1986</v>
      </c>
      <c r="F963" s="4">
        <f t="shared" si="2"/>
        <v>23</v>
      </c>
      <c r="G963" s="4">
        <v>13.31</v>
      </c>
      <c r="H963" s="4">
        <v>42</v>
      </c>
      <c r="I963" s="4">
        <v>0.217</v>
      </c>
      <c r="J963" s="4">
        <f>Table1373[[#This Row],[Mass]]*1000</f>
        <v>217</v>
      </c>
      <c r="K963" s="4">
        <f>LOG(Table1373[[#This Row],[SVL]])</f>
        <v>1.1241780554746752</v>
      </c>
      <c r="L963" s="4">
        <f>LOG(Table1373[[#This Row],[Mass (mg)]])</f>
        <v>2.3364597338485296</v>
      </c>
      <c r="M963">
        <f>Table1373[[#This Row],[Mass (mg)]]*($M$4/Table1373[[#This Row],[SVL]])^$M$3</f>
        <v>291.25548634750078</v>
      </c>
      <c r="N963" s="13">
        <v>44031</v>
      </c>
      <c r="O963" t="s">
        <v>1987</v>
      </c>
      <c r="P963">
        <f>Table1373[[#This Row],[Date Measured GS 46]]-Table1373[[#This Row],[Exp. Start]]</f>
        <v>29</v>
      </c>
      <c r="Q963">
        <v>10.59</v>
      </c>
      <c r="R963">
        <v>46</v>
      </c>
      <c r="S963">
        <v>0.127</v>
      </c>
      <c r="T963">
        <f>Table1373[[#This Row],[Mass GS 46]]*1000</f>
        <v>127</v>
      </c>
      <c r="U963">
        <f>LOG(Table1373[[#This Row],[SVL GS 46]])</f>
        <v>1.024895960107485</v>
      </c>
      <c r="V963">
        <f>LOG(Table1373[[#This Row],[Mass (mg) GS 46]])</f>
        <v>2.1038037209559568</v>
      </c>
      <c r="W963">
        <f>Table1373[[#This Row],[Mass (mg) GS 46]]*($W$4/Table1373[[#This Row],[SVL GS 46]])^$W$3</f>
        <v>350.13119655725058</v>
      </c>
      <c r="X963" s="12">
        <f>Table1373[[#This Row],[GS 46]]-Table1373[[#This Row],[GS]]</f>
        <v>4</v>
      </c>
      <c r="Y963">
        <f>Table1373[[#This Row],[SVL GS 46]]-Table1373[[#This Row],[SVL]]</f>
        <v>-2.7200000000000006</v>
      </c>
      <c r="Z963">
        <f>Table1373[[#This Row],[Mass GS 46]]-Table1373[[#This Row],[Mass]]</f>
        <v>-0.09</v>
      </c>
      <c r="AA963">
        <f>Table1373[[#This Row],[SMI.mg GS 46]]-Table1373[[#This Row],[SMI.mg]]</f>
        <v>58.875710209749798</v>
      </c>
      <c r="AB963">
        <f>Table1373[[#This Row],[Days post-exp. GS 46]]-Table1373[[#This Row],[Days post-exp.]]</f>
        <v>6</v>
      </c>
    </row>
    <row r="964" spans="1:29">
      <c r="A964" t="s">
        <v>1973</v>
      </c>
      <c r="B964" t="s">
        <v>1752</v>
      </c>
      <c r="C964" s="3">
        <v>44002</v>
      </c>
      <c r="D964" s="18">
        <v>44027</v>
      </c>
      <c r="E964" s="4" t="s">
        <v>1988</v>
      </c>
      <c r="F964" s="4">
        <f t="shared" si="2"/>
        <v>25</v>
      </c>
      <c r="G964" s="4">
        <v>14.03</v>
      </c>
      <c r="H964" s="4">
        <v>42</v>
      </c>
      <c r="I964" s="4">
        <v>0.26900000000000002</v>
      </c>
      <c r="J964" s="4">
        <f>Table1373[[#This Row],[Mass]]*1000</f>
        <v>269</v>
      </c>
      <c r="K964" s="4">
        <f>LOG(Table1373[[#This Row],[SVL]])</f>
        <v>1.14705767102836</v>
      </c>
      <c r="L964" s="4">
        <f>LOG(Table1373[[#This Row],[Mass (mg)]])</f>
        <v>2.4297522800024081</v>
      </c>
      <c r="M964">
        <f>Table1373[[#This Row],[Mass (mg)]]*($M$4/Table1373[[#This Row],[SVL]])^$M$3</f>
        <v>311.76896240715206</v>
      </c>
      <c r="N964" s="13">
        <v>44032</v>
      </c>
      <c r="O964" t="s">
        <v>1989</v>
      </c>
      <c r="P964">
        <f>Table1373[[#This Row],[Date Measured GS 46]]-Table1373[[#This Row],[Exp. Start]]</f>
        <v>30</v>
      </c>
      <c r="Q964">
        <v>13.74</v>
      </c>
      <c r="R964">
        <v>46</v>
      </c>
      <c r="S964">
        <v>0.17799999999999999</v>
      </c>
      <c r="T964">
        <f>Table1373[[#This Row],[Mass GS 46]]*1000</f>
        <v>178</v>
      </c>
      <c r="U964">
        <f>LOG(Table1373[[#This Row],[SVL GS 46]])</f>
        <v>1.1379867327235316</v>
      </c>
      <c r="V964">
        <f>LOG(Table1373[[#This Row],[Mass (mg) GS 46]])</f>
        <v>2.2504200023088941</v>
      </c>
      <c r="W964">
        <f>Table1373[[#This Row],[Mass (mg) GS 46]]*($W$4/Table1373[[#This Row],[SVL GS 46]])^$W$3</f>
        <v>226.42632147806387</v>
      </c>
      <c r="X964" s="12">
        <f>Table1373[[#This Row],[GS 46]]-Table1373[[#This Row],[GS]]</f>
        <v>4</v>
      </c>
      <c r="Y964">
        <f>Table1373[[#This Row],[SVL GS 46]]-Table1373[[#This Row],[SVL]]</f>
        <v>-0.28999999999999915</v>
      </c>
      <c r="Z964">
        <f>Table1373[[#This Row],[Mass GS 46]]-Table1373[[#This Row],[Mass]]</f>
        <v>-9.1000000000000025E-2</v>
      </c>
      <c r="AA964">
        <f>Table1373[[#This Row],[SMI.mg GS 46]]-Table1373[[#This Row],[SMI.mg]]</f>
        <v>-85.342640929088191</v>
      </c>
      <c r="AB964">
        <f>Table1373[[#This Row],[Days post-exp. GS 46]]-Table1373[[#This Row],[Days post-exp.]]</f>
        <v>5</v>
      </c>
    </row>
    <row r="965" spans="1:29">
      <c r="A965" t="s">
        <v>1973</v>
      </c>
      <c r="B965" t="s">
        <v>1752</v>
      </c>
      <c r="C965" s="3">
        <v>44002</v>
      </c>
      <c r="D965" s="18">
        <v>44035</v>
      </c>
      <c r="E965" s="4" t="s">
        <v>1990</v>
      </c>
      <c r="F965" s="4">
        <f t="shared" si="2"/>
        <v>33</v>
      </c>
      <c r="G965" s="4">
        <v>11.45</v>
      </c>
      <c r="H965" s="4">
        <v>42</v>
      </c>
      <c r="I965" s="4">
        <v>0.39100000000000001</v>
      </c>
      <c r="J965" s="4">
        <f>Table1373[[#This Row],[Mass]]*1000</f>
        <v>391</v>
      </c>
      <c r="K965" s="4">
        <f>LOG(Table1373[[#This Row],[SVL]])</f>
        <v>1.0588054866759067</v>
      </c>
      <c r="L965" s="4">
        <f>LOG(Table1373[[#This Row],[Mass (mg)]])</f>
        <v>2.5921767573958667</v>
      </c>
      <c r="M965">
        <f>Table1373[[#This Row],[Mass (mg)]]*($M$4/Table1373[[#This Row],[SVL]])^$M$3</f>
        <v>798.16723971634531</v>
      </c>
      <c r="N965" s="13">
        <v>44040</v>
      </c>
      <c r="O965" t="s">
        <v>1991</v>
      </c>
      <c r="P965">
        <f>Table1373[[#This Row],[Date Measured GS 46]]-Table1373[[#This Row],[Exp. Start]]</f>
        <v>38</v>
      </c>
      <c r="Q965">
        <v>16.54</v>
      </c>
      <c r="R965">
        <v>46</v>
      </c>
      <c r="S965">
        <v>0.30399999999999999</v>
      </c>
      <c r="T965">
        <f>Table1373[[#This Row],[Mass GS 46]]*1000</f>
        <v>304</v>
      </c>
      <c r="U965">
        <f>LOG(Table1373[[#This Row],[SVL GS 46]])</f>
        <v>1.2185355052165279</v>
      </c>
      <c r="V965">
        <f>LOG(Table1373[[#This Row],[Mass (mg) GS 46]])</f>
        <v>2.4828735836087539</v>
      </c>
      <c r="W965">
        <f>Table1373[[#This Row],[Mass (mg) GS 46]]*($W$4/Table1373[[#This Row],[SVL GS 46]])^$W$3</f>
        <v>222.90598657258164</v>
      </c>
      <c r="X965" s="12">
        <f>Table1373[[#This Row],[GS 46]]-Table1373[[#This Row],[GS]]</f>
        <v>4</v>
      </c>
      <c r="Y965">
        <f>Table1373[[#This Row],[SVL GS 46]]-Table1373[[#This Row],[SVL]]</f>
        <v>5.09</v>
      </c>
      <c r="Z965">
        <f>Table1373[[#This Row],[Mass GS 46]]-Table1373[[#This Row],[Mass]]</f>
        <v>-8.7000000000000022E-2</v>
      </c>
      <c r="AA965">
        <f>Table1373[[#This Row],[SMI.mg GS 46]]-Table1373[[#This Row],[SMI.mg]]</f>
        <v>-575.26125314376372</v>
      </c>
      <c r="AB965">
        <f>Table1373[[#This Row],[Days post-exp. GS 46]]-Table1373[[#This Row],[Days post-exp.]]</f>
        <v>5</v>
      </c>
    </row>
    <row r="966" spans="1:29">
      <c r="A966" t="s">
        <v>1973</v>
      </c>
      <c r="B966" t="s">
        <v>1752</v>
      </c>
      <c r="C966" s="3">
        <v>44002</v>
      </c>
      <c r="D966" s="16">
        <v>44038</v>
      </c>
      <c r="E966" s="6" t="s">
        <v>1992</v>
      </c>
      <c r="F966" s="6"/>
      <c r="G966" s="6"/>
      <c r="H966" s="50"/>
      <c r="I966" s="6"/>
      <c r="J966" s="6"/>
      <c r="K966" s="6"/>
      <c r="L966" s="6"/>
      <c r="N966" s="13"/>
      <c r="O966" s="6" t="s">
        <v>1993</v>
      </c>
      <c r="AC966" s="12" t="s">
        <v>1994</v>
      </c>
    </row>
    <row r="967" spans="1:29">
      <c r="A967" t="s">
        <v>1973</v>
      </c>
      <c r="B967" t="s">
        <v>1752</v>
      </c>
      <c r="C967" s="3">
        <v>44002</v>
      </c>
      <c r="D967" s="18">
        <v>44038</v>
      </c>
      <c r="E967" s="4" t="s">
        <v>1995</v>
      </c>
      <c r="F967" s="4">
        <f t="shared" si="2"/>
        <v>36</v>
      </c>
      <c r="G967" s="4">
        <v>15.76</v>
      </c>
      <c r="H967" s="4">
        <v>42</v>
      </c>
      <c r="I967" s="4">
        <v>0.57399999999999995</v>
      </c>
      <c r="J967" s="4">
        <f>Table1373[[#This Row],[Mass]]*1000</f>
        <v>574</v>
      </c>
      <c r="K967" s="4">
        <f>LOG(Table1373[[#This Row],[SVL]])</f>
        <v>1.1975562131535364</v>
      </c>
      <c r="L967" s="4">
        <f>LOG(Table1373[[#This Row],[Mass (mg)]])</f>
        <v>2.7589118923979736</v>
      </c>
      <c r="M967">
        <f>Table1373[[#This Row],[Mass (mg)]]*($M$4/Table1373[[#This Row],[SVL]])^$M$3</f>
        <v>481.19713264363469</v>
      </c>
      <c r="N967" s="13">
        <v>44044</v>
      </c>
      <c r="O967" t="s">
        <v>1996</v>
      </c>
      <c r="P967">
        <f>Table1373[[#This Row],[Date Measured GS 46]]-Table1373[[#This Row],[Exp. Start]]</f>
        <v>42</v>
      </c>
      <c r="Q967">
        <v>16.29</v>
      </c>
      <c r="R967">
        <v>46</v>
      </c>
      <c r="S967">
        <v>0.35499999999999998</v>
      </c>
      <c r="T967">
        <f>Table1373[[#This Row],[Mass GS 46]]*1000</f>
        <v>355</v>
      </c>
      <c r="U967">
        <f>LOG(Table1373[[#This Row],[SVL GS 46]])</f>
        <v>1.2119210843085093</v>
      </c>
      <c r="V967">
        <f>LOG(Table1373[[#This Row],[Mass (mg) GS 46]])</f>
        <v>2.5502283530550942</v>
      </c>
      <c r="W967">
        <f>Table1373[[#This Row],[Mass (mg) GS 46]]*($W$4/Table1373[[#This Row],[SVL GS 46]])^$W$3</f>
        <v>272.34769603130349</v>
      </c>
      <c r="X967" s="12">
        <f>Table1373[[#This Row],[GS 46]]-Table1373[[#This Row],[GS]]</f>
        <v>4</v>
      </c>
      <c r="Y967">
        <f>Table1373[[#This Row],[SVL GS 46]]-Table1373[[#This Row],[SVL]]</f>
        <v>0.52999999999999936</v>
      </c>
      <c r="Z967">
        <f>Table1373[[#This Row],[Mass GS 46]]-Table1373[[#This Row],[Mass]]</f>
        <v>-0.21899999999999997</v>
      </c>
      <c r="AA967">
        <f>Table1373[[#This Row],[SMI.mg GS 46]]-Table1373[[#This Row],[SMI.mg]]</f>
        <v>-208.8494366123312</v>
      </c>
      <c r="AB967">
        <f>Table1373[[#This Row],[Days post-exp. GS 46]]-Table1373[[#This Row],[Days post-exp.]]</f>
        <v>6</v>
      </c>
    </row>
    <row r="968" spans="1:29">
      <c r="A968" t="s">
        <v>1973</v>
      </c>
      <c r="B968" t="s">
        <v>1752</v>
      </c>
      <c r="C968" s="3">
        <v>44002</v>
      </c>
      <c r="D968" s="18">
        <v>44039</v>
      </c>
      <c r="E968" s="4" t="s">
        <v>1997</v>
      </c>
      <c r="F968" s="4">
        <f t="shared" si="2"/>
        <v>37</v>
      </c>
      <c r="G968" s="4">
        <v>17.190000000000001</v>
      </c>
      <c r="H968" s="4">
        <v>42</v>
      </c>
      <c r="I968" s="4">
        <v>0.53</v>
      </c>
      <c r="J968" s="4">
        <f>Table1373[[#This Row],[Mass]]*1000</f>
        <v>530</v>
      </c>
      <c r="K968" s="4">
        <f>LOG(Table1373[[#This Row],[SVL]])</f>
        <v>1.2352758766870524</v>
      </c>
      <c r="L968" s="4">
        <f>LOG(Table1373[[#This Row],[Mass (mg)]])</f>
        <v>2.7242758696007892</v>
      </c>
      <c r="M968">
        <f>Table1373[[#This Row],[Mass (mg)]]*($M$4/Table1373[[#This Row],[SVL]])^$M$3</f>
        <v>348.8306002485092</v>
      </c>
      <c r="N968" s="13">
        <v>44044</v>
      </c>
      <c r="O968" t="s">
        <v>1998</v>
      </c>
      <c r="P968">
        <f>Table1373[[#This Row],[Date Measured GS 46]]-Table1373[[#This Row],[Exp. Start]]</f>
        <v>42</v>
      </c>
      <c r="Q968">
        <v>16.73</v>
      </c>
      <c r="R968">
        <v>46</v>
      </c>
      <c r="S968">
        <v>0.38300000000000001</v>
      </c>
      <c r="T968">
        <f>Table1373[[#This Row],[Mass GS 46]]*1000</f>
        <v>383</v>
      </c>
      <c r="U968">
        <f>LOG(Table1373[[#This Row],[SVL GS 46]])</f>
        <v>1.2234959409623944</v>
      </c>
      <c r="V968">
        <f>LOG(Table1373[[#This Row],[Mass (mg) GS 46]])</f>
        <v>2.5831987739686229</v>
      </c>
      <c r="W968">
        <f>Table1373[[#This Row],[Mass (mg) GS 46]]*($W$4/Table1373[[#This Row],[SVL GS 46]])^$W$3</f>
        <v>271.46425281542656</v>
      </c>
      <c r="X968" s="12">
        <f>Table1373[[#This Row],[GS 46]]-Table1373[[#This Row],[GS]]</f>
        <v>4</v>
      </c>
      <c r="Y968">
        <f>Table1373[[#This Row],[SVL GS 46]]-Table1373[[#This Row],[SVL]]</f>
        <v>-0.46000000000000085</v>
      </c>
      <c r="Z968">
        <f>Table1373[[#This Row],[Mass GS 46]]-Table1373[[#This Row],[Mass]]</f>
        <v>-0.14700000000000002</v>
      </c>
      <c r="AA968">
        <f>Table1373[[#This Row],[SMI.mg GS 46]]-Table1373[[#This Row],[SMI.mg]]</f>
        <v>-77.366347433082638</v>
      </c>
      <c r="AB968">
        <f>Table1373[[#This Row],[Days post-exp. GS 46]]-Table1373[[#This Row],[Days post-exp.]]</f>
        <v>5</v>
      </c>
    </row>
    <row r="969" spans="1:29">
      <c r="A969" t="s">
        <v>1973</v>
      </c>
      <c r="B969" t="s">
        <v>1752</v>
      </c>
      <c r="C969" s="3">
        <v>44002</v>
      </c>
      <c r="D969" s="18">
        <v>44039</v>
      </c>
      <c r="E969" s="4" t="s">
        <v>1999</v>
      </c>
      <c r="F969" s="4">
        <f t="shared" si="2"/>
        <v>37</v>
      </c>
      <c r="G969" s="4">
        <v>13.43</v>
      </c>
      <c r="H969" s="4">
        <v>45</v>
      </c>
      <c r="I969" s="4">
        <v>0.29199999999999998</v>
      </c>
      <c r="J969" s="4">
        <f>Table1373[[#This Row],[Mass]]*1000</f>
        <v>292</v>
      </c>
      <c r="K969" s="4">
        <f>LOG(Table1373[[#This Row],[SVL]])</f>
        <v>1.1280760126687153</v>
      </c>
      <c r="L969" s="4">
        <f>LOG(Table1373[[#This Row],[Mass (mg)]])</f>
        <v>2.4653828514484184</v>
      </c>
      <c r="M969">
        <f>Table1373[[#This Row],[Mass (mg)]]*($M$4/Table1373[[#This Row],[SVL]])^$M$3</f>
        <v>382.24254793197906</v>
      </c>
      <c r="N969" s="13">
        <v>44041</v>
      </c>
      <c r="O969" t="s">
        <v>2000</v>
      </c>
      <c r="P969">
        <f>Table1373[[#This Row],[Date Measured GS 46]]-Table1373[[#This Row],[Exp. Start]]</f>
        <v>39</v>
      </c>
      <c r="Q969">
        <v>14.37</v>
      </c>
      <c r="R969">
        <v>46</v>
      </c>
      <c r="S969">
        <v>0.27800000000000002</v>
      </c>
      <c r="T969">
        <f>Table1373[[#This Row],[Mass GS 46]]*1000</f>
        <v>278</v>
      </c>
      <c r="U969">
        <f>LOG(Table1373[[#This Row],[SVL GS 46]])</f>
        <v>1.1574567681342256</v>
      </c>
      <c r="V969">
        <f>LOG(Table1373[[#This Row],[Mass (mg) GS 46]])</f>
        <v>2.4440447959180762</v>
      </c>
      <c r="W969">
        <f>Table1373[[#This Row],[Mass (mg) GS 46]]*($W$4/Table1373[[#This Row],[SVL GS 46]])^$W$3</f>
        <v>309.54137863494458</v>
      </c>
      <c r="X969" s="12">
        <f>Table1373[[#This Row],[GS 46]]-Table1373[[#This Row],[GS]]</f>
        <v>1</v>
      </c>
      <c r="Y969">
        <f>Table1373[[#This Row],[SVL GS 46]]-Table1373[[#This Row],[SVL]]</f>
        <v>0.9399999999999995</v>
      </c>
      <c r="Z969">
        <f>Table1373[[#This Row],[Mass GS 46]]-Table1373[[#This Row],[Mass]]</f>
        <v>-1.3999999999999957E-2</v>
      </c>
      <c r="AA969">
        <f>Table1373[[#This Row],[SMI.mg GS 46]]-Table1373[[#This Row],[SMI.mg]]</f>
        <v>-72.701169297034482</v>
      </c>
      <c r="AB969">
        <f>Table1373[[#This Row],[Days post-exp. GS 46]]-Table1373[[#This Row],[Days post-exp.]]</f>
        <v>2</v>
      </c>
    </row>
    <row r="970" spans="1:29">
      <c r="A970" t="s">
        <v>1973</v>
      </c>
      <c r="B970" t="s">
        <v>1752</v>
      </c>
      <c r="C970" s="3">
        <v>44002</v>
      </c>
      <c r="D970" s="18">
        <v>44040</v>
      </c>
      <c r="E970" s="4" t="s">
        <v>2001</v>
      </c>
      <c r="F970" s="4">
        <f t="shared" si="2"/>
        <v>38</v>
      </c>
      <c r="G970" s="4">
        <v>15.11</v>
      </c>
      <c r="H970" s="4">
        <v>42</v>
      </c>
      <c r="I970" s="4">
        <v>0.51400000000000001</v>
      </c>
      <c r="J970" s="4">
        <f>Table1373[[#This Row],[Mass]]*1000</f>
        <v>514</v>
      </c>
      <c r="K970" s="4">
        <f>LOG(Table1373[[#This Row],[SVL]])</f>
        <v>1.1792644643390253</v>
      </c>
      <c r="L970" s="4">
        <f>LOG(Table1373[[#This Row],[Mass (mg)]])</f>
        <v>2.7109631189952759</v>
      </c>
      <c r="M970">
        <f>Table1373[[#This Row],[Mass (mg)]]*($M$4/Table1373[[#This Row],[SVL]])^$M$3</f>
        <v>484.53819125998297</v>
      </c>
      <c r="N970" s="13">
        <v>44044</v>
      </c>
      <c r="O970" t="s">
        <v>2002</v>
      </c>
      <c r="P970">
        <f>Table1373[[#This Row],[Date Measured GS 46]]-Table1373[[#This Row],[Exp. Start]]</f>
        <v>42</v>
      </c>
      <c r="Q970">
        <v>15.73</v>
      </c>
      <c r="R970">
        <v>46</v>
      </c>
      <c r="S970">
        <v>0.39900000000000002</v>
      </c>
      <c r="T970">
        <f>Table1373[[#This Row],[Mass GS 46]]*1000</f>
        <v>399</v>
      </c>
      <c r="U970">
        <f>LOG(Table1373[[#This Row],[SVL GS 46]])</f>
        <v>1.1967287226232868</v>
      </c>
      <c r="V970">
        <f>LOG(Table1373[[#This Row],[Mass (mg) GS 46]])</f>
        <v>2.6009728956867484</v>
      </c>
      <c r="W970">
        <f>Table1373[[#This Row],[Mass (mg) GS 46]]*($W$4/Table1373[[#This Row],[SVL GS 46]])^$W$3</f>
        <v>339.6213737818897</v>
      </c>
      <c r="X970" s="12">
        <f>Table1373[[#This Row],[GS 46]]-Table1373[[#This Row],[GS]]</f>
        <v>4</v>
      </c>
      <c r="Y970">
        <f>Table1373[[#This Row],[SVL GS 46]]-Table1373[[#This Row],[SVL]]</f>
        <v>0.62000000000000099</v>
      </c>
      <c r="Z970">
        <f>Table1373[[#This Row],[Mass GS 46]]-Table1373[[#This Row],[Mass]]</f>
        <v>-0.11499999999999999</v>
      </c>
      <c r="AA970">
        <f>Table1373[[#This Row],[SMI.mg GS 46]]-Table1373[[#This Row],[SMI.mg]]</f>
        <v>-144.91681747809326</v>
      </c>
      <c r="AB970">
        <f>Table1373[[#This Row],[Days post-exp. GS 46]]-Table1373[[#This Row],[Days post-exp.]]</f>
        <v>4</v>
      </c>
    </row>
    <row r="971" spans="1:29">
      <c r="A971" t="s">
        <v>1973</v>
      </c>
      <c r="B971" t="s">
        <v>1752</v>
      </c>
      <c r="C971" s="3">
        <v>44002</v>
      </c>
      <c r="D971" s="18">
        <v>44040</v>
      </c>
      <c r="E971" s="4" t="s">
        <v>2003</v>
      </c>
      <c r="F971" s="4">
        <f t="shared" si="2"/>
        <v>38</v>
      </c>
      <c r="G971" s="4">
        <v>15.5</v>
      </c>
      <c r="H971" s="4">
        <v>42</v>
      </c>
      <c r="I971" s="4">
        <v>0.44</v>
      </c>
      <c r="J971" s="4">
        <f>Table1373[[#This Row],[Mass]]*1000</f>
        <v>440</v>
      </c>
      <c r="K971" s="4">
        <f>LOG(Table1373[[#This Row],[SVL]])</f>
        <v>1.1903316981702914</v>
      </c>
      <c r="L971" s="4">
        <f>LOG(Table1373[[#This Row],[Mass (mg)]])</f>
        <v>2.6434526764861874</v>
      </c>
      <c r="M971">
        <f>Table1373[[#This Row],[Mass (mg)]]*($M$4/Table1373[[#This Row],[SVL]])^$M$3</f>
        <v>386.35677020145692</v>
      </c>
      <c r="N971" s="13">
        <v>44044</v>
      </c>
      <c r="O971" t="s">
        <v>2004</v>
      </c>
      <c r="P971">
        <f>Table1373[[#This Row],[Date Measured GS 46]]-Table1373[[#This Row],[Exp. Start]]</f>
        <v>42</v>
      </c>
      <c r="Q971">
        <v>15.17</v>
      </c>
      <c r="R971">
        <v>46</v>
      </c>
      <c r="S971">
        <v>0.309</v>
      </c>
      <c r="T971">
        <f>Table1373[[#This Row],[Mass GS 46]]*1000</f>
        <v>309</v>
      </c>
      <c r="U971">
        <f>LOG(Table1373[[#This Row],[SVL GS 46]])</f>
        <v>1.1809855807867304</v>
      </c>
      <c r="V971">
        <f>LOG(Table1373[[#This Row],[Mass (mg) GS 46]])</f>
        <v>2.4899584794248346</v>
      </c>
      <c r="W971">
        <f>Table1373[[#This Row],[Mass (mg) GS 46]]*($W$4/Table1373[[#This Row],[SVL GS 46]])^$W$3</f>
        <v>292.91619159310858</v>
      </c>
      <c r="X971" s="12">
        <f>Table1373[[#This Row],[GS 46]]-Table1373[[#This Row],[GS]]</f>
        <v>4</v>
      </c>
      <c r="Y971">
        <f>Table1373[[#This Row],[SVL GS 46]]-Table1373[[#This Row],[SVL]]</f>
        <v>-0.33000000000000007</v>
      </c>
      <c r="Z971">
        <f>Table1373[[#This Row],[Mass GS 46]]-Table1373[[#This Row],[Mass]]</f>
        <v>-0.13100000000000001</v>
      </c>
      <c r="AA971">
        <f>Table1373[[#This Row],[SMI.mg GS 46]]-Table1373[[#This Row],[SMI.mg]]</f>
        <v>-93.440578608348346</v>
      </c>
      <c r="AB971">
        <f>Table1373[[#This Row],[Days post-exp. GS 46]]-Table1373[[#This Row],[Days post-exp.]]</f>
        <v>4</v>
      </c>
    </row>
    <row r="972" spans="1:29">
      <c r="A972" t="s">
        <v>1973</v>
      </c>
      <c r="B972" t="s">
        <v>1752</v>
      </c>
      <c r="C972" s="3">
        <v>44002</v>
      </c>
      <c r="D972" s="18">
        <v>44040</v>
      </c>
      <c r="E972" s="4" t="s">
        <v>2005</v>
      </c>
      <c r="F972" s="4">
        <f t="shared" si="2"/>
        <v>38</v>
      </c>
      <c r="G972" s="4">
        <v>15.32</v>
      </c>
      <c r="H972" s="4">
        <v>42</v>
      </c>
      <c r="I972" s="4">
        <v>0.48399999999999999</v>
      </c>
      <c r="J972" s="4">
        <f>Table1373[[#This Row],[Mass]]*1000</f>
        <v>484</v>
      </c>
      <c r="K972" s="4">
        <f>LOG(Table1373[[#This Row],[SVL]])</f>
        <v>1.1852587652965851</v>
      </c>
      <c r="L972" s="4">
        <f>LOG(Table1373[[#This Row],[Mass (mg)]])</f>
        <v>2.6848453616444123</v>
      </c>
      <c r="M972">
        <f>Table1373[[#This Row],[Mass (mg)]]*($M$4/Table1373[[#This Row],[SVL]])^$M$3</f>
        <v>439.04844789838421</v>
      </c>
      <c r="N972" s="13">
        <v>44044</v>
      </c>
      <c r="O972" t="s">
        <v>2006</v>
      </c>
      <c r="P972">
        <f>Table1373[[#This Row],[Date Measured GS 46]]-Table1373[[#This Row],[Exp. Start]]</f>
        <v>42</v>
      </c>
      <c r="Q972">
        <v>15.13</v>
      </c>
      <c r="R972">
        <v>46</v>
      </c>
      <c r="S972">
        <v>0.35299999999999998</v>
      </c>
      <c r="T972">
        <f>Table1373[[#This Row],[Mass GS 46]]*1000</f>
        <v>353</v>
      </c>
      <c r="U972">
        <f>LOG(Table1373[[#This Row],[SVL GS 46]])</f>
        <v>1.1798389280231867</v>
      </c>
      <c r="V972">
        <f>LOG(Table1373[[#This Row],[Mass (mg) GS 46]])</f>
        <v>2.5477747053878224</v>
      </c>
      <c r="W972">
        <f>Table1373[[#This Row],[Mass (mg) GS 46]]*($W$4/Table1373[[#This Row],[SVL GS 46]])^$W$3</f>
        <v>337.26057420975826</v>
      </c>
      <c r="X972" s="12">
        <f>Table1373[[#This Row],[GS 46]]-Table1373[[#This Row],[GS]]</f>
        <v>4</v>
      </c>
      <c r="Y972">
        <f>Table1373[[#This Row],[SVL GS 46]]-Table1373[[#This Row],[SVL]]</f>
        <v>-0.1899999999999995</v>
      </c>
      <c r="Z972">
        <f>Table1373[[#This Row],[Mass GS 46]]-Table1373[[#This Row],[Mass]]</f>
        <v>-0.13100000000000001</v>
      </c>
      <c r="AA972">
        <f>Table1373[[#This Row],[SMI.mg GS 46]]-Table1373[[#This Row],[SMI.mg]]</f>
        <v>-101.78787368862595</v>
      </c>
      <c r="AB972">
        <f>Table1373[[#This Row],[Days post-exp. GS 46]]-Table1373[[#This Row],[Days post-exp.]]</f>
        <v>4</v>
      </c>
    </row>
    <row r="973" spans="1:29">
      <c r="A973" t="s">
        <v>1973</v>
      </c>
      <c r="B973" t="s">
        <v>1752</v>
      </c>
      <c r="C973" s="3">
        <v>44002</v>
      </c>
      <c r="D973" s="18">
        <v>44040</v>
      </c>
      <c r="E973" s="4" t="s">
        <v>2007</v>
      </c>
      <c r="F973" s="4">
        <f t="shared" si="2"/>
        <v>38</v>
      </c>
      <c r="G973" s="4">
        <v>15.91</v>
      </c>
      <c r="H973" s="4">
        <v>42</v>
      </c>
      <c r="I973" s="4">
        <v>0.435</v>
      </c>
      <c r="J973" s="4">
        <f>Table1373[[#This Row],[Mass]]*1000</f>
        <v>435</v>
      </c>
      <c r="K973" s="4">
        <f>LOG(Table1373[[#This Row],[SVL]])</f>
        <v>1.2016701796465816</v>
      </c>
      <c r="L973" s="4">
        <f>LOG(Table1373[[#This Row],[Mass (mg)]])</f>
        <v>2.6384892569546374</v>
      </c>
      <c r="M973">
        <f>Table1373[[#This Row],[Mass (mg)]]*($M$4/Table1373[[#This Row],[SVL]])^$M$3</f>
        <v>355.17343182085926</v>
      </c>
      <c r="N973" s="13">
        <v>44047</v>
      </c>
      <c r="O973" t="s">
        <v>2008</v>
      </c>
      <c r="P973">
        <f>Table1373[[#This Row],[Date Measured GS 46]]-Table1373[[#This Row],[Exp. Start]]</f>
        <v>45</v>
      </c>
      <c r="Q973">
        <v>15.23</v>
      </c>
      <c r="R973">
        <v>46</v>
      </c>
      <c r="S973">
        <v>0.376</v>
      </c>
      <c r="T973">
        <f>Table1373[[#This Row],[Mass GS 46]]*1000</f>
        <v>376</v>
      </c>
      <c r="U973">
        <f>LOG(Table1373[[#This Row],[SVL GS 46]])</f>
        <v>1.1826999033360426</v>
      </c>
      <c r="V973">
        <f>LOG(Table1373[[#This Row],[Mass (mg) GS 46]])</f>
        <v>2.5751878449276608</v>
      </c>
      <c r="W973">
        <f>Table1373[[#This Row],[Mass (mg) GS 46]]*($W$4/Table1373[[#This Row],[SVL GS 46]])^$W$3</f>
        <v>352.27400042529484</v>
      </c>
      <c r="X973" s="12">
        <f>Table1373[[#This Row],[GS 46]]-Table1373[[#This Row],[GS]]</f>
        <v>4</v>
      </c>
      <c r="Y973">
        <f>Table1373[[#This Row],[SVL GS 46]]-Table1373[[#This Row],[SVL]]</f>
        <v>-0.67999999999999972</v>
      </c>
      <c r="Z973">
        <f>Table1373[[#This Row],[Mass GS 46]]-Table1373[[#This Row],[Mass]]</f>
        <v>-5.8999999999999997E-2</v>
      </c>
      <c r="AA973">
        <f>Table1373[[#This Row],[SMI.mg GS 46]]-Table1373[[#This Row],[SMI.mg]]</f>
        <v>-2.8994313955644202</v>
      </c>
      <c r="AB973">
        <f>Table1373[[#This Row],[Days post-exp. GS 46]]-Table1373[[#This Row],[Days post-exp.]]</f>
        <v>7</v>
      </c>
    </row>
    <row r="974" spans="1:29">
      <c r="A974" t="s">
        <v>1973</v>
      </c>
      <c r="B974" t="s">
        <v>1752</v>
      </c>
      <c r="C974" s="3">
        <v>44002</v>
      </c>
      <c r="D974" s="18">
        <v>44040</v>
      </c>
      <c r="E974" s="4" t="s">
        <v>2009</v>
      </c>
      <c r="F974" s="4">
        <f t="shared" si="2"/>
        <v>38</v>
      </c>
      <c r="G974" s="4">
        <v>13.09</v>
      </c>
      <c r="H974" s="4">
        <v>45</v>
      </c>
      <c r="I974" s="4">
        <v>0.34300000000000003</v>
      </c>
      <c r="J974" s="4">
        <f>Table1373[[#This Row],[Mass]]*1000</f>
        <v>343</v>
      </c>
      <c r="K974" s="4">
        <f>LOG(Table1373[[#This Row],[SVL]])</f>
        <v>1.1169396465507557</v>
      </c>
      <c r="L974" s="4">
        <f>LOG(Table1373[[#This Row],[Mass (mg)]])</f>
        <v>2.5352941200427703</v>
      </c>
      <c r="M974">
        <f>Table1373[[#This Row],[Mass (mg)]]*($M$4/Table1373[[#This Row],[SVL]])^$M$3</f>
        <v>482.24964453848946</v>
      </c>
      <c r="N974" s="13">
        <v>44044</v>
      </c>
      <c r="O974" t="s">
        <v>2010</v>
      </c>
      <c r="P974">
        <f>Table1373[[#This Row],[Date Measured GS 46]]-Table1373[[#This Row],[Exp. Start]]</f>
        <v>42</v>
      </c>
      <c r="Q974">
        <v>12.76</v>
      </c>
      <c r="R974">
        <v>46</v>
      </c>
      <c r="S974">
        <v>0.313</v>
      </c>
      <c r="T974">
        <f>Table1373[[#This Row],[Mass GS 46]]*1000</f>
        <v>313</v>
      </c>
      <c r="U974">
        <f>LOG(Table1373[[#This Row],[SVL GS 46]])</f>
        <v>1.1058506743851435</v>
      </c>
      <c r="V974">
        <f>LOG(Table1373[[#This Row],[Mass (mg) GS 46]])</f>
        <v>2.4955443375464483</v>
      </c>
      <c r="W974">
        <f>Table1373[[#This Row],[Mass (mg) GS 46]]*($W$4/Table1373[[#This Row],[SVL GS 46]])^$W$3</f>
        <v>496.02877602591025</v>
      </c>
      <c r="X974" s="12">
        <f>Table1373[[#This Row],[GS 46]]-Table1373[[#This Row],[GS]]</f>
        <v>1</v>
      </c>
      <c r="Y974">
        <f>Table1373[[#This Row],[SVL GS 46]]-Table1373[[#This Row],[SVL]]</f>
        <v>-0.33000000000000007</v>
      </c>
      <c r="Z974">
        <f>Table1373[[#This Row],[Mass GS 46]]-Table1373[[#This Row],[Mass]]</f>
        <v>-3.0000000000000027E-2</v>
      </c>
      <c r="AA974">
        <f>Table1373[[#This Row],[SMI.mg GS 46]]-Table1373[[#This Row],[SMI.mg]]</f>
        <v>13.779131487420784</v>
      </c>
      <c r="AB974">
        <f>Table1373[[#This Row],[Days post-exp. GS 46]]-Table1373[[#This Row],[Days post-exp.]]</f>
        <v>4</v>
      </c>
    </row>
    <row r="975" spans="1:29">
      <c r="A975" t="s">
        <v>1973</v>
      </c>
      <c r="B975" t="s">
        <v>1752</v>
      </c>
      <c r="C975" s="3">
        <v>44002</v>
      </c>
      <c r="D975" s="18">
        <v>44041</v>
      </c>
      <c r="E975" s="4" t="s">
        <v>2011</v>
      </c>
      <c r="F975" s="4">
        <f t="shared" si="2"/>
        <v>39</v>
      </c>
      <c r="G975" s="4">
        <v>14.55</v>
      </c>
      <c r="H975" s="4">
        <v>42</v>
      </c>
      <c r="I975" s="4">
        <v>0.51600000000000001</v>
      </c>
      <c r="J975" s="4">
        <f>Table1373[[#This Row],[Mass]]*1000</f>
        <v>516</v>
      </c>
      <c r="K975" s="4">
        <f>LOG(Table1373[[#This Row],[SVL]])</f>
        <v>1.1628629933219261</v>
      </c>
      <c r="L975" s="4">
        <f>LOG(Table1373[[#This Row],[Mass (mg)]])</f>
        <v>2.7126497016272113</v>
      </c>
      <c r="M975">
        <f>Table1373[[#This Row],[Mass (mg)]]*($M$4/Table1373[[#This Row],[SVL]])^$M$3</f>
        <v>540.38435626336116</v>
      </c>
      <c r="N975" s="13">
        <v>44046</v>
      </c>
      <c r="O975" t="s">
        <v>2012</v>
      </c>
      <c r="P975">
        <f>Table1373[[#This Row],[Date Measured GS 46]]-Table1373[[#This Row],[Exp. Start]]</f>
        <v>44</v>
      </c>
      <c r="Q975">
        <v>15.68</v>
      </c>
      <c r="R975">
        <v>46</v>
      </c>
      <c r="S975">
        <v>0.35499999999999998</v>
      </c>
      <c r="T975">
        <f>Table1373[[#This Row],[Mass GS 46]]*1000</f>
        <v>355</v>
      </c>
      <c r="U975">
        <f>LOG(Table1373[[#This Row],[SVL GS 46]])</f>
        <v>1.1953460583484197</v>
      </c>
      <c r="V975">
        <f>LOG(Table1373[[#This Row],[Mass (mg) GS 46]])</f>
        <v>2.5502283530550942</v>
      </c>
      <c r="W975">
        <f>Table1373[[#This Row],[Mass (mg) GS 46]]*($W$4/Table1373[[#This Row],[SVL GS 46]])^$W$3</f>
        <v>305.04048363515614</v>
      </c>
      <c r="X975" s="12">
        <f>Table1373[[#This Row],[GS 46]]-Table1373[[#This Row],[GS]]</f>
        <v>4</v>
      </c>
      <c r="Y975">
        <f>Table1373[[#This Row],[SVL GS 46]]-Table1373[[#This Row],[SVL]]</f>
        <v>1.129999999999999</v>
      </c>
      <c r="Z975">
        <f>Table1373[[#This Row],[Mass GS 46]]-Table1373[[#This Row],[Mass]]</f>
        <v>-0.16100000000000003</v>
      </c>
      <c r="AA975">
        <f>Table1373[[#This Row],[SMI.mg GS 46]]-Table1373[[#This Row],[SMI.mg]]</f>
        <v>-235.34387262820502</v>
      </c>
      <c r="AB975">
        <f>Table1373[[#This Row],[Days post-exp. GS 46]]-Table1373[[#This Row],[Days post-exp.]]</f>
        <v>5</v>
      </c>
    </row>
    <row r="976" spans="1:29">
      <c r="A976" t="s">
        <v>1973</v>
      </c>
      <c r="B976" t="s">
        <v>1752</v>
      </c>
      <c r="C976" s="3">
        <v>44002</v>
      </c>
      <c r="D976" s="18">
        <v>44041</v>
      </c>
      <c r="E976" s="4" t="s">
        <v>2013</v>
      </c>
      <c r="F976" s="4">
        <f t="shared" si="2"/>
        <v>39</v>
      </c>
      <c r="G976" s="4">
        <v>13.9</v>
      </c>
      <c r="H976" s="4">
        <v>42</v>
      </c>
      <c r="I976" s="4">
        <v>0.38900000000000001</v>
      </c>
      <c r="J976" s="4">
        <f>Table1373[[#This Row],[Mass]]*1000</f>
        <v>389</v>
      </c>
      <c r="K976" s="4">
        <f>LOG(Table1373[[#This Row],[SVL]])</f>
        <v>1.1430148002540952</v>
      </c>
      <c r="L976" s="4">
        <f>LOG(Table1373[[#This Row],[Mass (mg)]])</f>
        <v>2.5899496013257077</v>
      </c>
      <c r="M976">
        <f>Table1373[[#This Row],[Mass (mg)]]*($M$4/Table1373[[#This Row],[SVL]])^$M$3</f>
        <v>462.69209253981154</v>
      </c>
      <c r="N976" s="13">
        <v>44044</v>
      </c>
      <c r="O976" t="s">
        <v>2014</v>
      </c>
      <c r="P976">
        <f>Table1373[[#This Row],[Date Measured GS 46]]-Table1373[[#This Row],[Exp. Start]]</f>
        <v>42</v>
      </c>
      <c r="Q976">
        <v>13.47</v>
      </c>
      <c r="R976">
        <v>46</v>
      </c>
      <c r="S976">
        <v>0.315</v>
      </c>
      <c r="T976">
        <f>Table1373[[#This Row],[Mass GS 46]]*1000</f>
        <v>315</v>
      </c>
      <c r="U976">
        <f>LOG(Table1373[[#This Row],[SVL GS 46]])</f>
        <v>1.1293675957229856</v>
      </c>
      <c r="V976">
        <f>LOG(Table1373[[#This Row],[Mass (mg) GS 46]])</f>
        <v>2.4983105537896004</v>
      </c>
      <c r="W976">
        <f>Table1373[[#This Row],[Mass (mg) GS 46]]*($W$4/Table1373[[#This Row],[SVL GS 46]])^$W$3</f>
        <v>425.02981154912419</v>
      </c>
      <c r="X976" s="12">
        <f>Table1373[[#This Row],[GS 46]]-Table1373[[#This Row],[GS]]</f>
        <v>4</v>
      </c>
      <c r="Y976">
        <f>Table1373[[#This Row],[SVL GS 46]]-Table1373[[#This Row],[SVL]]</f>
        <v>-0.42999999999999972</v>
      </c>
      <c r="Z976">
        <f>Table1373[[#This Row],[Mass GS 46]]-Table1373[[#This Row],[Mass]]</f>
        <v>-7.400000000000001E-2</v>
      </c>
      <c r="AA976">
        <f>Table1373[[#This Row],[SMI.mg GS 46]]-Table1373[[#This Row],[SMI.mg]]</f>
        <v>-37.66228099068735</v>
      </c>
      <c r="AB976">
        <f>Table1373[[#This Row],[Days post-exp. GS 46]]-Table1373[[#This Row],[Days post-exp.]]</f>
        <v>3</v>
      </c>
    </row>
    <row r="977" spans="1:29">
      <c r="A977" t="s">
        <v>1973</v>
      </c>
      <c r="B977" t="s">
        <v>1752</v>
      </c>
      <c r="C977" s="3">
        <v>44002</v>
      </c>
      <c r="D977" s="18">
        <v>44041</v>
      </c>
      <c r="E977" s="4" t="s">
        <v>2015</v>
      </c>
      <c r="F977" s="4">
        <f t="shared" si="2"/>
        <v>39</v>
      </c>
      <c r="G977" s="4">
        <v>16.59</v>
      </c>
      <c r="H977" s="4">
        <v>42</v>
      </c>
      <c r="I977" s="4">
        <v>0.65</v>
      </c>
      <c r="J977" s="4">
        <f>Table1373[[#This Row],[Mass]]*1000</f>
        <v>650</v>
      </c>
      <c r="K977" s="4">
        <f>LOG(Table1373[[#This Row],[SVL]])</f>
        <v>1.2198463860243607</v>
      </c>
      <c r="L977" s="4">
        <f>LOG(Table1373[[#This Row],[Mass (mg)]])</f>
        <v>2.8129133566428557</v>
      </c>
      <c r="M977">
        <f>Table1373[[#This Row],[Mass (mg)]]*($M$4/Table1373[[#This Row],[SVL]])^$M$3</f>
        <v>472.31601495689495</v>
      </c>
      <c r="N977" s="28">
        <v>44046</v>
      </c>
      <c r="O977" s="32" t="s">
        <v>2016</v>
      </c>
      <c r="P977">
        <f>Table1373[[#This Row],[Date Measured GS 46]]-Table1373[[#This Row],[Exp. Start]]</f>
        <v>44</v>
      </c>
      <c r="Q977" s="33">
        <v>18.02</v>
      </c>
      <c r="R977" s="33">
        <v>46</v>
      </c>
      <c r="S977" s="33">
        <v>0.40210000000000001</v>
      </c>
      <c r="T977" s="41">
        <f>Table1373[[#This Row],[Mass GS 46]]*1000</f>
        <v>402.1</v>
      </c>
      <c r="U977" s="41">
        <f>LOG(Table1373[[#This Row],[SVL GS 46]])</f>
        <v>1.2557547866430441</v>
      </c>
      <c r="V977" s="41">
        <f>LOG(Table1373[[#This Row],[Mass (mg) GS 46]])</f>
        <v>2.604334073102911</v>
      </c>
      <c r="W977">
        <f>Table1373[[#This Row],[Mass (mg) GS 46]]*($W$4/Table1373[[#This Row],[SVL GS 46]])^$W$3</f>
        <v>228.57440590966741</v>
      </c>
      <c r="X977" s="12">
        <f>Table1373[[#This Row],[GS 46]]-Table1373[[#This Row],[GS]]</f>
        <v>4</v>
      </c>
      <c r="Y977">
        <f>Table1373[[#This Row],[SVL GS 46]]-Table1373[[#This Row],[SVL]]</f>
        <v>1.4299999999999997</v>
      </c>
      <c r="Z977">
        <f>Table1373[[#This Row],[Mass GS 46]]-Table1373[[#This Row],[Mass]]</f>
        <v>-0.24790000000000001</v>
      </c>
      <c r="AA977">
        <f>Table1373[[#This Row],[SMI.mg GS 46]]-Table1373[[#This Row],[SMI.mg]]</f>
        <v>-243.74160904722754</v>
      </c>
      <c r="AB977">
        <f>Table1373[[#This Row],[Days post-exp. GS 46]]-Table1373[[#This Row],[Days post-exp.]]</f>
        <v>5</v>
      </c>
    </row>
    <row r="978" spans="1:29">
      <c r="A978" t="s">
        <v>1973</v>
      </c>
      <c r="B978" t="s">
        <v>1752</v>
      </c>
      <c r="C978" s="3">
        <v>44002</v>
      </c>
      <c r="D978" s="18">
        <v>44042</v>
      </c>
      <c r="E978" s="4" t="s">
        <v>2017</v>
      </c>
      <c r="F978" s="4">
        <f t="shared" si="2"/>
        <v>40</v>
      </c>
      <c r="G978" s="4">
        <v>15.7</v>
      </c>
      <c r="H978" s="4">
        <v>42</v>
      </c>
      <c r="I978" s="4">
        <v>0.65</v>
      </c>
      <c r="J978" s="4">
        <f>Table1373[[#This Row],[Mass]]*1000</f>
        <v>650</v>
      </c>
      <c r="K978" s="4">
        <f>LOG(Table1373[[#This Row],[SVL]])</f>
        <v>1.1958996524092338</v>
      </c>
      <c r="L978" s="4">
        <f>LOG(Table1373[[#This Row],[Mass (mg)]])</f>
        <v>2.8129133566428557</v>
      </c>
      <c r="M978">
        <f>Table1373[[#This Row],[Mass (mg)]]*($M$4/Table1373[[#This Row],[SVL]])^$M$3</f>
        <v>550.73038013719452</v>
      </c>
      <c r="N978" s="27">
        <v>44046</v>
      </c>
      <c r="O978" s="30" t="s">
        <v>2018</v>
      </c>
      <c r="P978">
        <f>Table1373[[#This Row],[Date Measured GS 46]]-Table1373[[#This Row],[Exp. Start]]</f>
        <v>44</v>
      </c>
      <c r="Q978" s="31">
        <v>18.78</v>
      </c>
      <c r="R978" s="31">
        <v>46</v>
      </c>
      <c r="S978" s="31">
        <v>0.438</v>
      </c>
      <c r="T978">
        <f>Table1373[[#This Row],[Mass GS 46]]*1000</f>
        <v>438</v>
      </c>
      <c r="U978">
        <f>LOG(Table1373[[#This Row],[SVL GS 46]])</f>
        <v>1.2736955879300922</v>
      </c>
      <c r="V978">
        <f>LOG(Table1373[[#This Row],[Mass (mg) GS 46]])</f>
        <v>2.6414741105040997</v>
      </c>
      <c r="W978">
        <f>Table1373[[#This Row],[Mass (mg) GS 46]]*($W$4/Table1373[[#This Row],[SVL GS 46]])^$W$3</f>
        <v>220.23027395562536</v>
      </c>
      <c r="X978" s="12">
        <f>Table1373[[#This Row],[GS 46]]-Table1373[[#This Row],[GS]]</f>
        <v>4</v>
      </c>
      <c r="Y978">
        <f>Table1373[[#This Row],[SVL GS 46]]-Table1373[[#This Row],[SVL]]</f>
        <v>3.0800000000000018</v>
      </c>
      <c r="Z978">
        <f>Table1373[[#This Row],[Mass GS 46]]-Table1373[[#This Row],[Mass]]</f>
        <v>-0.21200000000000002</v>
      </c>
      <c r="AA978">
        <f>Table1373[[#This Row],[SMI.mg GS 46]]-Table1373[[#This Row],[SMI.mg]]</f>
        <v>-330.50010618156915</v>
      </c>
      <c r="AB978">
        <f>Table1373[[#This Row],[Days post-exp. GS 46]]-Table1373[[#This Row],[Days post-exp.]]</f>
        <v>4</v>
      </c>
    </row>
    <row r="979" spans="1:29">
      <c r="A979" t="s">
        <v>1973</v>
      </c>
      <c r="B979" t="s">
        <v>1752</v>
      </c>
      <c r="C979" s="3">
        <v>44002</v>
      </c>
      <c r="D979" s="18">
        <v>44042</v>
      </c>
      <c r="E979" s="4" t="s">
        <v>2019</v>
      </c>
      <c r="F979" s="4">
        <f t="shared" si="2"/>
        <v>40</v>
      </c>
      <c r="G979" s="4">
        <v>14.12</v>
      </c>
      <c r="H979" s="4">
        <v>45</v>
      </c>
      <c r="I979" s="4">
        <v>0.34399999999999997</v>
      </c>
      <c r="J979" s="4">
        <f>Table1373[[#This Row],[Mass]]*1000</f>
        <v>344</v>
      </c>
      <c r="K979" s="4">
        <f>LOG(Table1373[[#This Row],[SVL]])</f>
        <v>1.1498346967157849</v>
      </c>
      <c r="L979" s="4">
        <f>LOG(Table1373[[#This Row],[Mass (mg)]])</f>
        <v>2.53655844257153</v>
      </c>
      <c r="M979">
        <f>Table1373[[#This Row],[Mass (mg)]]*($M$4/Table1373[[#This Row],[SVL]])^$M$3</f>
        <v>391.65467764325416</v>
      </c>
      <c r="N979" s="28">
        <v>44046</v>
      </c>
      <c r="O979" s="32" t="s">
        <v>2020</v>
      </c>
      <c r="P979">
        <f>Table1373[[#This Row],[Date Measured GS 46]]-Table1373[[#This Row],[Exp. Start]]</f>
        <v>44</v>
      </c>
      <c r="Q979" s="33">
        <v>17.059999999999999</v>
      </c>
      <c r="R979" s="33">
        <v>46</v>
      </c>
      <c r="S979" s="33">
        <v>0.33200000000000002</v>
      </c>
      <c r="T979" s="41">
        <f>Table1373[[#This Row],[Mass GS 46]]*1000</f>
        <v>332</v>
      </c>
      <c r="U979" s="41">
        <f>LOG(Table1373[[#This Row],[SVL GS 46]])</f>
        <v>1.2319790268315043</v>
      </c>
      <c r="V979" s="41">
        <f>LOG(Table1373[[#This Row],[Mass (mg) GS 46]])</f>
        <v>2.5211380837040362</v>
      </c>
      <c r="W979">
        <f>Table1373[[#This Row],[Mass (mg) GS 46]]*($W$4/Table1373[[#This Row],[SVL GS 46]])^$W$3</f>
        <v>222.05172383061361</v>
      </c>
      <c r="X979" s="12">
        <f>Table1373[[#This Row],[GS 46]]-Table1373[[#This Row],[GS]]</f>
        <v>1</v>
      </c>
      <c r="Y979">
        <f>Table1373[[#This Row],[SVL GS 46]]-Table1373[[#This Row],[SVL]]</f>
        <v>2.9399999999999995</v>
      </c>
      <c r="Z979">
        <f>Table1373[[#This Row],[Mass GS 46]]-Table1373[[#This Row],[Mass]]</f>
        <v>-1.1999999999999955E-2</v>
      </c>
      <c r="AA979">
        <f>Table1373[[#This Row],[SMI.mg GS 46]]-Table1373[[#This Row],[SMI.mg]]</f>
        <v>-169.60295381264055</v>
      </c>
      <c r="AB979">
        <f>Table1373[[#This Row],[Days post-exp. GS 46]]-Table1373[[#This Row],[Days post-exp.]]</f>
        <v>4</v>
      </c>
    </row>
    <row r="980" spans="1:29">
      <c r="A980" t="s">
        <v>1973</v>
      </c>
      <c r="B980" t="s">
        <v>1752</v>
      </c>
      <c r="C980" s="3">
        <v>44002</v>
      </c>
      <c r="D980" s="18">
        <v>44042</v>
      </c>
      <c r="E980" s="4" t="s">
        <v>2021</v>
      </c>
      <c r="F980" s="4">
        <f t="shared" si="2"/>
        <v>40</v>
      </c>
      <c r="G980" s="4">
        <v>14.99</v>
      </c>
      <c r="H980" s="4">
        <v>45</v>
      </c>
      <c r="I980" s="4">
        <v>0.39500000000000002</v>
      </c>
      <c r="J980" s="4">
        <f>Table1373[[#This Row],[Mass]]*1000</f>
        <v>395</v>
      </c>
      <c r="K980" s="4">
        <f>LOG(Table1373[[#This Row],[SVL]])</f>
        <v>1.1758016328482794</v>
      </c>
      <c r="L980" s="4">
        <f>LOG(Table1373[[#This Row],[Mass (mg)]])</f>
        <v>2.5965970956264601</v>
      </c>
      <c r="M980">
        <f>Table1373[[#This Row],[Mass (mg)]]*($M$4/Table1373[[#This Row],[SVL]])^$M$3</f>
        <v>380.72211395532275</v>
      </c>
      <c r="N980" s="13">
        <v>44045</v>
      </c>
      <c r="O980" t="s">
        <v>2022</v>
      </c>
      <c r="P980">
        <f>Table1373[[#This Row],[Date Measured GS 46]]-Table1373[[#This Row],[Exp. Start]]</f>
        <v>43</v>
      </c>
      <c r="Q980">
        <v>18.25</v>
      </c>
      <c r="R980">
        <v>46</v>
      </c>
      <c r="S980">
        <v>0.43</v>
      </c>
      <c r="T980">
        <f>Table1373[[#This Row],[Mass GS 46]]*1000</f>
        <v>430</v>
      </c>
      <c r="U980">
        <f>LOG(Table1373[[#This Row],[SVL GS 46]])</f>
        <v>1.2612628687924936</v>
      </c>
      <c r="V980">
        <f>LOG(Table1373[[#This Row],[Mass (mg) GS 46]])</f>
        <v>2.6334684555795866</v>
      </c>
      <c r="W980">
        <f>Table1373[[#This Row],[Mass (mg) GS 46]]*($W$4/Table1373[[#This Row],[SVL GS 46]])^$W$3</f>
        <v>235.39704218261582</v>
      </c>
      <c r="X980" s="12">
        <f>Table1373[[#This Row],[GS 46]]-Table1373[[#This Row],[GS]]</f>
        <v>1</v>
      </c>
      <c r="Y980">
        <f>Table1373[[#This Row],[SVL GS 46]]-Table1373[[#This Row],[SVL]]</f>
        <v>3.26</v>
      </c>
      <c r="Z980">
        <f>Table1373[[#This Row],[Mass GS 46]]-Table1373[[#This Row],[Mass]]</f>
        <v>3.4999999999999976E-2</v>
      </c>
      <c r="AA980">
        <f>Table1373[[#This Row],[SMI.mg GS 46]]-Table1373[[#This Row],[SMI.mg]]</f>
        <v>-145.32507177270693</v>
      </c>
      <c r="AB980">
        <f>Table1373[[#This Row],[Days post-exp. GS 46]]-Table1373[[#This Row],[Days post-exp.]]</f>
        <v>3</v>
      </c>
    </row>
    <row r="981" spans="1:29">
      <c r="A981" t="s">
        <v>1973</v>
      </c>
      <c r="B981" t="s">
        <v>1752</v>
      </c>
      <c r="C981" s="3">
        <v>44002</v>
      </c>
      <c r="D981" s="18">
        <v>44042</v>
      </c>
      <c r="E981" s="4" t="s">
        <v>2023</v>
      </c>
      <c r="F981" s="4">
        <f t="shared" ref="F981:F992" si="3">D981-C981</f>
        <v>40</v>
      </c>
      <c r="G981" s="4">
        <v>14.36</v>
      </c>
      <c r="H981" s="4">
        <v>45</v>
      </c>
      <c r="I981" s="4">
        <v>0.30599999999999999</v>
      </c>
      <c r="J981" s="4">
        <f>Table1373[[#This Row],[Mass]]*1000</f>
        <v>306</v>
      </c>
      <c r="K981" s="4">
        <f>LOG(Table1373[[#This Row],[SVL]])</f>
        <v>1.1571544399062814</v>
      </c>
      <c r="L981" s="4">
        <f>LOG(Table1373[[#This Row],[Mass (mg)]])</f>
        <v>2.4857214264815801</v>
      </c>
      <c r="M981">
        <f>Table1373[[#This Row],[Mass (mg)]]*($M$4/Table1373[[#This Row],[SVL]])^$M$3</f>
        <v>332.41171477874019</v>
      </c>
      <c r="N981" s="13">
        <v>44049</v>
      </c>
      <c r="O981" t="s">
        <v>2024</v>
      </c>
      <c r="P981">
        <f>Table1373[[#This Row],[Date Measured GS 46]]-Table1373[[#This Row],[Exp. Start]]</f>
        <v>47</v>
      </c>
      <c r="Q981">
        <v>15.25</v>
      </c>
      <c r="R981">
        <v>46</v>
      </c>
      <c r="S981">
        <v>0.32200000000000001</v>
      </c>
      <c r="T981">
        <f>Table1373[[#This Row],[Mass GS 46]]*1000</f>
        <v>322</v>
      </c>
      <c r="U981">
        <f>LOG(Table1373[[#This Row],[SVL GS 46]])</f>
        <v>1.1832698436828046</v>
      </c>
      <c r="V981">
        <f>LOG(Table1373[[#This Row],[Mass (mg) GS 46]])</f>
        <v>2.5078558716958308</v>
      </c>
      <c r="W981">
        <f>Table1373[[#This Row],[Mass (mg) GS 46]]*($W$4/Table1373[[#This Row],[SVL GS 46]])^$W$3</f>
        <v>300.50775960359692</v>
      </c>
      <c r="X981" s="12">
        <f>Table1373[[#This Row],[GS 46]]-Table1373[[#This Row],[GS]]</f>
        <v>1</v>
      </c>
      <c r="Y981">
        <f>Table1373[[#This Row],[SVL GS 46]]-Table1373[[#This Row],[SVL]]</f>
        <v>0.89000000000000057</v>
      </c>
      <c r="Z981">
        <f>Table1373[[#This Row],[Mass GS 46]]-Table1373[[#This Row],[Mass]]</f>
        <v>1.6000000000000014E-2</v>
      </c>
      <c r="AA981">
        <f>Table1373[[#This Row],[SMI.mg GS 46]]-Table1373[[#This Row],[SMI.mg]]</f>
        <v>-31.903955175143267</v>
      </c>
      <c r="AB981">
        <f>Table1373[[#This Row],[Days post-exp. GS 46]]-Table1373[[#This Row],[Days post-exp.]]</f>
        <v>7</v>
      </c>
    </row>
    <row r="982" spans="1:29">
      <c r="A982" t="s">
        <v>1973</v>
      </c>
      <c r="B982" t="s">
        <v>1752</v>
      </c>
      <c r="C982" s="3">
        <v>44002</v>
      </c>
      <c r="D982" s="18">
        <v>44046</v>
      </c>
      <c r="E982" s="4" t="s">
        <v>2025</v>
      </c>
      <c r="F982" s="4">
        <f t="shared" si="3"/>
        <v>44</v>
      </c>
      <c r="G982" s="4">
        <v>16.07</v>
      </c>
      <c r="H982" s="4">
        <v>42</v>
      </c>
      <c r="I982" s="4">
        <v>0.56599999999999995</v>
      </c>
      <c r="J982" s="4">
        <f>Table1373[[#This Row],[Mass]]*1000</f>
        <v>566</v>
      </c>
      <c r="K982" s="4">
        <f>LOG(Table1373[[#This Row],[SVL]])</f>
        <v>1.2060158767633447</v>
      </c>
      <c r="L982" s="4">
        <f>LOG(Table1373[[#This Row],[Mass (mg)]])</f>
        <v>2.7528164311882715</v>
      </c>
      <c r="M982">
        <f>Table1373[[#This Row],[Mass (mg)]]*($M$4/Table1373[[#This Row],[SVL]])^$M$3</f>
        <v>449.43015651669992</v>
      </c>
      <c r="N982" s="13">
        <v>44052</v>
      </c>
      <c r="O982" s="9" t="s">
        <v>2026</v>
      </c>
      <c r="P982">
        <f>Table1373[[#This Row],[Date Measured GS 46]]-Table1373[[#This Row],[Exp. Start]]</f>
        <v>50</v>
      </c>
      <c r="Q982">
        <v>18.47</v>
      </c>
      <c r="R982">
        <v>46</v>
      </c>
      <c r="S982">
        <v>0.40110000000000001</v>
      </c>
      <c r="T982">
        <f>Table1373[[#This Row],[Mass GS 46]]*1000</f>
        <v>401.1</v>
      </c>
      <c r="U982">
        <f>LOG(Table1373[[#This Row],[SVL GS 46]])</f>
        <v>1.2664668954402414</v>
      </c>
      <c r="V982">
        <f>LOG(Table1373[[#This Row],[Mass (mg) GS 46]])</f>
        <v>2.6032526619816467</v>
      </c>
      <c r="W982">
        <f>Table1373[[#This Row],[Mass (mg) GS 46]]*($W$4/Table1373[[#This Row],[SVL GS 46]])^$W$3</f>
        <v>211.89825549195325</v>
      </c>
      <c r="X982" s="12">
        <f>Table1373[[#This Row],[GS 46]]-Table1373[[#This Row],[GS]]</f>
        <v>4</v>
      </c>
      <c r="Y982">
        <f>Table1373[[#This Row],[SVL GS 46]]-Table1373[[#This Row],[SVL]]</f>
        <v>2.3999999999999986</v>
      </c>
      <c r="Z982">
        <f>Table1373[[#This Row],[Mass GS 46]]-Table1373[[#This Row],[Mass]]</f>
        <v>-0.16489999999999994</v>
      </c>
      <c r="AA982">
        <f>Table1373[[#This Row],[SMI.mg GS 46]]-Table1373[[#This Row],[SMI.mg]]</f>
        <v>-237.53190102474667</v>
      </c>
      <c r="AB982">
        <f>Table1373[[#This Row],[Days post-exp. GS 46]]-Table1373[[#This Row],[Days post-exp.]]</f>
        <v>6</v>
      </c>
    </row>
    <row r="983" spans="1:29">
      <c r="A983" t="s">
        <v>1973</v>
      </c>
      <c r="B983" t="s">
        <v>1752</v>
      </c>
      <c r="C983" s="3">
        <v>44002</v>
      </c>
      <c r="D983" s="18">
        <v>44046</v>
      </c>
      <c r="E983" s="4" t="s">
        <v>2027</v>
      </c>
      <c r="F983" s="4">
        <f t="shared" si="3"/>
        <v>44</v>
      </c>
      <c r="G983" s="4">
        <v>16.920000000000002</v>
      </c>
      <c r="H983" s="4">
        <v>42</v>
      </c>
      <c r="I983" s="4">
        <v>0.51500000000000001</v>
      </c>
      <c r="J983" s="4">
        <f>Table1373[[#This Row],[Mass]]*1000</f>
        <v>515</v>
      </c>
      <c r="K983" s="4">
        <f>LOG(Table1373[[#This Row],[SVL]])</f>
        <v>1.2284003587030048</v>
      </c>
      <c r="L983" s="4">
        <f>LOG(Table1373[[#This Row],[Mass (mg)]])</f>
        <v>2.7118072290411912</v>
      </c>
      <c r="M983">
        <f>Table1373[[#This Row],[Mass (mg)]]*($M$4/Table1373[[#This Row],[SVL]])^$M$3</f>
        <v>354.24071491530231</v>
      </c>
      <c r="N983" s="13">
        <v>44052</v>
      </c>
      <c r="O983" t="s">
        <v>2028</v>
      </c>
      <c r="P983">
        <f>Table1373[[#This Row],[Date Measured GS 46]]-Table1373[[#This Row],[Exp. Start]]</f>
        <v>50</v>
      </c>
      <c r="Q983">
        <v>17.190000000000001</v>
      </c>
      <c r="R983">
        <v>46</v>
      </c>
      <c r="S983">
        <v>0.39600000000000002</v>
      </c>
      <c r="T983">
        <f>Table1373[[#This Row],[Mass GS 46]]*1000</f>
        <v>396</v>
      </c>
      <c r="U983">
        <f>LOG(Table1373[[#This Row],[SVL GS 46]])</f>
        <v>1.2352758766870524</v>
      </c>
      <c r="V983">
        <f>LOG(Table1373[[#This Row],[Mass (mg) GS 46]])</f>
        <v>2.5976951859255122</v>
      </c>
      <c r="W983">
        <f>Table1373[[#This Row],[Mass (mg) GS 46]]*($W$4/Table1373[[#This Row],[SVL GS 46]])^$W$3</f>
        <v>258.95149584522915</v>
      </c>
      <c r="X983" s="12">
        <f>Table1373[[#This Row],[GS 46]]-Table1373[[#This Row],[GS]]</f>
        <v>4</v>
      </c>
      <c r="Y983">
        <f>Table1373[[#This Row],[SVL GS 46]]-Table1373[[#This Row],[SVL]]</f>
        <v>0.26999999999999957</v>
      </c>
      <c r="Z983">
        <f>Table1373[[#This Row],[Mass GS 46]]-Table1373[[#This Row],[Mass]]</f>
        <v>-0.11899999999999999</v>
      </c>
      <c r="AA983">
        <f>Table1373[[#This Row],[SMI.mg GS 46]]-Table1373[[#This Row],[SMI.mg]]</f>
        <v>-95.289219070073159</v>
      </c>
      <c r="AB983">
        <f>Table1373[[#This Row],[Days post-exp. GS 46]]-Table1373[[#This Row],[Days post-exp.]]</f>
        <v>6</v>
      </c>
    </row>
    <row r="984" spans="1:29">
      <c r="A984" t="s">
        <v>1973</v>
      </c>
      <c r="B984" t="s">
        <v>1752</v>
      </c>
      <c r="C984" s="3">
        <v>44002</v>
      </c>
      <c r="D984" s="18">
        <v>44046</v>
      </c>
      <c r="E984" s="4" t="s">
        <v>2029</v>
      </c>
      <c r="F984" s="4">
        <f t="shared" si="3"/>
        <v>44</v>
      </c>
      <c r="G984" s="4">
        <v>15.43</v>
      </c>
      <c r="H984" s="4">
        <v>44</v>
      </c>
      <c r="I984" s="4">
        <v>0.443</v>
      </c>
      <c r="J984" s="4">
        <f>Table1373[[#This Row],[Mass]]*1000</f>
        <v>443</v>
      </c>
      <c r="K984" s="4">
        <f>LOG(Table1373[[#This Row],[SVL]])</f>
        <v>1.1883659260631483</v>
      </c>
      <c r="L984" s="4">
        <f>LOG(Table1373[[#This Row],[Mass (mg)]])</f>
        <v>2.6464037262230695</v>
      </c>
      <c r="M984">
        <f>Table1373[[#This Row],[Mass (mg)]]*($M$4/Table1373[[#This Row],[SVL]])^$M$3</f>
        <v>393.92673766776215</v>
      </c>
      <c r="N984" s="13">
        <v>44052</v>
      </c>
      <c r="O984" t="s">
        <v>2030</v>
      </c>
      <c r="P984">
        <f>Table1373[[#This Row],[Date Measured GS 46]]-Table1373[[#This Row],[Exp. Start]]</f>
        <v>50</v>
      </c>
      <c r="Q984">
        <v>16.559999999999999</v>
      </c>
      <c r="R984">
        <v>46</v>
      </c>
      <c r="S984">
        <v>0.36899999999999999</v>
      </c>
      <c r="T984">
        <f>Table1373[[#This Row],[Mass GS 46]]*1000</f>
        <v>369</v>
      </c>
      <c r="U984">
        <f>LOG(Table1373[[#This Row],[SVL GS 46]])</f>
        <v>1.2190603324488614</v>
      </c>
      <c r="V984">
        <f>LOG(Table1373[[#This Row],[Mass (mg) GS 46]])</f>
        <v>2.5670263661590602</v>
      </c>
      <c r="W984">
        <f>Table1373[[#This Row],[Mass (mg) GS 46]]*($W$4/Table1373[[#This Row],[SVL GS 46]])^$W$3</f>
        <v>269.59733186783581</v>
      </c>
      <c r="X984" s="12">
        <f>Table1373[[#This Row],[GS 46]]-Table1373[[#This Row],[GS]]</f>
        <v>2</v>
      </c>
      <c r="Y984">
        <f>Table1373[[#This Row],[SVL GS 46]]-Table1373[[#This Row],[SVL]]</f>
        <v>1.129999999999999</v>
      </c>
      <c r="Z984">
        <f>Table1373[[#This Row],[Mass GS 46]]-Table1373[[#This Row],[Mass]]</f>
        <v>-7.400000000000001E-2</v>
      </c>
      <c r="AA984">
        <f>Table1373[[#This Row],[SMI.mg GS 46]]-Table1373[[#This Row],[SMI.mg]]</f>
        <v>-124.32940579992635</v>
      </c>
      <c r="AB984">
        <f>Table1373[[#This Row],[Days post-exp. GS 46]]-Table1373[[#This Row],[Days post-exp.]]</f>
        <v>6</v>
      </c>
    </row>
    <row r="985" spans="1:29">
      <c r="A985" t="s">
        <v>1973</v>
      </c>
      <c r="B985" t="s">
        <v>1752</v>
      </c>
      <c r="C985" s="3">
        <v>44002</v>
      </c>
      <c r="D985" s="18">
        <v>44046</v>
      </c>
      <c r="E985" s="4" t="s">
        <v>2031</v>
      </c>
      <c r="F985" s="4">
        <f t="shared" si="3"/>
        <v>44</v>
      </c>
      <c r="G985" s="4">
        <v>14.34</v>
      </c>
      <c r="H985" s="4">
        <v>45</v>
      </c>
      <c r="I985" s="4">
        <v>0.33700000000000002</v>
      </c>
      <c r="J985" s="4">
        <f>Table1373[[#This Row],[Mass]]*1000</f>
        <v>337</v>
      </c>
      <c r="K985" s="4">
        <f>LOG(Table1373[[#This Row],[SVL]])</f>
        <v>1.1565491513317814</v>
      </c>
      <c r="L985" s="4">
        <f>LOG(Table1373[[#This Row],[Mass (mg)]])</f>
        <v>2.5276299008713385</v>
      </c>
      <c r="M985">
        <f>Table1373[[#This Row],[Mass (mg)]]*($M$4/Table1373[[#This Row],[SVL]])^$M$3</f>
        <v>367.51146800505984</v>
      </c>
      <c r="N985" s="13">
        <v>44047</v>
      </c>
      <c r="O985" t="s">
        <v>2032</v>
      </c>
      <c r="P985">
        <f>Table1373[[#This Row],[Date Measured GS 46]]-Table1373[[#This Row],[Exp. Start]]</f>
        <v>45</v>
      </c>
      <c r="Q985">
        <v>15.24</v>
      </c>
      <c r="R985">
        <v>46</v>
      </c>
      <c r="S985">
        <v>0.32500000000000001</v>
      </c>
      <c r="T985">
        <f>Table1373[[#This Row],[Mass GS 46]]*1000</f>
        <v>325</v>
      </c>
      <c r="U985">
        <f>LOG(Table1373[[#This Row],[SVL GS 46]])</f>
        <v>1.1829849670035817</v>
      </c>
      <c r="V985">
        <f>LOG(Table1373[[#This Row],[Mass (mg) GS 46]])</f>
        <v>2.5118833609788744</v>
      </c>
      <c r="W985">
        <f>Table1373[[#This Row],[Mass (mg) GS 46]]*($W$4/Table1373[[#This Row],[SVL GS 46]])^$W$3</f>
        <v>303.89906642297564</v>
      </c>
      <c r="X985" s="12">
        <f>Table1373[[#This Row],[GS 46]]-Table1373[[#This Row],[GS]]</f>
        <v>1</v>
      </c>
      <c r="Y985">
        <f>Table1373[[#This Row],[SVL GS 46]]-Table1373[[#This Row],[SVL]]</f>
        <v>0.90000000000000036</v>
      </c>
      <c r="Z985">
        <f>Table1373[[#This Row],[Mass GS 46]]-Table1373[[#This Row],[Mass]]</f>
        <v>-1.2000000000000011E-2</v>
      </c>
      <c r="AA985">
        <f>Table1373[[#This Row],[SMI.mg GS 46]]-Table1373[[#This Row],[SMI.mg]]</f>
        <v>-63.612401582084203</v>
      </c>
      <c r="AB985">
        <f>Table1373[[#This Row],[Days post-exp. GS 46]]-Table1373[[#This Row],[Days post-exp.]]</f>
        <v>1</v>
      </c>
    </row>
    <row r="986" spans="1:29">
      <c r="A986" t="s">
        <v>1973</v>
      </c>
      <c r="B986" t="s">
        <v>1752</v>
      </c>
      <c r="C986" s="3">
        <v>44002</v>
      </c>
      <c r="D986" s="18">
        <v>44046</v>
      </c>
      <c r="E986" s="4" t="s">
        <v>2033</v>
      </c>
      <c r="F986" s="4">
        <f t="shared" si="3"/>
        <v>44</v>
      </c>
      <c r="G986" s="4">
        <v>13.89</v>
      </c>
      <c r="H986" s="4">
        <v>45</v>
      </c>
      <c r="I986" s="4">
        <v>0.33400000000000002</v>
      </c>
      <c r="J986" s="4">
        <f>Table1373[[#This Row],[Mass]]*1000</f>
        <v>334</v>
      </c>
      <c r="K986" s="4">
        <f>LOG(Table1373[[#This Row],[SVL]])</f>
        <v>1.1427022457376157</v>
      </c>
      <c r="L986" s="4">
        <f>LOG(Table1373[[#This Row],[Mass (mg)]])</f>
        <v>2.5237464668115646</v>
      </c>
      <c r="M986">
        <f>Table1373[[#This Row],[Mass (mg)]]*($M$4/Table1373[[#This Row],[SVL]])^$M$3</f>
        <v>398.07013787118331</v>
      </c>
      <c r="N986" s="27">
        <v>44047</v>
      </c>
      <c r="O986" s="31" t="s">
        <v>2034</v>
      </c>
      <c r="P986">
        <f>Table1373[[#This Row],[Date Measured GS 46]]-Table1373[[#This Row],[Exp. Start]]</f>
        <v>45</v>
      </c>
      <c r="Q986" s="31">
        <v>13.69</v>
      </c>
      <c r="R986" s="31">
        <v>46</v>
      </c>
      <c r="S986" s="31">
        <v>0.32500000000000001</v>
      </c>
      <c r="T986">
        <f>Table1373[[#This Row],[Mass GS 46]]*1000</f>
        <v>325</v>
      </c>
      <c r="U986">
        <f>LOG(Table1373[[#This Row],[SVL GS 46]])</f>
        <v>1.13640344813399</v>
      </c>
      <c r="V986">
        <f>LOG(Table1373[[#This Row],[Mass (mg) GS 46]])</f>
        <v>2.5118833609788744</v>
      </c>
      <c r="W986">
        <f>Table1373[[#This Row],[Mass (mg) GS 46]]*($W$4/Table1373[[#This Row],[SVL GS 46]])^$W$3</f>
        <v>417.92003645703835</v>
      </c>
      <c r="X986" s="12">
        <f>Table1373[[#This Row],[GS 46]]-Table1373[[#This Row],[GS]]</f>
        <v>1</v>
      </c>
      <c r="Y986">
        <f>Table1373[[#This Row],[SVL GS 46]]-Table1373[[#This Row],[SVL]]</f>
        <v>-0.20000000000000107</v>
      </c>
      <c r="Z986">
        <f>Table1373[[#This Row],[Mass GS 46]]-Table1373[[#This Row],[Mass]]</f>
        <v>-9.000000000000008E-3</v>
      </c>
      <c r="AA986">
        <f>Table1373[[#This Row],[SMI.mg GS 46]]-Table1373[[#This Row],[SMI.mg]]</f>
        <v>19.849898585855044</v>
      </c>
      <c r="AB986">
        <f>Table1373[[#This Row],[Days post-exp. GS 46]]-Table1373[[#This Row],[Days post-exp.]]</f>
        <v>1</v>
      </c>
    </row>
    <row r="987" spans="1:29">
      <c r="A987" t="s">
        <v>1973</v>
      </c>
      <c r="B987" t="s">
        <v>1752</v>
      </c>
      <c r="C987" s="3">
        <v>44002</v>
      </c>
      <c r="D987" s="18">
        <v>44046</v>
      </c>
      <c r="E987" s="4" t="s">
        <v>2035</v>
      </c>
      <c r="F987" s="4">
        <f t="shared" si="3"/>
        <v>44</v>
      </c>
      <c r="G987" s="4">
        <v>16.079999999999998</v>
      </c>
      <c r="H987" s="4">
        <v>45</v>
      </c>
      <c r="I987" s="4">
        <v>0.36699999999999999</v>
      </c>
      <c r="J987" s="4">
        <f>Table1373[[#This Row],[Mass]]*1000</f>
        <v>367</v>
      </c>
      <c r="K987" s="4">
        <f>LOG(Table1373[[#This Row],[SVL]])</f>
        <v>1.2062860444124324</v>
      </c>
      <c r="L987" s="4">
        <f>LOG(Table1373[[#This Row],[Mass (mg)]])</f>
        <v>2.5646660642520893</v>
      </c>
      <c r="M987">
        <f>Table1373[[#This Row],[Mass (mg)]]*($M$4/Table1373[[#This Row],[SVL]])^$M$3</f>
        <v>290.91040851157328</v>
      </c>
      <c r="N987" s="13">
        <v>44047</v>
      </c>
      <c r="O987" t="s">
        <v>2036</v>
      </c>
      <c r="P987">
        <f>Table1373[[#This Row],[Date Measured GS 46]]-Table1373[[#This Row],[Exp. Start]]</f>
        <v>45</v>
      </c>
      <c r="Q987">
        <v>15.66</v>
      </c>
      <c r="R987">
        <v>46</v>
      </c>
      <c r="S987">
        <v>0.35</v>
      </c>
      <c r="T987">
        <f>Table1373[[#This Row],[Mass GS 46]]*1000</f>
        <v>350</v>
      </c>
      <c r="U987">
        <f>LOG(Table1373[[#This Row],[SVL GS 46]])</f>
        <v>1.1947917577219247</v>
      </c>
      <c r="V987">
        <f>LOG(Table1373[[#This Row],[Mass (mg) GS 46]])</f>
        <v>2.5440680443502757</v>
      </c>
      <c r="W987">
        <f>Table1373[[#This Row],[Mass (mg) GS 46]]*($W$4/Table1373[[#This Row],[SVL GS 46]])^$W$3</f>
        <v>301.88646633532932</v>
      </c>
      <c r="X987" s="12">
        <f>Table1373[[#This Row],[GS 46]]-Table1373[[#This Row],[GS]]</f>
        <v>1</v>
      </c>
      <c r="Y987">
        <f>Table1373[[#This Row],[SVL GS 46]]-Table1373[[#This Row],[SVL]]</f>
        <v>-0.41999999999999815</v>
      </c>
      <c r="Z987">
        <f>Table1373[[#This Row],[Mass GS 46]]-Table1373[[#This Row],[Mass]]</f>
        <v>-1.7000000000000015E-2</v>
      </c>
      <c r="AA987">
        <f>Table1373[[#This Row],[SMI.mg GS 46]]-Table1373[[#This Row],[SMI.mg]]</f>
        <v>10.976057823756037</v>
      </c>
      <c r="AB987">
        <f>Table1373[[#This Row],[Days post-exp. GS 46]]-Table1373[[#This Row],[Days post-exp.]]</f>
        <v>1</v>
      </c>
    </row>
    <row r="988" spans="1:29">
      <c r="A988" t="s">
        <v>1973</v>
      </c>
      <c r="B988" t="s">
        <v>1752</v>
      </c>
      <c r="C988" s="3">
        <v>44002</v>
      </c>
      <c r="D988" s="18">
        <v>44046</v>
      </c>
      <c r="E988" s="4" t="s">
        <v>2037</v>
      </c>
      <c r="F988" s="4">
        <f t="shared" si="3"/>
        <v>44</v>
      </c>
      <c r="G988" s="4">
        <v>14.45</v>
      </c>
      <c r="H988" s="4">
        <v>45</v>
      </c>
      <c r="I988" s="4">
        <v>0.33200000000000002</v>
      </c>
      <c r="J988" s="4">
        <f>Table1373[[#This Row],[Mass]]*1000</f>
        <v>332</v>
      </c>
      <c r="K988" s="4">
        <f>LOG(Table1373[[#This Row],[SVL]])</f>
        <v>1.1598678470925667</v>
      </c>
      <c r="L988" s="4">
        <f>LOG(Table1373[[#This Row],[Mass (mg)]])</f>
        <v>2.5211380837040362</v>
      </c>
      <c r="M988">
        <f>Table1373[[#This Row],[Mass (mg)]]*($M$4/Table1373[[#This Row],[SVL]])^$M$3</f>
        <v>354.4332623282084</v>
      </c>
      <c r="N988" s="27">
        <v>44047</v>
      </c>
      <c r="O988" s="31" t="s">
        <v>2038</v>
      </c>
      <c r="P988">
        <f>Table1373[[#This Row],[Date Measured GS 46]]-Table1373[[#This Row],[Exp. Start]]</f>
        <v>45</v>
      </c>
      <c r="Q988" s="31">
        <v>13.76</v>
      </c>
      <c r="R988" s="31">
        <v>46</v>
      </c>
      <c r="S988" s="31">
        <v>0.30599999999999999</v>
      </c>
      <c r="T988">
        <f>Table1373[[#This Row],[Mass GS 46]]*1000</f>
        <v>306</v>
      </c>
      <c r="U988">
        <f>LOG(Table1373[[#This Row],[SVL GS 46]])</f>
        <v>1.1386184338994925</v>
      </c>
      <c r="V988">
        <f>LOG(Table1373[[#This Row],[Mass (mg) GS 46]])</f>
        <v>2.4857214264815801</v>
      </c>
      <c r="W988">
        <f>Table1373[[#This Row],[Mass (mg) GS 46]]*($W$4/Table1373[[#This Row],[SVL GS 46]])^$W$3</f>
        <v>387.57160911611049</v>
      </c>
      <c r="X988" s="12">
        <f>Table1373[[#This Row],[GS 46]]-Table1373[[#This Row],[GS]]</f>
        <v>1</v>
      </c>
      <c r="Y988">
        <f>Table1373[[#This Row],[SVL GS 46]]-Table1373[[#This Row],[SVL]]</f>
        <v>-0.6899999999999995</v>
      </c>
      <c r="Z988">
        <f>Table1373[[#This Row],[Mass GS 46]]-Table1373[[#This Row],[Mass]]</f>
        <v>-2.6000000000000023E-2</v>
      </c>
      <c r="AA988">
        <f>Table1373[[#This Row],[SMI.mg GS 46]]-Table1373[[#This Row],[SMI.mg]]</f>
        <v>33.138346787902094</v>
      </c>
      <c r="AB988">
        <f>Table1373[[#This Row],[Days post-exp. GS 46]]-Table1373[[#This Row],[Days post-exp.]]</f>
        <v>1</v>
      </c>
    </row>
    <row r="989" spans="1:29">
      <c r="A989" t="s">
        <v>1973</v>
      </c>
      <c r="B989" t="s">
        <v>1752</v>
      </c>
      <c r="C989" s="3">
        <v>44002</v>
      </c>
      <c r="D989" s="18">
        <v>44046</v>
      </c>
      <c r="E989" s="4" t="s">
        <v>2039</v>
      </c>
      <c r="F989" s="4">
        <f t="shared" si="3"/>
        <v>44</v>
      </c>
      <c r="G989" s="4">
        <v>13.51</v>
      </c>
      <c r="H989" s="4">
        <v>45</v>
      </c>
      <c r="I989" s="4">
        <v>0.29599999999999999</v>
      </c>
      <c r="J989" s="4">
        <f>Table1373[[#This Row],[Mass]]*1000</f>
        <v>296</v>
      </c>
      <c r="K989" s="4">
        <f>LOG(Table1373[[#This Row],[SVL]])</f>
        <v>1.1306553490220306</v>
      </c>
      <c r="L989" s="4">
        <f>LOG(Table1373[[#This Row],[Mass (mg)]])</f>
        <v>2.4712917110589387</v>
      </c>
      <c r="M989">
        <f>Table1373[[#This Row],[Mass (mg)]]*($M$4/Table1373[[#This Row],[SVL]])^$M$3</f>
        <v>381.12097495919738</v>
      </c>
      <c r="N989" s="13">
        <v>44050</v>
      </c>
      <c r="O989" s="9" t="s">
        <v>2040</v>
      </c>
      <c r="P989">
        <f>Table1373[[#This Row],[Date Measured GS 46]]-Table1373[[#This Row],[Exp. Start]]</f>
        <v>48</v>
      </c>
      <c r="Q989">
        <v>16.53</v>
      </c>
      <c r="R989">
        <v>46</v>
      </c>
      <c r="S989">
        <v>0.26240000000000002</v>
      </c>
      <c r="T989">
        <f>Table1373[[#This Row],[Mass GS 46]]*1000</f>
        <v>262.40000000000003</v>
      </c>
      <c r="U989">
        <f>LOG(Table1373[[#This Row],[SVL GS 46]])</f>
        <v>1.2182728535714475</v>
      </c>
      <c r="V989">
        <f>LOG(Table1373[[#This Row],[Mass (mg) GS 46]])</f>
        <v>2.4189638307036225</v>
      </c>
      <c r="W989">
        <f>Table1373[[#This Row],[Mass (mg) GS 46]]*($W$4/Table1373[[#This Row],[SVL GS 46]])^$W$3</f>
        <v>192.74900693465676</v>
      </c>
      <c r="X989" s="12">
        <f>Table1373[[#This Row],[GS 46]]-Table1373[[#This Row],[GS]]</f>
        <v>1</v>
      </c>
      <c r="Y989">
        <f>Table1373[[#This Row],[SVL GS 46]]-Table1373[[#This Row],[SVL]]</f>
        <v>3.0200000000000014</v>
      </c>
      <c r="Z989">
        <f>Table1373[[#This Row],[Mass GS 46]]-Table1373[[#This Row],[Mass]]</f>
        <v>-3.3599999999999963E-2</v>
      </c>
      <c r="AA989">
        <f>Table1373[[#This Row],[SMI.mg GS 46]]-Table1373[[#This Row],[SMI.mg]]</f>
        <v>-188.37196802454062</v>
      </c>
      <c r="AB989">
        <f>Table1373[[#This Row],[Days post-exp. GS 46]]-Table1373[[#This Row],[Days post-exp.]]</f>
        <v>4</v>
      </c>
    </row>
    <row r="990" spans="1:29">
      <c r="A990" t="s">
        <v>1973</v>
      </c>
      <c r="B990" t="s">
        <v>1752</v>
      </c>
      <c r="C990" s="3">
        <v>44002</v>
      </c>
      <c r="D990" s="18">
        <v>44046</v>
      </c>
      <c r="E990" s="4" t="s">
        <v>2041</v>
      </c>
      <c r="F990" s="4">
        <f t="shared" si="3"/>
        <v>44</v>
      </c>
      <c r="G990" s="4">
        <v>14.37</v>
      </c>
      <c r="H990" s="4">
        <v>45</v>
      </c>
      <c r="I990" s="4">
        <v>0.30299999999999999</v>
      </c>
      <c r="J990" s="4">
        <f>Table1373[[#This Row],[Mass]]*1000</f>
        <v>303</v>
      </c>
      <c r="K990" s="4">
        <f>LOG(Table1373[[#This Row],[SVL]])</f>
        <v>1.1574567681342256</v>
      </c>
      <c r="L990" s="4">
        <f>LOG(Table1373[[#This Row],[Mass (mg)]])</f>
        <v>2.4814426285023048</v>
      </c>
      <c r="M990">
        <f>Table1373[[#This Row],[Mass (mg)]]*($M$4/Table1373[[#This Row],[SVL]])^$M$3</f>
        <v>328.51511244056934</v>
      </c>
      <c r="N990" s="13"/>
      <c r="O990" s="6" t="s">
        <v>2042</v>
      </c>
      <c r="AC990" s="12" t="s">
        <v>115</v>
      </c>
    </row>
    <row r="991" spans="1:29">
      <c r="A991" t="s">
        <v>1973</v>
      </c>
      <c r="B991" t="s">
        <v>1752</v>
      </c>
      <c r="C991" s="3">
        <v>44002</v>
      </c>
      <c r="D991" s="18">
        <v>44046</v>
      </c>
      <c r="E991" s="4" t="s">
        <v>2043</v>
      </c>
      <c r="F991" s="4">
        <f t="shared" si="3"/>
        <v>44</v>
      </c>
      <c r="G991" s="4">
        <v>14.67</v>
      </c>
      <c r="H991" s="4">
        <v>45</v>
      </c>
      <c r="I991" s="4">
        <v>0.42599999999999999</v>
      </c>
      <c r="J991" s="4">
        <f>Table1373[[#This Row],[Mass]]*1000</f>
        <v>426</v>
      </c>
      <c r="K991" s="4">
        <f>LOG(Table1373[[#This Row],[SVL]])</f>
        <v>1.1664301138432827</v>
      </c>
      <c r="L991" s="4">
        <f>LOG(Table1373[[#This Row],[Mass (mg)]])</f>
        <v>2.6294095991027189</v>
      </c>
      <c r="M991">
        <f>Table1373[[#This Row],[Mass (mg)]]*($M$4/Table1373[[#This Row],[SVL]])^$M$3</f>
        <v>436.03971156828948</v>
      </c>
      <c r="N991" s="13">
        <v>44052</v>
      </c>
      <c r="O991" t="s">
        <v>2044</v>
      </c>
      <c r="P991">
        <f>Table1373[[#This Row],[Date Measured GS 46]]-Table1373[[#This Row],[Exp. Start]]</f>
        <v>50</v>
      </c>
      <c r="Q991">
        <v>14.61</v>
      </c>
      <c r="R991">
        <v>46</v>
      </c>
      <c r="S991">
        <v>0.34499999999999997</v>
      </c>
      <c r="T991">
        <f>Table1373[[#This Row],[Mass GS 46]]*1000</f>
        <v>345</v>
      </c>
      <c r="U991">
        <f>LOG(Table1373[[#This Row],[SVL GS 46]])</f>
        <v>1.1646502159342969</v>
      </c>
      <c r="V991">
        <f>LOG(Table1373[[#This Row],[Mass (mg) GS 46]])</f>
        <v>2.537819095073274</v>
      </c>
      <c r="W991">
        <f>Table1373[[#This Row],[Mass (mg) GS 46]]*($W$4/Table1373[[#This Row],[SVL GS 46]])^$W$3</f>
        <v>365.70078306424784</v>
      </c>
      <c r="X991" s="12">
        <f>Table1373[[#This Row],[GS 46]]-Table1373[[#This Row],[GS]]</f>
        <v>1</v>
      </c>
      <c r="Y991">
        <f>Table1373[[#This Row],[SVL GS 46]]-Table1373[[#This Row],[SVL]]</f>
        <v>-6.0000000000000497E-2</v>
      </c>
      <c r="Z991">
        <f>Table1373[[#This Row],[Mass GS 46]]-Table1373[[#This Row],[Mass]]</f>
        <v>-8.1000000000000016E-2</v>
      </c>
      <c r="AA991">
        <f>Table1373[[#This Row],[SMI.mg GS 46]]-Table1373[[#This Row],[SMI.mg]]</f>
        <v>-70.338928504041633</v>
      </c>
      <c r="AB991">
        <f>Table1373[[#This Row],[Days post-exp. GS 46]]-Table1373[[#This Row],[Days post-exp.]]</f>
        <v>6</v>
      </c>
    </row>
    <row r="992" spans="1:29" ht="14.65" thickBot="1">
      <c r="A992" s="1" t="s">
        <v>1973</v>
      </c>
      <c r="B992" s="1" t="s">
        <v>1752</v>
      </c>
      <c r="C992" s="2">
        <v>44002</v>
      </c>
      <c r="D992" s="17">
        <v>44047</v>
      </c>
      <c r="E992" s="7" t="s">
        <v>2045</v>
      </c>
      <c r="F992" s="7">
        <f t="shared" si="3"/>
        <v>45</v>
      </c>
      <c r="G992" s="7">
        <v>15.15</v>
      </c>
      <c r="H992" s="7">
        <v>44</v>
      </c>
      <c r="I992" s="7">
        <v>0.29799999999999999</v>
      </c>
      <c r="J992" s="7">
        <f>Table1373[[#This Row],[Mass]]*1000</f>
        <v>298</v>
      </c>
      <c r="K992" s="7">
        <f>LOG(Table1373[[#This Row],[SVL]])</f>
        <v>1.1804126328383238</v>
      </c>
      <c r="L992" s="7">
        <f>LOG(Table1373[[#This Row],[Mass (mg)]])</f>
        <v>2.4742162640762553</v>
      </c>
      <c r="M992" s="36">
        <f>Table1373[[#This Row],[Mass (mg)]]*($M$4/Table1373[[#This Row],[SVL]])^$M$3</f>
        <v>278.85780485996617</v>
      </c>
      <c r="N992" s="14">
        <v>44052</v>
      </c>
      <c r="O992" s="1" t="s">
        <v>2046</v>
      </c>
      <c r="P992" s="1">
        <f>Table1373[[#This Row],[Date Measured GS 46]]-Table1373[[#This Row],[Exp. Start]]</f>
        <v>50</v>
      </c>
      <c r="Q992" s="1">
        <v>12.1</v>
      </c>
      <c r="R992" s="1">
        <v>46</v>
      </c>
      <c r="S992" s="1">
        <v>0.29399999999999998</v>
      </c>
      <c r="T992" s="1">
        <f>Table1373[[#This Row],[Mass GS 46]]*1000</f>
        <v>294</v>
      </c>
      <c r="U992" s="1">
        <f>LOG(Table1373[[#This Row],[SVL GS 46]])</f>
        <v>1.0827853703164501</v>
      </c>
      <c r="V992" s="1">
        <f>LOG(Table1373[[#This Row],[Mass (mg) GS 46]])</f>
        <v>2.4683473304121573</v>
      </c>
      <c r="W992" s="36">
        <f>Table1373[[#This Row],[Mass (mg) GS 46]]*($W$4/Table1373[[#This Row],[SVL GS 46]])^$W$3</f>
        <v>545.53434185521928</v>
      </c>
      <c r="X992" s="15">
        <f>Table1373[[#This Row],[GS 46]]-Table1373[[#This Row],[GS]]</f>
        <v>2</v>
      </c>
      <c r="Y992" s="1">
        <f>Table1373[[#This Row],[SVL GS 46]]-Table1373[[#This Row],[SVL]]</f>
        <v>-3.0500000000000007</v>
      </c>
      <c r="Z992" s="1">
        <f>Table1373[[#This Row],[Mass GS 46]]-Table1373[[#This Row],[Mass]]</f>
        <v>-4.0000000000000036E-3</v>
      </c>
      <c r="AA992" s="1">
        <f>Table1373[[#This Row],[SMI.mg GS 46]]-Table1373[[#This Row],[SMI.mg]]</f>
        <v>266.67653699525312</v>
      </c>
      <c r="AB992" s="1">
        <f>Table1373[[#This Row],[Days post-exp. GS 46]]-Table1373[[#This Row],[Days post-exp.]]</f>
        <v>5</v>
      </c>
      <c r="AC992" s="15"/>
    </row>
    <row r="993" spans="1:28">
      <c r="A993" t="s">
        <v>2047</v>
      </c>
      <c r="B993" t="s">
        <v>1752</v>
      </c>
      <c r="C993" s="3">
        <v>44002</v>
      </c>
      <c r="D993" s="13">
        <v>44017</v>
      </c>
      <c r="E993" t="s">
        <v>2048</v>
      </c>
      <c r="F993">
        <f>Table1373[[#This Row],[Date Measured]]-Table1373[[#This Row],[Exp. Start]]</f>
        <v>15</v>
      </c>
      <c r="G993">
        <v>15.09</v>
      </c>
      <c r="H993">
        <v>42</v>
      </c>
      <c r="I993">
        <v>0.31</v>
      </c>
      <c r="J993">
        <f>Table1373[[#This Row],[Mass]]*1000</f>
        <v>310</v>
      </c>
      <c r="K993">
        <f>LOG(Table1373[[#This Row],[SVL]])</f>
        <v>1.1786892397755899</v>
      </c>
      <c r="L993">
        <f>LOG(Table1373[[#This Row],[Mass (mg)]])</f>
        <v>2.4913616938342726</v>
      </c>
      <c r="M993">
        <f>Table1373[[#This Row],[Mass (mg)]]*($M$4/Table1373[[#This Row],[SVL]])^$M$3</f>
        <v>293.31139969245044</v>
      </c>
      <c r="N993" s="13">
        <v>44020</v>
      </c>
      <c r="O993" t="s">
        <v>2049</v>
      </c>
      <c r="P993">
        <f>Table1373[[#This Row],[Date Measured GS 46]]-Table1373[[#This Row],[Exp. Start]]</f>
        <v>18</v>
      </c>
      <c r="Q993">
        <v>14.18</v>
      </c>
      <c r="R993">
        <v>46</v>
      </c>
      <c r="S993">
        <v>0.29399999999999998</v>
      </c>
      <c r="T993">
        <f>Table1373[[#This Row],[Mass GS 46]]*1000</f>
        <v>294</v>
      </c>
      <c r="U993">
        <f>LOG(Table1373[[#This Row],[SVL GS 46]])</f>
        <v>1.1516762308470476</v>
      </c>
      <c r="V993">
        <f>LOG(Table1373[[#This Row],[Mass (mg) GS 46]])</f>
        <v>2.4683473304121573</v>
      </c>
      <c r="W993">
        <f>Table1373[[#This Row],[Mass (mg) GS 46]]*($W$4/Table1373[[#This Row],[SVL GS 46]])^$W$3</f>
        <v>340.55833755446406</v>
      </c>
      <c r="X993" s="12">
        <f>Table1373[[#This Row],[GS 46]]-Table1373[[#This Row],[GS]]</f>
        <v>4</v>
      </c>
      <c r="Y993">
        <f>Table1373[[#This Row],[SVL GS 46]]-Table1373[[#This Row],[SVL]]</f>
        <v>-0.91000000000000014</v>
      </c>
      <c r="Z993">
        <f>Table1373[[#This Row],[Mass GS 46]]-Table1373[[#This Row],[Mass]]</f>
        <v>-1.6000000000000014E-2</v>
      </c>
      <c r="AA993">
        <f>Table1373[[#This Row],[SMI.mg GS 46]]-Table1373[[#This Row],[SMI.mg]]</f>
        <v>47.246937862013624</v>
      </c>
      <c r="AB993">
        <f>Table1373[[#This Row],[Days post-exp. GS 46]]-Table1373[[#This Row],[Days post-exp.]]</f>
        <v>3</v>
      </c>
    </row>
    <row r="994" spans="1:28">
      <c r="A994" t="s">
        <v>2047</v>
      </c>
      <c r="B994" t="s">
        <v>1752</v>
      </c>
      <c r="C994" s="3">
        <v>44002</v>
      </c>
      <c r="D994" s="13">
        <v>44018</v>
      </c>
      <c r="E994" s="3" t="s">
        <v>2050</v>
      </c>
      <c r="F994">
        <f>Table1373[[#This Row],[Date Measured]]-Table1373[[#This Row],[Exp. Start]]</f>
        <v>16</v>
      </c>
      <c r="G994">
        <v>11.95</v>
      </c>
      <c r="H994">
        <v>42</v>
      </c>
      <c r="I994">
        <v>0.24199999999999999</v>
      </c>
      <c r="J994">
        <f>Table1373[[#This Row],[Mass]]*1000</f>
        <v>242</v>
      </c>
      <c r="K994">
        <f>LOG(Table1373[[#This Row],[SVL]])</f>
        <v>1.0773679052841565</v>
      </c>
      <c r="L994">
        <f>LOG(Table1373[[#This Row],[Mass (mg)]])</f>
        <v>2.3838153659804311</v>
      </c>
      <c r="M994">
        <f>Table1373[[#This Row],[Mass (mg)]]*($M$4/Table1373[[#This Row],[SVL]])^$M$3</f>
        <v>438.55570911072209</v>
      </c>
      <c r="N994" s="13">
        <v>44022</v>
      </c>
      <c r="O994" t="s">
        <v>2051</v>
      </c>
      <c r="P994">
        <f>Table1373[[#This Row],[Date Measured GS 46]]-Table1373[[#This Row],[Exp. Start]]</f>
        <v>20</v>
      </c>
      <c r="Q994">
        <v>14.28</v>
      </c>
      <c r="R994">
        <v>46</v>
      </c>
      <c r="S994">
        <v>0.17899999999999999</v>
      </c>
      <c r="T994">
        <f>Table1373[[#This Row],[Mass GS 46]]*1000</f>
        <v>179</v>
      </c>
      <c r="U994">
        <f>LOG(Table1373[[#This Row],[SVL GS 46]])</f>
        <v>1.1547282074401555</v>
      </c>
      <c r="V994">
        <f>LOG(Table1373[[#This Row],[Mass (mg) GS 46]])</f>
        <v>2.2528530309798933</v>
      </c>
      <c r="W994">
        <f>Table1373[[#This Row],[Mass (mg) GS 46]]*($W$4/Table1373[[#This Row],[SVL GS 46]])^$W$3</f>
        <v>203.06344604447801</v>
      </c>
      <c r="X994" s="12">
        <f>Table1373[[#This Row],[GS 46]]-Table1373[[#This Row],[GS]]</f>
        <v>4</v>
      </c>
      <c r="Y994">
        <f>Table1373[[#This Row],[SVL GS 46]]-Table1373[[#This Row],[SVL]]</f>
        <v>2.33</v>
      </c>
      <c r="Z994">
        <f>Table1373[[#This Row],[Mass GS 46]]-Table1373[[#This Row],[Mass]]</f>
        <v>-6.3E-2</v>
      </c>
      <c r="AA994">
        <f>Table1373[[#This Row],[SMI.mg GS 46]]-Table1373[[#This Row],[SMI.mg]]</f>
        <v>-235.49226306624408</v>
      </c>
      <c r="AB994">
        <f>Table1373[[#This Row],[Days post-exp. GS 46]]-Table1373[[#This Row],[Days post-exp.]]</f>
        <v>4</v>
      </c>
    </row>
    <row r="995" spans="1:28">
      <c r="A995" t="s">
        <v>2047</v>
      </c>
      <c r="B995" t="s">
        <v>1752</v>
      </c>
      <c r="C995" s="3">
        <v>44002</v>
      </c>
      <c r="D995" s="13">
        <v>44018</v>
      </c>
      <c r="E995" s="3" t="s">
        <v>2052</v>
      </c>
      <c r="F995">
        <f>Table1373[[#This Row],[Date Measured]]-Table1373[[#This Row],[Exp. Start]]</f>
        <v>16</v>
      </c>
      <c r="G995">
        <v>11.3</v>
      </c>
      <c r="H995">
        <v>42</v>
      </c>
      <c r="I995">
        <v>0.29499999999999998</v>
      </c>
      <c r="J995">
        <f>Table1373[[#This Row],[Mass]]*1000</f>
        <v>295</v>
      </c>
      <c r="K995">
        <f>LOG(Table1373[[#This Row],[SVL]])</f>
        <v>1.0530784434834197</v>
      </c>
      <c r="L995">
        <f>LOG(Table1373[[#This Row],[Mass (mg)]])</f>
        <v>2.469822015978163</v>
      </c>
      <c r="M995">
        <f>Table1373[[#This Row],[Mass (mg)]]*($M$4/Table1373[[#This Row],[SVL]])^$M$3</f>
        <v>624.73018507087841</v>
      </c>
      <c r="N995" s="13">
        <v>44021</v>
      </c>
      <c r="O995" t="s">
        <v>2053</v>
      </c>
      <c r="P995">
        <f>Table1373[[#This Row],[Date Measured GS 46]]-Table1373[[#This Row],[Exp. Start]]</f>
        <v>19</v>
      </c>
      <c r="Q995">
        <v>13.93</v>
      </c>
      <c r="R995">
        <v>46</v>
      </c>
      <c r="S995">
        <v>0.20899999999999999</v>
      </c>
      <c r="T995">
        <f>Table1373[[#This Row],[Mass GS 46]]*1000</f>
        <v>209</v>
      </c>
      <c r="U995">
        <f>LOG(Table1373[[#This Row],[SVL GS 46]])</f>
        <v>1.1439511164239635</v>
      </c>
      <c r="V995">
        <f>LOG(Table1373[[#This Row],[Mass (mg) GS 46]])</f>
        <v>2.3201462861110542</v>
      </c>
      <c r="W995">
        <f>Table1373[[#This Row],[Mass (mg) GS 46]]*($W$4/Table1373[[#This Row],[SVL GS 46]])^$W$3</f>
        <v>255.23300571430065</v>
      </c>
      <c r="X995" s="12">
        <f>Table1373[[#This Row],[GS 46]]-Table1373[[#This Row],[GS]]</f>
        <v>4</v>
      </c>
      <c r="Y995">
        <f>Table1373[[#This Row],[SVL GS 46]]-Table1373[[#This Row],[SVL]]</f>
        <v>2.629999999999999</v>
      </c>
      <c r="Z995">
        <f>Table1373[[#This Row],[Mass GS 46]]-Table1373[[#This Row],[Mass]]</f>
        <v>-8.5999999999999993E-2</v>
      </c>
      <c r="AA995">
        <f>Table1373[[#This Row],[SMI.mg GS 46]]-Table1373[[#This Row],[SMI.mg]]</f>
        <v>-369.49717935657776</v>
      </c>
      <c r="AB995">
        <f>Table1373[[#This Row],[Days post-exp. GS 46]]-Table1373[[#This Row],[Days post-exp.]]</f>
        <v>3</v>
      </c>
    </row>
    <row r="996" spans="1:28">
      <c r="A996" t="s">
        <v>2047</v>
      </c>
      <c r="B996" t="s">
        <v>1752</v>
      </c>
      <c r="C996" s="3">
        <v>44002</v>
      </c>
      <c r="D996" s="13">
        <v>44018</v>
      </c>
      <c r="E996" t="s">
        <v>2054</v>
      </c>
      <c r="F996">
        <f>Table1373[[#This Row],[Date Measured]]-Table1373[[#This Row],[Exp. Start]]</f>
        <v>16</v>
      </c>
      <c r="G996">
        <v>11.25</v>
      </c>
      <c r="H996">
        <v>42</v>
      </c>
      <c r="I996">
        <v>0.26300000000000001</v>
      </c>
      <c r="J996">
        <f>Table1373[[#This Row],[Mass]]*1000</f>
        <v>263</v>
      </c>
      <c r="K996">
        <f>LOG(Table1373[[#This Row],[SVL]])</f>
        <v>1.0511525224473812</v>
      </c>
      <c r="L996">
        <f>LOG(Table1373[[#This Row],[Mass (mg)]])</f>
        <v>2.419955748489758</v>
      </c>
      <c r="M996">
        <f>Table1373[[#This Row],[Mass (mg)]]*($M$4/Table1373[[#This Row],[SVL]])^$M$3</f>
        <v>563.88571913483167</v>
      </c>
      <c r="N996" s="13">
        <v>44020</v>
      </c>
      <c r="O996" t="s">
        <v>2055</v>
      </c>
      <c r="P996">
        <f>Table1373[[#This Row],[Date Measured GS 46]]-Table1373[[#This Row],[Exp. Start]]</f>
        <v>18</v>
      </c>
      <c r="Q996">
        <v>13.47</v>
      </c>
      <c r="R996">
        <v>46</v>
      </c>
      <c r="S996">
        <v>0.22900000000000001</v>
      </c>
      <c r="T996">
        <f>Table1373[[#This Row],[Mass GS 46]]*1000</f>
        <v>229</v>
      </c>
      <c r="U996">
        <f>LOG(Table1373[[#This Row],[SVL GS 46]])</f>
        <v>1.1293675957229856</v>
      </c>
      <c r="V996">
        <f>LOG(Table1373[[#This Row],[Mass (mg) GS 46]])</f>
        <v>2.3598354823398879</v>
      </c>
      <c r="W996">
        <f>Table1373[[#This Row],[Mass (mg) GS 46]]*($W$4/Table1373[[#This Row],[SVL GS 46]])^$W$3</f>
        <v>308.98992649126802</v>
      </c>
      <c r="X996" s="12">
        <f>Table1373[[#This Row],[GS 46]]-Table1373[[#This Row],[GS]]</f>
        <v>4</v>
      </c>
      <c r="Y996">
        <f>Table1373[[#This Row],[SVL GS 46]]-Table1373[[#This Row],[SVL]]</f>
        <v>2.2200000000000006</v>
      </c>
      <c r="Z996">
        <f>Table1373[[#This Row],[Mass GS 46]]-Table1373[[#This Row],[Mass]]</f>
        <v>-3.4000000000000002E-2</v>
      </c>
      <c r="AA996">
        <f>Table1373[[#This Row],[SMI.mg GS 46]]-Table1373[[#This Row],[SMI.mg]]</f>
        <v>-254.89579264356365</v>
      </c>
      <c r="AB996">
        <f>Table1373[[#This Row],[Days post-exp. GS 46]]-Table1373[[#This Row],[Days post-exp.]]</f>
        <v>2</v>
      </c>
    </row>
    <row r="997" spans="1:28">
      <c r="A997" t="s">
        <v>2047</v>
      </c>
      <c r="B997" t="s">
        <v>1752</v>
      </c>
      <c r="C997" s="3">
        <v>44002</v>
      </c>
      <c r="D997" s="18">
        <v>44019</v>
      </c>
      <c r="E997" s="4" t="s">
        <v>2056</v>
      </c>
      <c r="F997">
        <f>Table1373[[#This Row],[Date Measured]]-Table1373[[#This Row],[Exp. Start]]</f>
        <v>17</v>
      </c>
      <c r="G997" s="4">
        <v>11.45</v>
      </c>
      <c r="H997" s="4">
        <v>43</v>
      </c>
      <c r="I997" s="4">
        <v>0.30599999999999999</v>
      </c>
      <c r="J997" s="4">
        <f>Table1373[[#This Row],[Mass]]*1000</f>
        <v>306</v>
      </c>
      <c r="K997" s="4">
        <f>LOG(Table1373[[#This Row],[SVL]])</f>
        <v>1.0588054866759067</v>
      </c>
      <c r="L997" s="4">
        <f>LOG(Table1373[[#This Row],[Mass (mg)]])</f>
        <v>2.4857214264815801</v>
      </c>
      <c r="M997">
        <f>Table1373[[#This Row],[Mass (mg)]]*($M$4/Table1373[[#This Row],[SVL]])^$M$3</f>
        <v>624.65262238670505</v>
      </c>
      <c r="N997" s="13">
        <v>44022</v>
      </c>
      <c r="O997" t="s">
        <v>2057</v>
      </c>
      <c r="P997">
        <f>Table1373[[#This Row],[Date Measured GS 46]]-Table1373[[#This Row],[Exp. Start]]</f>
        <v>20</v>
      </c>
      <c r="Q997">
        <v>12.15</v>
      </c>
      <c r="R997">
        <v>46</v>
      </c>
      <c r="S997">
        <v>0.224</v>
      </c>
      <c r="T997">
        <f>Table1373[[#This Row],[Mass GS 46]]*1000</f>
        <v>224</v>
      </c>
      <c r="U997">
        <f>LOG(Table1373[[#This Row],[SVL GS 46]])</f>
        <v>1.0845762779343311</v>
      </c>
      <c r="V997">
        <f>LOG(Table1373[[#This Row],[Mass (mg) GS 46]])</f>
        <v>2.3502480183341627</v>
      </c>
      <c r="W997">
        <f>Table1373[[#This Row],[Mass (mg) GS 46]]*($W$4/Table1373[[#This Row],[SVL GS 46]])^$W$3</f>
        <v>410.58506189561325</v>
      </c>
      <c r="X997" s="12">
        <f>Table1373[[#This Row],[GS 46]]-Table1373[[#This Row],[GS]]</f>
        <v>3</v>
      </c>
      <c r="Y997">
        <f>Table1373[[#This Row],[SVL GS 46]]-Table1373[[#This Row],[SVL]]</f>
        <v>0.70000000000000107</v>
      </c>
      <c r="Z997">
        <f>Table1373[[#This Row],[Mass GS 46]]-Table1373[[#This Row],[Mass]]</f>
        <v>-8.199999999999999E-2</v>
      </c>
      <c r="AA997">
        <f>Table1373[[#This Row],[SMI.mg GS 46]]-Table1373[[#This Row],[SMI.mg]]</f>
        <v>-214.0675604910918</v>
      </c>
      <c r="AB997">
        <f>Table1373[[#This Row],[Days post-exp. GS 46]]-Table1373[[#This Row],[Days post-exp.]]</f>
        <v>3</v>
      </c>
    </row>
    <row r="998" spans="1:28">
      <c r="A998" t="s">
        <v>2047</v>
      </c>
      <c r="B998" t="s">
        <v>1752</v>
      </c>
      <c r="C998" s="3">
        <v>44002</v>
      </c>
      <c r="D998" s="18">
        <v>44019</v>
      </c>
      <c r="E998" s="4" t="s">
        <v>2058</v>
      </c>
      <c r="F998">
        <f>Table1373[[#This Row],[Date Measured]]-Table1373[[#This Row],[Exp. Start]]</f>
        <v>17</v>
      </c>
      <c r="G998" s="4">
        <v>11.44</v>
      </c>
      <c r="H998" s="4">
        <v>43</v>
      </c>
      <c r="I998" s="4">
        <v>0.30599999999999999</v>
      </c>
      <c r="J998" s="4">
        <f>Table1373[[#This Row],[Mass]]*1000</f>
        <v>306</v>
      </c>
      <c r="K998" s="4">
        <f>LOG(Table1373[[#This Row],[SVL]])</f>
        <v>1.0584260244570054</v>
      </c>
      <c r="L998" s="4">
        <f>LOG(Table1373[[#This Row],[Mass (mg)]])</f>
        <v>2.4857214264815801</v>
      </c>
      <c r="M998">
        <f>Table1373[[#This Row],[Mass (mg)]]*($M$4/Table1373[[#This Row],[SVL]])^$M$3</f>
        <v>626.1748247802592</v>
      </c>
      <c r="N998" s="13">
        <v>44022</v>
      </c>
      <c r="O998" s="9" t="s">
        <v>2059</v>
      </c>
      <c r="P998">
        <f>Table1373[[#This Row],[Date Measured GS 46]]-Table1373[[#This Row],[Exp. Start]]</f>
        <v>20</v>
      </c>
      <c r="Q998">
        <v>13.6</v>
      </c>
      <c r="R998">
        <v>46</v>
      </c>
      <c r="S998">
        <v>0.218</v>
      </c>
      <c r="T998">
        <f>Table1373[[#This Row],[Mass GS 46]]*1000</f>
        <v>218</v>
      </c>
      <c r="U998">
        <f>LOG(Table1373[[#This Row],[SVL GS 46]])</f>
        <v>1.1335389083702174</v>
      </c>
      <c r="V998">
        <f>LOG(Table1373[[#This Row],[Mass (mg) GS 46]])</f>
        <v>2.3384564936046046</v>
      </c>
      <c r="W998">
        <f>Table1373[[#This Row],[Mass (mg) GS 46]]*($W$4/Table1373[[#This Row],[SVL GS 46]])^$W$3</f>
        <v>285.87424907951601</v>
      </c>
      <c r="X998" s="12">
        <f>Table1373[[#This Row],[GS 46]]-Table1373[[#This Row],[GS]]</f>
        <v>3</v>
      </c>
      <c r="Y998">
        <f>Table1373[[#This Row],[SVL GS 46]]-Table1373[[#This Row],[SVL]]</f>
        <v>2.16</v>
      </c>
      <c r="Z998">
        <f>Table1373[[#This Row],[Mass GS 46]]-Table1373[[#This Row],[Mass]]</f>
        <v>-8.7999999999999995E-2</v>
      </c>
      <c r="AA998">
        <f>Table1373[[#This Row],[SMI.mg GS 46]]-Table1373[[#This Row],[SMI.mg]]</f>
        <v>-340.3005757007432</v>
      </c>
      <c r="AB998">
        <f>Table1373[[#This Row],[Days post-exp. GS 46]]-Table1373[[#This Row],[Days post-exp.]]</f>
        <v>3</v>
      </c>
    </row>
    <row r="999" spans="1:28">
      <c r="A999" t="s">
        <v>2047</v>
      </c>
      <c r="B999" t="s">
        <v>1752</v>
      </c>
      <c r="C999" s="3">
        <v>44002</v>
      </c>
      <c r="D999" s="18">
        <v>44019</v>
      </c>
      <c r="E999" s="4" t="s">
        <v>2060</v>
      </c>
      <c r="F999">
        <f>Table1373[[#This Row],[Date Measured]]-Table1373[[#This Row],[Exp. Start]]</f>
        <v>17</v>
      </c>
      <c r="G999" s="4">
        <v>12.73</v>
      </c>
      <c r="H999" s="4">
        <v>43</v>
      </c>
      <c r="I999" s="4">
        <v>0.29899999999999999</v>
      </c>
      <c r="J999" s="4">
        <f>Table1373[[#This Row],[Mass]]*1000</f>
        <v>299</v>
      </c>
      <c r="K999" s="4">
        <f>LOG(Table1373[[#This Row],[SVL]])</f>
        <v>1.1048284036536553</v>
      </c>
      <c r="L999" s="4">
        <f>LOG(Table1373[[#This Row],[Mass (mg)]])</f>
        <v>2.4756711883244296</v>
      </c>
      <c r="M999">
        <f>Table1373[[#This Row],[Mass (mg)]]*($M$4/Table1373[[#This Row],[SVL]])^$M$3</f>
        <v>454.34550464160253</v>
      </c>
      <c r="N999" s="13">
        <v>44023</v>
      </c>
      <c r="O999" t="s">
        <v>2061</v>
      </c>
      <c r="P999">
        <f>Table1373[[#This Row],[Date Measured GS 46]]-Table1373[[#This Row],[Exp. Start]]</f>
        <v>21</v>
      </c>
      <c r="Q999">
        <v>14.82</v>
      </c>
      <c r="R999">
        <v>46</v>
      </c>
      <c r="S999">
        <v>0.20899999999999999</v>
      </c>
      <c r="T999">
        <f>Table1373[[#This Row],[Mass GS 46]]*1000</f>
        <v>209</v>
      </c>
      <c r="U999">
        <f>LOG(Table1373[[#This Row],[SVL GS 46]])</f>
        <v>1.1708482036433094</v>
      </c>
      <c r="V999">
        <f>LOG(Table1373[[#This Row],[Mass (mg) GS 46]])</f>
        <v>2.3201462861110542</v>
      </c>
      <c r="W999">
        <f>Table1373[[#This Row],[Mass (mg) GS 46]]*($W$4/Table1373[[#This Row],[SVL GS 46]])^$W$3</f>
        <v>212.34538838123615</v>
      </c>
      <c r="X999" s="12">
        <f>Table1373[[#This Row],[GS 46]]-Table1373[[#This Row],[GS]]</f>
        <v>3</v>
      </c>
      <c r="Y999">
        <f>Table1373[[#This Row],[SVL GS 46]]-Table1373[[#This Row],[SVL]]</f>
        <v>2.09</v>
      </c>
      <c r="Z999">
        <f>Table1373[[#This Row],[Mass GS 46]]-Table1373[[#This Row],[Mass]]</f>
        <v>-0.09</v>
      </c>
      <c r="AA999">
        <f>Table1373[[#This Row],[SMI.mg GS 46]]-Table1373[[#This Row],[SMI.mg]]</f>
        <v>-242.00011626036638</v>
      </c>
      <c r="AB999">
        <f>Table1373[[#This Row],[Days post-exp. GS 46]]-Table1373[[#This Row],[Days post-exp.]]</f>
        <v>4</v>
      </c>
    </row>
    <row r="1000" spans="1:28">
      <c r="A1000" t="s">
        <v>2047</v>
      </c>
      <c r="B1000" t="s">
        <v>1752</v>
      </c>
      <c r="C1000" s="3">
        <v>44002</v>
      </c>
      <c r="D1000" s="18">
        <v>44019</v>
      </c>
      <c r="E1000" s="4" t="s">
        <v>2062</v>
      </c>
      <c r="F1000">
        <f>Table1373[[#This Row],[Date Measured]]-Table1373[[#This Row],[Exp. Start]]</f>
        <v>17</v>
      </c>
      <c r="G1000" s="4">
        <v>12.45</v>
      </c>
      <c r="H1000" s="4">
        <v>43</v>
      </c>
      <c r="I1000" s="4">
        <v>0.27900000000000003</v>
      </c>
      <c r="J1000" s="4">
        <f>Table1373[[#This Row],[Mass]]*1000</f>
        <v>279</v>
      </c>
      <c r="K1000" s="4">
        <f>LOG(Table1373[[#This Row],[SVL]])</f>
        <v>1.0951693514317551</v>
      </c>
      <c r="L1000" s="4">
        <f>LOG(Table1373[[#This Row],[Mass (mg)]])</f>
        <v>2.4456042032735974</v>
      </c>
      <c r="M1000">
        <f>Table1373[[#This Row],[Mass (mg)]]*($M$4/Table1373[[#This Row],[SVL]])^$M$3</f>
        <v>451.05099378539796</v>
      </c>
      <c r="N1000" s="13">
        <v>44022</v>
      </c>
      <c r="O1000" t="s">
        <v>2063</v>
      </c>
      <c r="P1000">
        <f>Table1373[[#This Row],[Date Measured GS 46]]-Table1373[[#This Row],[Exp. Start]]</f>
        <v>20</v>
      </c>
      <c r="Q1000">
        <v>14.4</v>
      </c>
      <c r="R1000">
        <v>46</v>
      </c>
      <c r="S1000">
        <v>0.20100000000000001</v>
      </c>
      <c r="T1000">
        <f>Table1373[[#This Row],[Mass GS 46]]*1000</f>
        <v>201</v>
      </c>
      <c r="U1000">
        <f>LOG(Table1373[[#This Row],[SVL GS 46]])</f>
        <v>1.1583624920952498</v>
      </c>
      <c r="V1000">
        <f>LOG(Table1373[[#This Row],[Mass (mg) GS 46]])</f>
        <v>2.3031960574204891</v>
      </c>
      <c r="W1000">
        <f>Table1373[[#This Row],[Mass (mg) GS 46]]*($W$4/Table1373[[#This Row],[SVL GS 46]])^$W$3</f>
        <v>222.42297679820661</v>
      </c>
      <c r="X1000" s="12">
        <f>Table1373[[#This Row],[GS 46]]-Table1373[[#This Row],[GS]]</f>
        <v>3</v>
      </c>
      <c r="Y1000">
        <f>Table1373[[#This Row],[SVL GS 46]]-Table1373[[#This Row],[SVL]]</f>
        <v>1.9500000000000011</v>
      </c>
      <c r="Z1000">
        <f>Table1373[[#This Row],[Mass GS 46]]-Table1373[[#This Row],[Mass]]</f>
        <v>-7.8000000000000014E-2</v>
      </c>
      <c r="AA1000">
        <f>Table1373[[#This Row],[SMI.mg GS 46]]-Table1373[[#This Row],[SMI.mg]]</f>
        <v>-228.62801698719136</v>
      </c>
      <c r="AB1000">
        <f>Table1373[[#This Row],[Days post-exp. GS 46]]-Table1373[[#This Row],[Days post-exp.]]</f>
        <v>3</v>
      </c>
    </row>
    <row r="1001" spans="1:28">
      <c r="A1001" t="s">
        <v>2047</v>
      </c>
      <c r="B1001" t="s">
        <v>1752</v>
      </c>
      <c r="C1001" s="3">
        <v>44002</v>
      </c>
      <c r="D1001" s="18">
        <v>44019</v>
      </c>
      <c r="E1001" s="4" t="s">
        <v>2064</v>
      </c>
      <c r="F1001">
        <f>Table1373[[#This Row],[Date Measured]]-Table1373[[#This Row],[Exp. Start]]</f>
        <v>17</v>
      </c>
      <c r="G1001" s="4">
        <v>9.9700000000000006</v>
      </c>
      <c r="H1001" s="4">
        <v>44</v>
      </c>
      <c r="I1001" s="4">
        <v>0.27500000000000002</v>
      </c>
      <c r="J1001" s="4">
        <f>Table1373[[#This Row],[Mass]]*1000</f>
        <v>275</v>
      </c>
      <c r="K1001" s="4">
        <f>LOG(Table1373[[#This Row],[SVL]])</f>
        <v>0.99869515831165578</v>
      </c>
      <c r="L1001" s="4">
        <f>LOG(Table1373[[#This Row],[Mass (mg)]])</f>
        <v>2.4393326938302629</v>
      </c>
      <c r="M1001">
        <f>Table1373[[#This Row],[Mass (mg)]]*($M$4/Table1373[[#This Row],[SVL]])^$M$3</f>
        <v>825.45617923105112</v>
      </c>
      <c r="N1001" s="13">
        <v>44020</v>
      </c>
      <c r="O1001" t="s">
        <v>2065</v>
      </c>
      <c r="P1001">
        <f>Table1373[[#This Row],[Date Measured GS 46]]-Table1373[[#This Row],[Exp. Start]]</f>
        <v>18</v>
      </c>
      <c r="Q1001">
        <v>13.43</v>
      </c>
      <c r="R1001">
        <v>46</v>
      </c>
      <c r="S1001">
        <v>0.27100000000000002</v>
      </c>
      <c r="T1001">
        <f>Table1373[[#This Row],[Mass GS 46]]*1000</f>
        <v>271</v>
      </c>
      <c r="U1001">
        <f>LOG(Table1373[[#This Row],[SVL GS 46]])</f>
        <v>1.1280760126687153</v>
      </c>
      <c r="V1001">
        <f>LOG(Table1373[[#This Row],[Mass (mg) GS 46]])</f>
        <v>2.4329692908744058</v>
      </c>
      <c r="W1001">
        <f>Table1373[[#This Row],[Mass (mg) GS 46]]*($W$4/Table1373[[#This Row],[SVL GS 46]])^$W$3</f>
        <v>368.90504519937389</v>
      </c>
      <c r="X1001" s="12">
        <f>Table1373[[#This Row],[GS 46]]-Table1373[[#This Row],[GS]]</f>
        <v>2</v>
      </c>
      <c r="Y1001">
        <f>Table1373[[#This Row],[SVL GS 46]]-Table1373[[#This Row],[SVL]]</f>
        <v>3.4599999999999991</v>
      </c>
      <c r="Z1001">
        <f>Table1373[[#This Row],[Mass GS 46]]-Table1373[[#This Row],[Mass]]</f>
        <v>-4.0000000000000036E-3</v>
      </c>
      <c r="AA1001">
        <f>Table1373[[#This Row],[SMI.mg GS 46]]-Table1373[[#This Row],[SMI.mg]]</f>
        <v>-456.55113403167724</v>
      </c>
      <c r="AB1001">
        <f>Table1373[[#This Row],[Days post-exp. GS 46]]-Table1373[[#This Row],[Days post-exp.]]</f>
        <v>1</v>
      </c>
    </row>
    <row r="1002" spans="1:28">
      <c r="A1002" t="s">
        <v>2047</v>
      </c>
      <c r="B1002" t="s">
        <v>1752</v>
      </c>
      <c r="C1002" s="3">
        <v>44002</v>
      </c>
      <c r="D1002" s="18">
        <v>44019</v>
      </c>
      <c r="E1002" s="4" t="s">
        <v>2066</v>
      </c>
      <c r="F1002">
        <f>Table1373[[#This Row],[Date Measured]]-Table1373[[#This Row],[Exp. Start]]</f>
        <v>17</v>
      </c>
      <c r="G1002" s="4">
        <v>12.39</v>
      </c>
      <c r="H1002" s="4">
        <v>44</v>
      </c>
      <c r="I1002" s="4">
        <v>0.26700000000000002</v>
      </c>
      <c r="J1002" s="4">
        <f>Table1373[[#This Row],[Mass]]*1000</f>
        <v>267</v>
      </c>
      <c r="K1002" s="4">
        <f>LOG(Table1373[[#This Row],[SVL]])</f>
        <v>1.0930713063760635</v>
      </c>
      <c r="L1002" s="4">
        <f>LOG(Table1373[[#This Row],[Mass (mg)]])</f>
        <v>2.4265112613645754</v>
      </c>
      <c r="M1002">
        <f>Table1373[[#This Row],[Mass (mg)]]*($M$4/Table1373[[#This Row],[SVL]])^$M$3</f>
        <v>437.49898152649962</v>
      </c>
      <c r="N1002" s="13">
        <v>44022</v>
      </c>
      <c r="O1002" t="s">
        <v>2067</v>
      </c>
      <c r="P1002">
        <f>Table1373[[#This Row],[Date Measured GS 46]]-Table1373[[#This Row],[Exp. Start]]</f>
        <v>20</v>
      </c>
      <c r="Q1002">
        <v>14.25</v>
      </c>
      <c r="R1002">
        <v>46</v>
      </c>
      <c r="S1002">
        <v>0.246</v>
      </c>
      <c r="T1002">
        <f>Table1373[[#This Row],[Mass GS 46]]*1000</f>
        <v>246</v>
      </c>
      <c r="U1002">
        <f>LOG(Table1373[[#This Row],[SVL GS 46]])</f>
        <v>1.153814864344529</v>
      </c>
      <c r="V1002">
        <f>LOG(Table1373[[#This Row],[Mass (mg) GS 46]])</f>
        <v>2.3909351071033793</v>
      </c>
      <c r="W1002">
        <f>Table1373[[#This Row],[Mass (mg) GS 46]]*($W$4/Table1373[[#This Row],[SVL GS 46]])^$W$3</f>
        <v>280.81919165758063</v>
      </c>
      <c r="X1002" s="12">
        <f>Table1373[[#This Row],[GS 46]]-Table1373[[#This Row],[GS]]</f>
        <v>2</v>
      </c>
      <c r="Y1002">
        <f>Table1373[[#This Row],[SVL GS 46]]-Table1373[[#This Row],[SVL]]</f>
        <v>1.8599999999999994</v>
      </c>
      <c r="Z1002">
        <f>Table1373[[#This Row],[Mass GS 46]]-Table1373[[#This Row],[Mass]]</f>
        <v>-2.1000000000000019E-2</v>
      </c>
      <c r="AA1002">
        <f>Table1373[[#This Row],[SMI.mg GS 46]]-Table1373[[#This Row],[SMI.mg]]</f>
        <v>-156.67978986891899</v>
      </c>
      <c r="AB1002">
        <f>Table1373[[#This Row],[Days post-exp. GS 46]]-Table1373[[#This Row],[Days post-exp.]]</f>
        <v>3</v>
      </c>
    </row>
    <row r="1003" spans="1:28">
      <c r="A1003" t="s">
        <v>2047</v>
      </c>
      <c r="B1003" t="s">
        <v>1752</v>
      </c>
      <c r="C1003" s="3">
        <v>44002</v>
      </c>
      <c r="D1003" s="18">
        <v>44019</v>
      </c>
      <c r="E1003" s="4" t="s">
        <v>2068</v>
      </c>
      <c r="F1003">
        <f>Table1373[[#This Row],[Date Measured]]-Table1373[[#This Row],[Exp. Start]]</f>
        <v>17</v>
      </c>
      <c r="G1003" s="4">
        <v>11.94</v>
      </c>
      <c r="H1003" s="4">
        <v>44</v>
      </c>
      <c r="I1003" s="4">
        <v>0.308</v>
      </c>
      <c r="J1003" s="4">
        <f>Table1373[[#This Row],[Mass]]*1000</f>
        <v>308</v>
      </c>
      <c r="K1003" s="4">
        <f>LOG(Table1373[[#This Row],[SVL]])</f>
        <v>1.0770043267933502</v>
      </c>
      <c r="L1003" s="4">
        <f>LOG(Table1373[[#This Row],[Mass (mg)]])</f>
        <v>2.4885507165004443</v>
      </c>
      <c r="M1003">
        <f>Table1373[[#This Row],[Mass (mg)]]*($M$4/Table1373[[#This Row],[SVL]])^$M$3</f>
        <v>559.46498275906708</v>
      </c>
      <c r="N1003" s="13">
        <v>44021</v>
      </c>
      <c r="O1003" t="s">
        <v>2069</v>
      </c>
      <c r="P1003">
        <f>Table1373[[#This Row],[Date Measured GS 46]]-Table1373[[#This Row],[Exp. Start]]</f>
        <v>19</v>
      </c>
      <c r="Q1003">
        <v>15.77</v>
      </c>
      <c r="R1003">
        <v>46</v>
      </c>
      <c r="S1003">
        <v>0.28499999999999998</v>
      </c>
      <c r="T1003">
        <f>Table1373[[#This Row],[Mass GS 46]]*1000</f>
        <v>285</v>
      </c>
      <c r="U1003">
        <f>LOG(Table1373[[#This Row],[SVL GS 46]])</f>
        <v>1.1978316933289028</v>
      </c>
      <c r="V1003">
        <f>LOG(Table1373[[#This Row],[Mass (mg) GS 46]])</f>
        <v>2.4548448600085102</v>
      </c>
      <c r="W1003">
        <f>Table1373[[#This Row],[Mass (mg) GS 46]]*($W$4/Table1373[[#This Row],[SVL GS 46]])^$W$3</f>
        <v>240.7635619937391</v>
      </c>
      <c r="X1003" s="12">
        <f>Table1373[[#This Row],[GS 46]]-Table1373[[#This Row],[GS]]</f>
        <v>2</v>
      </c>
      <c r="Y1003">
        <f>Table1373[[#This Row],[SVL GS 46]]-Table1373[[#This Row],[SVL]]</f>
        <v>3.83</v>
      </c>
      <c r="Z1003">
        <f>Table1373[[#This Row],[Mass GS 46]]-Table1373[[#This Row],[Mass]]</f>
        <v>-2.300000000000002E-2</v>
      </c>
      <c r="AA1003">
        <f>Table1373[[#This Row],[SMI.mg GS 46]]-Table1373[[#This Row],[SMI.mg]]</f>
        <v>-318.70142076532795</v>
      </c>
      <c r="AB1003">
        <f>Table1373[[#This Row],[Days post-exp. GS 46]]-Table1373[[#This Row],[Days post-exp.]]</f>
        <v>2</v>
      </c>
    </row>
    <row r="1004" spans="1:28">
      <c r="A1004" t="s">
        <v>2047</v>
      </c>
      <c r="B1004" t="s">
        <v>1752</v>
      </c>
      <c r="C1004" s="3">
        <v>44002</v>
      </c>
      <c r="D1004" s="18">
        <v>44019</v>
      </c>
      <c r="E1004" s="4" t="s">
        <v>2070</v>
      </c>
      <c r="F1004">
        <f>Table1373[[#This Row],[Date Measured]]-Table1373[[#This Row],[Exp. Start]]</f>
        <v>17</v>
      </c>
      <c r="G1004" s="4">
        <v>11.22</v>
      </c>
      <c r="H1004" s="4">
        <v>44</v>
      </c>
      <c r="I1004" s="4">
        <v>0.22900000000000001</v>
      </c>
      <c r="J1004" s="4">
        <f>Table1373[[#This Row],[Mass]]*1000</f>
        <v>229</v>
      </c>
      <c r="K1004" s="4">
        <f>LOG(Table1373[[#This Row],[SVL]])</f>
        <v>1.0499928569201427</v>
      </c>
      <c r="L1004" s="4">
        <f>LOG(Table1373[[#This Row],[Mass (mg)]])</f>
        <v>2.3598354823398879</v>
      </c>
      <c r="M1004">
        <f>Table1373[[#This Row],[Mass (mg)]]*($M$4/Table1373[[#This Row],[SVL]])^$M$3</f>
        <v>494.65364146690234</v>
      </c>
      <c r="N1004" s="13">
        <v>44020</v>
      </c>
      <c r="O1004" t="s">
        <v>2071</v>
      </c>
      <c r="P1004">
        <f>Table1373[[#This Row],[Date Measured GS 46]]-Table1373[[#This Row],[Exp. Start]]</f>
        <v>18</v>
      </c>
      <c r="Q1004">
        <v>12.62</v>
      </c>
      <c r="R1004">
        <v>46</v>
      </c>
      <c r="S1004">
        <v>0.23499999999999999</v>
      </c>
      <c r="T1004">
        <f>Table1373[[#This Row],[Mass GS 46]]*1000</f>
        <v>235</v>
      </c>
      <c r="U1004">
        <f>LOG(Table1373[[#This Row],[SVL GS 46]])</f>
        <v>1.1010593549081156</v>
      </c>
      <c r="V1004">
        <f>LOG(Table1373[[#This Row],[Mass (mg) GS 46]])</f>
        <v>2.3710678622717363</v>
      </c>
      <c r="W1004">
        <f>Table1373[[#This Row],[Mass (mg) GS 46]]*($W$4/Table1373[[#This Row],[SVL GS 46]])^$W$3</f>
        <v>384.82416423609044</v>
      </c>
      <c r="X1004" s="12">
        <f>Table1373[[#This Row],[GS 46]]-Table1373[[#This Row],[GS]]</f>
        <v>2</v>
      </c>
      <c r="Y1004">
        <f>Table1373[[#This Row],[SVL GS 46]]-Table1373[[#This Row],[SVL]]</f>
        <v>1.3999999999999986</v>
      </c>
      <c r="Z1004">
        <f>Table1373[[#This Row],[Mass GS 46]]-Table1373[[#This Row],[Mass]]</f>
        <v>5.9999999999999776E-3</v>
      </c>
      <c r="AA1004">
        <f>Table1373[[#This Row],[SMI.mg GS 46]]-Table1373[[#This Row],[SMI.mg]]</f>
        <v>-109.8294772308119</v>
      </c>
      <c r="AB1004">
        <f>Table1373[[#This Row],[Days post-exp. GS 46]]-Table1373[[#This Row],[Days post-exp.]]</f>
        <v>1</v>
      </c>
    </row>
    <row r="1005" spans="1:28">
      <c r="A1005" t="s">
        <v>2047</v>
      </c>
      <c r="B1005" t="s">
        <v>1752</v>
      </c>
      <c r="C1005" s="3">
        <v>44002</v>
      </c>
      <c r="D1005" s="13">
        <v>44020</v>
      </c>
      <c r="E1005" t="s">
        <v>2072</v>
      </c>
      <c r="F1005">
        <f>Table1373[[#This Row],[Date Measured]]-Table1373[[#This Row],[Exp. Start]]</f>
        <v>18</v>
      </c>
      <c r="G1005">
        <v>11.41</v>
      </c>
      <c r="H1005">
        <v>42</v>
      </c>
      <c r="I1005">
        <v>0.30499999999999999</v>
      </c>
      <c r="J1005">
        <f>Table1373[[#This Row],[Mass]]*1000</f>
        <v>305</v>
      </c>
      <c r="K1005">
        <f>LOG(Table1373[[#This Row],[SVL]])</f>
        <v>1.0572856444182146</v>
      </c>
      <c r="L1005">
        <f>LOG(Table1373[[#This Row],[Mass (mg)]])</f>
        <v>2.4842998393467859</v>
      </c>
      <c r="M1005">
        <f>Table1373[[#This Row],[Mass (mg)]]*($M$4/Table1373[[#This Row],[SVL]])^$M$3</f>
        <v>628.71044381224829</v>
      </c>
      <c r="N1005" s="13">
        <v>44023</v>
      </c>
      <c r="O1005" t="s">
        <v>2073</v>
      </c>
      <c r="P1005">
        <f>Table1373[[#This Row],[Date Measured GS 46]]-Table1373[[#This Row],[Exp. Start]]</f>
        <v>21</v>
      </c>
      <c r="Q1005">
        <v>13.73</v>
      </c>
      <c r="R1005">
        <v>46</v>
      </c>
      <c r="S1005">
        <v>0.21299999999999999</v>
      </c>
      <c r="T1005">
        <f>Table1373[[#This Row],[Mass GS 46]]*1000</f>
        <v>213</v>
      </c>
      <c r="U1005">
        <f>LOG(Table1373[[#This Row],[SVL GS 46]])</f>
        <v>1.137670537236755</v>
      </c>
      <c r="V1005">
        <f>LOG(Table1373[[#This Row],[Mass (mg) GS 46]])</f>
        <v>2.3283796034387376</v>
      </c>
      <c r="W1005">
        <f>Table1373[[#This Row],[Mass (mg) GS 46]]*($W$4/Table1373[[#This Row],[SVL GS 46]])^$W$3</f>
        <v>271.53494344752977</v>
      </c>
      <c r="X1005" s="12">
        <f>Table1373[[#This Row],[GS 46]]-Table1373[[#This Row],[GS]]</f>
        <v>4</v>
      </c>
      <c r="Y1005">
        <f>Table1373[[#This Row],[SVL GS 46]]-Table1373[[#This Row],[SVL]]</f>
        <v>2.3200000000000003</v>
      </c>
      <c r="Z1005">
        <f>Table1373[[#This Row],[Mass GS 46]]-Table1373[[#This Row],[Mass]]</f>
        <v>-9.1999999999999998E-2</v>
      </c>
      <c r="AA1005">
        <f>Table1373[[#This Row],[SMI.mg GS 46]]-Table1373[[#This Row],[SMI.mg]]</f>
        <v>-357.17550036471852</v>
      </c>
      <c r="AB1005">
        <f>Table1373[[#This Row],[Days post-exp. GS 46]]-Table1373[[#This Row],[Days post-exp.]]</f>
        <v>3</v>
      </c>
    </row>
    <row r="1006" spans="1:28">
      <c r="A1006" t="s">
        <v>2047</v>
      </c>
      <c r="B1006" t="s">
        <v>1752</v>
      </c>
      <c r="C1006" s="3">
        <v>44002</v>
      </c>
      <c r="D1006" s="13">
        <v>44021</v>
      </c>
      <c r="E1006" s="3" t="s">
        <v>2074</v>
      </c>
      <c r="F1006">
        <f>Table1373[[#This Row],[Date Measured]]-Table1373[[#This Row],[Exp. Start]]</f>
        <v>19</v>
      </c>
      <c r="G1006">
        <v>13.59</v>
      </c>
      <c r="H1006">
        <v>42</v>
      </c>
      <c r="I1006">
        <v>0.28299999999999997</v>
      </c>
      <c r="J1006">
        <f>Table1373[[#This Row],[Mass]]*1000</f>
        <v>283</v>
      </c>
      <c r="K1006">
        <f>LOG(Table1373[[#This Row],[SVL]])</f>
        <v>1.1332194567324942</v>
      </c>
      <c r="L1006">
        <f>LOG(Table1373[[#This Row],[Mass (mg)]])</f>
        <v>2.4517864355242902</v>
      </c>
      <c r="M1006">
        <f>Table1373[[#This Row],[Mass (mg)]]*($M$4/Table1373[[#This Row],[SVL]])^$M$3</f>
        <v>358.43875505487972</v>
      </c>
      <c r="N1006" s="13">
        <v>44026</v>
      </c>
      <c r="O1006" t="s">
        <v>2075</v>
      </c>
      <c r="P1006">
        <f>Table1373[[#This Row],[Date Measured GS 46]]-Table1373[[#This Row],[Exp. Start]]</f>
        <v>24</v>
      </c>
      <c r="Q1006">
        <v>12.43</v>
      </c>
      <c r="R1006">
        <v>46</v>
      </c>
      <c r="S1006">
        <v>0.183</v>
      </c>
      <c r="T1006">
        <f>Table1373[[#This Row],[Mass GS 46]]*1000</f>
        <v>183</v>
      </c>
      <c r="U1006">
        <f>LOG(Table1373[[#This Row],[SVL GS 46]])</f>
        <v>1.0944711286416449</v>
      </c>
      <c r="V1006">
        <f>LOG(Table1373[[#This Row],[Mass (mg) GS 46]])</f>
        <v>2.2624510897304293</v>
      </c>
      <c r="W1006">
        <f>Table1373[[#This Row],[Mass (mg) GS 46]]*($W$4/Table1373[[#This Row],[SVL GS 46]])^$W$3</f>
        <v>313.48369604271363</v>
      </c>
      <c r="X1006" s="12">
        <f>Table1373[[#This Row],[GS 46]]-Table1373[[#This Row],[GS]]</f>
        <v>4</v>
      </c>
      <c r="Y1006">
        <f>Table1373[[#This Row],[SVL GS 46]]-Table1373[[#This Row],[SVL]]</f>
        <v>-1.1600000000000001</v>
      </c>
      <c r="Z1006">
        <f>Table1373[[#This Row],[Mass GS 46]]-Table1373[[#This Row],[Mass]]</f>
        <v>-9.9999999999999978E-2</v>
      </c>
      <c r="AA1006">
        <f>Table1373[[#This Row],[SMI.mg GS 46]]-Table1373[[#This Row],[SMI.mg]]</f>
        <v>-44.955059012166089</v>
      </c>
      <c r="AB1006">
        <f>Table1373[[#This Row],[Days post-exp. GS 46]]-Table1373[[#This Row],[Days post-exp.]]</f>
        <v>5</v>
      </c>
    </row>
    <row r="1007" spans="1:28">
      <c r="A1007" t="s">
        <v>2047</v>
      </c>
      <c r="B1007" t="s">
        <v>1752</v>
      </c>
      <c r="C1007" s="3">
        <v>44002</v>
      </c>
      <c r="D1007" s="13">
        <v>44021</v>
      </c>
      <c r="E1007" s="3" t="s">
        <v>2076</v>
      </c>
      <c r="F1007">
        <f>Table1373[[#This Row],[Date Measured]]-Table1373[[#This Row],[Exp. Start]]</f>
        <v>19</v>
      </c>
      <c r="G1007">
        <v>13.75</v>
      </c>
      <c r="H1007">
        <v>42</v>
      </c>
      <c r="I1007">
        <v>0.314</v>
      </c>
      <c r="J1007">
        <f>Table1373[[#This Row],[Mass]]*1000</f>
        <v>314</v>
      </c>
      <c r="K1007">
        <f>LOG(Table1373[[#This Row],[SVL]])</f>
        <v>1.1383026981662814</v>
      </c>
      <c r="L1007">
        <f>LOG(Table1373[[#This Row],[Mass (mg)]])</f>
        <v>2.4969296480732148</v>
      </c>
      <c r="M1007">
        <f>Table1373[[#This Row],[Mass (mg)]]*($M$4/Table1373[[#This Row],[SVL]])^$M$3</f>
        <v>384.94459222225072</v>
      </c>
      <c r="O1007" s="6" t="s">
        <v>2077</v>
      </c>
      <c r="Q1007">
        <v>14.43</v>
      </c>
      <c r="R1007">
        <v>46</v>
      </c>
      <c r="S1007">
        <v>0.222</v>
      </c>
      <c r="T1007">
        <f>Table1373[[#This Row],[Mass GS 46]]*1000</f>
        <v>222</v>
      </c>
      <c r="U1007">
        <f>LOG(Table1373[[#This Row],[SVL GS 46]])</f>
        <v>1.1592663310934941</v>
      </c>
      <c r="V1007">
        <f>LOG(Table1373[[#This Row],[Mass (mg) GS 46]])</f>
        <v>2.3463529744506388</v>
      </c>
      <c r="W1007">
        <f>Table1373[[#This Row],[Mass (mg) GS 46]]*($W$4/Table1373[[#This Row],[SVL GS 46]])^$W$3</f>
        <v>244.14725157441427</v>
      </c>
      <c r="X1007" s="12">
        <f>Table1373[[#This Row],[GS 46]]-Table1373[[#This Row],[GS]]</f>
        <v>4</v>
      </c>
      <c r="Y1007">
        <f>Table1373[[#This Row],[SVL GS 46]]-Table1373[[#This Row],[SVL]]</f>
        <v>0.67999999999999972</v>
      </c>
      <c r="Z1007">
        <f>Table1373[[#This Row],[Mass GS 46]]-Table1373[[#This Row],[Mass]]</f>
        <v>-9.1999999999999998E-2</v>
      </c>
      <c r="AA1007">
        <f>Table1373[[#This Row],[SMI.mg GS 46]]-Table1373[[#This Row],[SMI.mg]]</f>
        <v>-140.79734064783645</v>
      </c>
    </row>
    <row r="1008" spans="1:28">
      <c r="A1008" t="s">
        <v>2047</v>
      </c>
      <c r="B1008" t="s">
        <v>1752</v>
      </c>
      <c r="C1008" s="3">
        <v>44002</v>
      </c>
      <c r="D1008" s="13">
        <v>44021</v>
      </c>
      <c r="E1008" s="3" t="s">
        <v>2078</v>
      </c>
      <c r="F1008">
        <f>Table1373[[#This Row],[Date Measured]]-Table1373[[#This Row],[Exp. Start]]</f>
        <v>19</v>
      </c>
      <c r="G1008">
        <v>12.43</v>
      </c>
      <c r="H1008">
        <v>42</v>
      </c>
      <c r="I1008">
        <v>0.314</v>
      </c>
      <c r="J1008">
        <f>Table1373[[#This Row],[Mass]]*1000</f>
        <v>314</v>
      </c>
      <c r="K1008">
        <f>LOG(Table1373[[#This Row],[SVL]])</f>
        <v>1.0944711286416449</v>
      </c>
      <c r="L1008">
        <f>LOG(Table1373[[#This Row],[Mass (mg)]])</f>
        <v>2.4969296480732148</v>
      </c>
      <c r="M1008">
        <f>Table1373[[#This Row],[Mass (mg)]]*($M$4/Table1373[[#This Row],[SVL]])^$M$3</f>
        <v>509.91298114029593</v>
      </c>
      <c r="N1008" s="13">
        <v>44025</v>
      </c>
      <c r="O1008" t="s">
        <v>2079</v>
      </c>
      <c r="P1008">
        <f>Table1373[[#This Row],[Date Measured GS 46]]-Table1373[[#This Row],[Exp. Start]]</f>
        <v>23</v>
      </c>
      <c r="Q1008">
        <v>13.15</v>
      </c>
      <c r="R1008">
        <v>46</v>
      </c>
      <c r="S1008">
        <v>0.14399999999999999</v>
      </c>
      <c r="T1008">
        <f>Table1373[[#This Row],[Mass GS 46]]*1000</f>
        <v>144</v>
      </c>
      <c r="U1008">
        <f>LOG(Table1373[[#This Row],[SVL GS 46]])</f>
        <v>1.1189257528257768</v>
      </c>
      <c r="V1008">
        <f>LOG(Table1373[[#This Row],[Mass (mg) GS 46]])</f>
        <v>2.1583624920952498</v>
      </c>
      <c r="W1008">
        <f>Table1373[[#This Row],[Mass (mg) GS 46]]*($W$4/Table1373[[#This Row],[SVL GS 46]])^$W$3</f>
        <v>208.68313448899579</v>
      </c>
      <c r="X1008" s="12">
        <f>Table1373[[#This Row],[GS 46]]-Table1373[[#This Row],[GS]]</f>
        <v>4</v>
      </c>
      <c r="Y1008">
        <f>Table1373[[#This Row],[SVL GS 46]]-Table1373[[#This Row],[SVL]]</f>
        <v>0.72000000000000064</v>
      </c>
      <c r="Z1008">
        <f>Table1373[[#This Row],[Mass GS 46]]-Table1373[[#This Row],[Mass]]</f>
        <v>-0.17</v>
      </c>
      <c r="AA1008">
        <f>Table1373[[#This Row],[SMI.mg GS 46]]-Table1373[[#This Row],[SMI.mg]]</f>
        <v>-301.22984665130014</v>
      </c>
      <c r="AB1008">
        <f>Table1373[[#This Row],[Days post-exp. GS 46]]-Table1373[[#This Row],[Days post-exp.]]</f>
        <v>4</v>
      </c>
    </row>
    <row r="1009" spans="1:28">
      <c r="A1009" t="s">
        <v>2047</v>
      </c>
      <c r="B1009" t="s">
        <v>1752</v>
      </c>
      <c r="C1009" s="3">
        <v>44002</v>
      </c>
      <c r="D1009" s="18">
        <v>44021</v>
      </c>
      <c r="E1009" s="4" t="s">
        <v>2080</v>
      </c>
      <c r="F1009">
        <f>Table1373[[#This Row],[Date Measured]]-Table1373[[#This Row],[Exp. Start]]</f>
        <v>19</v>
      </c>
      <c r="G1009" s="4">
        <v>12.42</v>
      </c>
      <c r="H1009" s="4">
        <v>45</v>
      </c>
      <c r="I1009" s="4">
        <v>0.23100000000000001</v>
      </c>
      <c r="J1009" s="4">
        <f>Table1373[[#This Row],[Mass]]*1000</f>
        <v>231</v>
      </c>
      <c r="K1009" s="4">
        <f>LOG(Table1373[[#This Row],[SVL]])</f>
        <v>1.0941215958405615</v>
      </c>
      <c r="L1009" s="4">
        <f>LOG(Table1373[[#This Row],[Mass (mg)]])</f>
        <v>2.3636119798921444</v>
      </c>
      <c r="M1009">
        <f>Table1373[[#This Row],[Mass (mg)]]*($M$4/Table1373[[#This Row],[SVL]])^$M$3</f>
        <v>375.96902277092283</v>
      </c>
      <c r="N1009" s="13">
        <v>44023</v>
      </c>
      <c r="O1009" t="s">
        <v>2081</v>
      </c>
      <c r="P1009">
        <f>Table1373[[#This Row],[Date Measured GS 46]]-Table1373[[#This Row],[Exp. Start]]</f>
        <v>21</v>
      </c>
      <c r="Q1009">
        <v>12.32</v>
      </c>
      <c r="R1009">
        <v>46</v>
      </c>
      <c r="S1009">
        <v>0.19900000000000001</v>
      </c>
      <c r="T1009">
        <f>Table1373[[#This Row],[Mass GS 46]]*1000</f>
        <v>199</v>
      </c>
      <c r="U1009">
        <f>LOG(Table1373[[#This Row],[SVL GS 46]])</f>
        <v>1.0906107078284066</v>
      </c>
      <c r="V1009">
        <f>LOG(Table1373[[#This Row],[Mass (mg) GS 46]])</f>
        <v>2.2988530764097068</v>
      </c>
      <c r="W1009">
        <f>Table1373[[#This Row],[Mass (mg) GS 46]]*($W$4/Table1373[[#This Row],[SVL GS 46]])^$W$3</f>
        <v>350.01268198271407</v>
      </c>
      <c r="X1009" s="12">
        <f>Table1373[[#This Row],[GS 46]]-Table1373[[#This Row],[GS]]</f>
        <v>1</v>
      </c>
      <c r="Y1009">
        <f>Table1373[[#This Row],[SVL GS 46]]-Table1373[[#This Row],[SVL]]</f>
        <v>-9.9999999999999645E-2</v>
      </c>
      <c r="Z1009">
        <f>Table1373[[#This Row],[Mass GS 46]]-Table1373[[#This Row],[Mass]]</f>
        <v>-3.2000000000000001E-2</v>
      </c>
      <c r="AA1009">
        <f>Table1373[[#This Row],[SMI.mg GS 46]]-Table1373[[#This Row],[SMI.mg]]</f>
        <v>-25.956340788208763</v>
      </c>
      <c r="AB1009">
        <f>Table1373[[#This Row],[Days post-exp. GS 46]]-Table1373[[#This Row],[Days post-exp.]]</f>
        <v>2</v>
      </c>
    </row>
    <row r="1010" spans="1:28">
      <c r="A1010" t="s">
        <v>2047</v>
      </c>
      <c r="B1010" t="s">
        <v>1752</v>
      </c>
      <c r="C1010" s="3">
        <v>44002</v>
      </c>
      <c r="D1010" s="13">
        <v>44022</v>
      </c>
      <c r="E1010" s="3" t="s">
        <v>2082</v>
      </c>
      <c r="F1010">
        <f>Table1373[[#This Row],[Date Measured]]-Table1373[[#This Row],[Exp. Start]]</f>
        <v>20</v>
      </c>
      <c r="G1010">
        <v>12.19</v>
      </c>
      <c r="H1010">
        <v>42</v>
      </c>
      <c r="I1010">
        <v>0.29699999999999999</v>
      </c>
      <c r="J1010">
        <f>Table1373[[#This Row],[Mass]]*1000</f>
        <v>297</v>
      </c>
      <c r="K1010">
        <f>LOG(Table1373[[#This Row],[SVL]])</f>
        <v>1.086003705618382</v>
      </c>
      <c r="L1010">
        <f>LOG(Table1373[[#This Row],[Mass (mg)]])</f>
        <v>2.4727564493172123</v>
      </c>
      <c r="M1010">
        <f>Table1373[[#This Row],[Mass (mg)]]*($M$4/Table1373[[#This Row],[SVL]])^$M$3</f>
        <v>509.22514882190859</v>
      </c>
      <c r="N1010" s="13">
        <v>44027</v>
      </c>
      <c r="O1010" t="s">
        <v>2083</v>
      </c>
      <c r="P1010">
        <f>Table1373[[#This Row],[Date Measured GS 46]]-Table1373[[#This Row],[Exp. Start]]</f>
        <v>25</v>
      </c>
      <c r="Q1010">
        <v>13.28</v>
      </c>
      <c r="R1010">
        <v>46</v>
      </c>
      <c r="S1010">
        <v>0.192</v>
      </c>
      <c r="T1010">
        <f>Table1373[[#This Row],[Mass GS 46]]*1000</f>
        <v>192</v>
      </c>
      <c r="U1010">
        <f>LOG(Table1373[[#This Row],[SVL GS 46]])</f>
        <v>1.1231980750319988</v>
      </c>
      <c r="V1010">
        <f>LOG(Table1373[[#This Row],[Mass (mg) GS 46]])</f>
        <v>2.2833012287035497</v>
      </c>
      <c r="W1010">
        <f>Table1373[[#This Row],[Mass (mg) GS 46]]*($W$4/Table1373[[#This Row],[SVL GS 46]])^$W$3</f>
        <v>270.23136679334675</v>
      </c>
      <c r="X1010" s="12">
        <f>Table1373[[#This Row],[GS 46]]-Table1373[[#This Row],[GS]]</f>
        <v>4</v>
      </c>
      <c r="Y1010">
        <f>Table1373[[#This Row],[SVL GS 46]]-Table1373[[#This Row],[SVL]]</f>
        <v>1.0899999999999999</v>
      </c>
      <c r="Z1010">
        <f>Table1373[[#This Row],[Mass GS 46]]-Table1373[[#This Row],[Mass]]</f>
        <v>-0.10499999999999998</v>
      </c>
      <c r="AA1010">
        <f>Table1373[[#This Row],[SMI.mg GS 46]]-Table1373[[#This Row],[SMI.mg]]</f>
        <v>-238.99378202856184</v>
      </c>
      <c r="AB1010">
        <f>Table1373[[#This Row],[Days post-exp. GS 46]]-Table1373[[#This Row],[Days post-exp.]]</f>
        <v>5</v>
      </c>
    </row>
    <row r="1011" spans="1:28">
      <c r="A1011" t="s">
        <v>2047</v>
      </c>
      <c r="B1011" t="s">
        <v>1752</v>
      </c>
      <c r="C1011" s="3">
        <v>44002</v>
      </c>
      <c r="D1011" s="13">
        <v>44022</v>
      </c>
      <c r="E1011" s="3" t="s">
        <v>2084</v>
      </c>
      <c r="F1011">
        <f>Table1373[[#This Row],[Date Measured]]-Table1373[[#This Row],[Exp. Start]]</f>
        <v>20</v>
      </c>
      <c r="G1011">
        <v>14.03</v>
      </c>
      <c r="H1011">
        <v>42</v>
      </c>
      <c r="I1011">
        <v>0.29799999999999999</v>
      </c>
      <c r="J1011">
        <f>Table1373[[#This Row],[Mass]]*1000</f>
        <v>298</v>
      </c>
      <c r="K1011">
        <f>LOG(Table1373[[#This Row],[SVL]])</f>
        <v>1.14705767102836</v>
      </c>
      <c r="L1011">
        <f>LOG(Table1373[[#This Row],[Mass (mg)]])</f>
        <v>2.4742162640762553</v>
      </c>
      <c r="M1011">
        <f>Table1373[[#This Row],[Mass (mg)]]*($M$4/Table1373[[#This Row],[SVL]])^$M$3</f>
        <v>345.37974274100861</v>
      </c>
      <c r="N1011" s="13">
        <v>44027</v>
      </c>
      <c r="O1011" t="s">
        <v>2085</v>
      </c>
      <c r="P1011">
        <f>Table1373[[#This Row],[Date Measured GS 46]]-Table1373[[#This Row],[Exp. Start]]</f>
        <v>25</v>
      </c>
      <c r="Q1011">
        <v>12.33</v>
      </c>
      <c r="R1011">
        <v>46</v>
      </c>
      <c r="S1011">
        <v>0.19500000000000001</v>
      </c>
      <c r="T1011">
        <f>Table1373[[#This Row],[Mass GS 46]]*1000</f>
        <v>195</v>
      </c>
      <c r="U1011">
        <f>LOG(Table1373[[#This Row],[SVL GS 46]])</f>
        <v>1.0909630765957317</v>
      </c>
      <c r="V1011">
        <f>LOG(Table1373[[#This Row],[Mass (mg) GS 46]])</f>
        <v>2.2900346113625178</v>
      </c>
      <c r="W1011">
        <f>Table1373[[#This Row],[Mass (mg) GS 46]]*($W$4/Table1373[[#This Row],[SVL GS 46]])^$W$3</f>
        <v>342.15166179255169</v>
      </c>
      <c r="X1011" s="12">
        <f>Table1373[[#This Row],[GS 46]]-Table1373[[#This Row],[GS]]</f>
        <v>4</v>
      </c>
      <c r="Y1011">
        <f>Table1373[[#This Row],[SVL GS 46]]-Table1373[[#This Row],[SVL]]</f>
        <v>-1.6999999999999993</v>
      </c>
      <c r="Z1011">
        <f>Table1373[[#This Row],[Mass GS 46]]-Table1373[[#This Row],[Mass]]</f>
        <v>-0.10299999999999998</v>
      </c>
      <c r="AA1011">
        <f>Table1373[[#This Row],[SMI.mg GS 46]]-Table1373[[#This Row],[SMI.mg]]</f>
        <v>-3.2280809484569204</v>
      </c>
      <c r="AB1011">
        <f>Table1373[[#This Row],[Days post-exp. GS 46]]-Table1373[[#This Row],[Days post-exp.]]</f>
        <v>5</v>
      </c>
    </row>
    <row r="1012" spans="1:28">
      <c r="A1012" t="s">
        <v>2047</v>
      </c>
      <c r="B1012" t="s">
        <v>1752</v>
      </c>
      <c r="C1012" s="3">
        <v>44002</v>
      </c>
      <c r="D1012" s="13">
        <v>44023</v>
      </c>
      <c r="E1012" s="3" t="s">
        <v>2086</v>
      </c>
      <c r="F1012">
        <f>Table1373[[#This Row],[Date Measured]]-Table1373[[#This Row],[Exp. Start]]</f>
        <v>21</v>
      </c>
      <c r="G1012">
        <v>14.91</v>
      </c>
      <c r="H1012">
        <v>42</v>
      </c>
      <c r="I1012">
        <v>0.30199999999999999</v>
      </c>
      <c r="J1012">
        <f>Table1373[[#This Row],[Mass]]*1000</f>
        <v>302</v>
      </c>
      <c r="K1012">
        <f>LOG(Table1373[[#This Row],[SVL]])</f>
        <v>1.1734776434529945</v>
      </c>
      <c r="L1012">
        <f>LOG(Table1373[[#This Row],[Mass (mg)]])</f>
        <v>2.4800069429571505</v>
      </c>
      <c r="M1012">
        <f>Table1373[[#This Row],[Mass (mg)]]*($M$4/Table1373[[#This Row],[SVL]])^$M$3</f>
        <v>295.45523442428157</v>
      </c>
      <c r="N1012" s="13">
        <v>44027</v>
      </c>
      <c r="O1012" t="s">
        <v>2087</v>
      </c>
      <c r="P1012">
        <f>Table1373[[#This Row],[Date Measured GS 46]]-Table1373[[#This Row],[Exp. Start]]</f>
        <v>25</v>
      </c>
      <c r="Q1012">
        <v>13.18</v>
      </c>
      <c r="R1012">
        <v>46</v>
      </c>
      <c r="S1012">
        <v>0.21199999999999999</v>
      </c>
      <c r="T1012">
        <f>Table1373[[#This Row],[Mass GS 46]]*1000</f>
        <v>212</v>
      </c>
      <c r="U1012">
        <f>LOG(Table1373[[#This Row],[SVL GS 46]])</f>
        <v>1.1199154102579911</v>
      </c>
      <c r="V1012">
        <f>LOG(Table1373[[#This Row],[Mass (mg) GS 46]])</f>
        <v>2.3263358609287512</v>
      </c>
      <c r="W1012">
        <f>Table1373[[#This Row],[Mass (mg) GS 46]]*($W$4/Table1373[[#This Row],[SVL GS 46]])^$W$3</f>
        <v>305.1554160655848</v>
      </c>
      <c r="X1012" s="12">
        <f>Table1373[[#This Row],[GS 46]]-Table1373[[#This Row],[GS]]</f>
        <v>4</v>
      </c>
      <c r="Y1012">
        <f>Table1373[[#This Row],[SVL GS 46]]-Table1373[[#This Row],[SVL]]</f>
        <v>-1.7300000000000004</v>
      </c>
      <c r="Z1012">
        <f>Table1373[[#This Row],[Mass GS 46]]-Table1373[[#This Row],[Mass]]</f>
        <v>-0.09</v>
      </c>
      <c r="AA1012">
        <f>Table1373[[#This Row],[SMI.mg GS 46]]-Table1373[[#This Row],[SMI.mg]]</f>
        <v>9.7001816413032316</v>
      </c>
      <c r="AB1012">
        <f>Table1373[[#This Row],[Days post-exp. GS 46]]-Table1373[[#This Row],[Days post-exp.]]</f>
        <v>4</v>
      </c>
    </row>
    <row r="1013" spans="1:28">
      <c r="A1013" t="s">
        <v>2047</v>
      </c>
      <c r="B1013" t="s">
        <v>1752</v>
      </c>
      <c r="C1013" s="3">
        <v>44002</v>
      </c>
      <c r="D1013" s="13">
        <v>44024</v>
      </c>
      <c r="E1013" t="s">
        <v>2088</v>
      </c>
      <c r="F1013">
        <f>Table1373[[#This Row],[Date Measured]]-Table1373[[#This Row],[Exp. Start]]</f>
        <v>22</v>
      </c>
      <c r="G1013">
        <v>13.72</v>
      </c>
      <c r="H1013">
        <v>42</v>
      </c>
      <c r="I1013">
        <v>0.36099999999999999</v>
      </c>
      <c r="J1013">
        <f>Table1373[[#This Row],[Mass]]*1000</f>
        <v>361</v>
      </c>
      <c r="K1013">
        <f>LOG(Table1373[[#This Row],[SVL]])</f>
        <v>1.1373541113707328</v>
      </c>
      <c r="L1013">
        <f>LOG(Table1373[[#This Row],[Mass (mg)]])</f>
        <v>2.5575072019056577</v>
      </c>
      <c r="M1013">
        <f>Table1373[[#This Row],[Mass (mg)]]*($M$4/Table1373[[#This Row],[SVL]])^$M$3</f>
        <v>445.26460515563895</v>
      </c>
      <c r="N1013" s="13">
        <v>44029</v>
      </c>
      <c r="O1013" t="s">
        <v>2089</v>
      </c>
      <c r="P1013">
        <f>Table1373[[#This Row],[Date Measured GS 46]]-Table1373[[#This Row],[Exp. Start]]</f>
        <v>27</v>
      </c>
      <c r="Q1013">
        <v>13.76</v>
      </c>
      <c r="R1013">
        <v>46</v>
      </c>
      <c r="S1013">
        <v>0.308</v>
      </c>
      <c r="T1013">
        <f>Table1373[[#This Row],[Mass GS 46]]*1000</f>
        <v>308</v>
      </c>
      <c r="U1013">
        <f>LOG(Table1373[[#This Row],[SVL GS 46]])</f>
        <v>1.1386184338994925</v>
      </c>
      <c r="V1013">
        <f>LOG(Table1373[[#This Row],[Mass (mg) GS 46]])</f>
        <v>2.4885507165004443</v>
      </c>
      <c r="W1013">
        <f>Table1373[[#This Row],[Mass (mg) GS 46]]*($W$4/Table1373[[#This Row],[SVL GS 46]])^$W$3</f>
        <v>390.10475688811118</v>
      </c>
      <c r="X1013" s="12">
        <f>Table1373[[#This Row],[GS 46]]-Table1373[[#This Row],[GS]]</f>
        <v>4</v>
      </c>
      <c r="Y1013">
        <f>Table1373[[#This Row],[SVL GS 46]]-Table1373[[#This Row],[SVL]]</f>
        <v>3.9999999999999147E-2</v>
      </c>
      <c r="Z1013">
        <f>Table1373[[#This Row],[Mass GS 46]]-Table1373[[#This Row],[Mass]]</f>
        <v>-5.2999999999999992E-2</v>
      </c>
      <c r="AA1013">
        <f>Table1373[[#This Row],[SMI.mg GS 46]]-Table1373[[#This Row],[SMI.mg]]</f>
        <v>-55.159848267527764</v>
      </c>
      <c r="AB1013">
        <f>Table1373[[#This Row],[Days post-exp. GS 46]]-Table1373[[#This Row],[Days post-exp.]]</f>
        <v>5</v>
      </c>
    </row>
    <row r="1014" spans="1:28">
      <c r="A1014" t="s">
        <v>2047</v>
      </c>
      <c r="B1014" t="s">
        <v>1752</v>
      </c>
      <c r="C1014" s="3">
        <v>44002</v>
      </c>
      <c r="D1014" s="13">
        <v>44024</v>
      </c>
      <c r="E1014" t="s">
        <v>2090</v>
      </c>
      <c r="F1014">
        <f>Table1373[[#This Row],[Date Measured]]-Table1373[[#This Row],[Exp. Start]]</f>
        <v>22</v>
      </c>
      <c r="G1014">
        <v>14.45</v>
      </c>
      <c r="H1014">
        <v>42</v>
      </c>
      <c r="I1014">
        <v>0.36399999999999999</v>
      </c>
      <c r="J1014">
        <f>Table1373[[#This Row],[Mass]]*1000</f>
        <v>364</v>
      </c>
      <c r="K1014">
        <f>LOG(Table1373[[#This Row],[SVL]])</f>
        <v>1.1598678470925667</v>
      </c>
      <c r="L1014">
        <f>LOG(Table1373[[#This Row],[Mass (mg)]])</f>
        <v>2.5611013836490559</v>
      </c>
      <c r="M1014">
        <f>Table1373[[#This Row],[Mass (mg)]]*($M$4/Table1373[[#This Row],[SVL]])^$M$3</f>
        <v>388.59550448032485</v>
      </c>
      <c r="N1014" s="13">
        <v>44029</v>
      </c>
      <c r="O1014" t="s">
        <v>2091</v>
      </c>
      <c r="P1014">
        <f>Table1373[[#This Row],[Date Measured GS 46]]-Table1373[[#This Row],[Exp. Start]]</f>
        <v>27</v>
      </c>
      <c r="Q1014">
        <v>13.29</v>
      </c>
      <c r="R1014">
        <v>46</v>
      </c>
      <c r="S1014">
        <v>0.20699999999999999</v>
      </c>
      <c r="T1014">
        <f>Table1373[[#This Row],[Mass GS 46]]*1000</f>
        <v>207</v>
      </c>
      <c r="U1014">
        <f>LOG(Table1373[[#This Row],[SVL GS 46]])</f>
        <v>1.1235249809427319</v>
      </c>
      <c r="V1014">
        <f>LOG(Table1373[[#This Row],[Mass (mg) GS 46]])</f>
        <v>2.3159703454569178</v>
      </c>
      <c r="W1014">
        <f>Table1373[[#This Row],[Mass (mg) GS 46]]*($W$4/Table1373[[#This Row],[SVL GS 46]])^$W$3</f>
        <v>290.69251325918958</v>
      </c>
      <c r="X1014" s="12">
        <f>Table1373[[#This Row],[GS 46]]-Table1373[[#This Row],[GS]]</f>
        <v>4</v>
      </c>
      <c r="Y1014">
        <f>Table1373[[#This Row],[SVL GS 46]]-Table1373[[#This Row],[SVL]]</f>
        <v>-1.1600000000000001</v>
      </c>
      <c r="Z1014">
        <f>Table1373[[#This Row],[Mass GS 46]]-Table1373[[#This Row],[Mass]]</f>
        <v>-0.157</v>
      </c>
      <c r="AA1014">
        <f>Table1373[[#This Row],[SMI.mg GS 46]]-Table1373[[#This Row],[SMI.mg]]</f>
        <v>-97.902991221135267</v>
      </c>
      <c r="AB1014">
        <f>Table1373[[#This Row],[Days post-exp. GS 46]]-Table1373[[#This Row],[Days post-exp.]]</f>
        <v>5</v>
      </c>
    </row>
    <row r="1015" spans="1:28">
      <c r="A1015" t="s">
        <v>2047</v>
      </c>
      <c r="B1015" t="s">
        <v>1752</v>
      </c>
      <c r="C1015" s="3">
        <v>44002</v>
      </c>
      <c r="D1015" s="13">
        <v>44025</v>
      </c>
      <c r="E1015" t="s">
        <v>2092</v>
      </c>
      <c r="F1015">
        <f>Table1373[[#This Row],[Date Measured]]-Table1373[[#This Row],[Exp. Start]]</f>
        <v>23</v>
      </c>
      <c r="G1015">
        <v>12.81</v>
      </c>
      <c r="H1015">
        <v>42</v>
      </c>
      <c r="I1015">
        <v>0.24199999999999999</v>
      </c>
      <c r="J1015">
        <f>Table1373[[#This Row],[Mass]]*1000</f>
        <v>242</v>
      </c>
      <c r="K1015">
        <f>LOG(Table1373[[#This Row],[SVL]])</f>
        <v>1.1075491297446862</v>
      </c>
      <c r="L1015">
        <f>LOG(Table1373[[#This Row],[Mass (mg)]])</f>
        <v>2.3838153659804311</v>
      </c>
      <c r="M1015">
        <f>Table1373[[#This Row],[Mass (mg)]]*($M$4/Table1373[[#This Row],[SVL]])^$M$3</f>
        <v>361.36952069459846</v>
      </c>
      <c r="N1015" s="13">
        <v>44029</v>
      </c>
      <c r="O1015" t="s">
        <v>2093</v>
      </c>
      <c r="P1015">
        <f>Table1373[[#This Row],[Date Measured GS 46]]-Table1373[[#This Row],[Exp. Start]]</f>
        <v>27</v>
      </c>
      <c r="Q1015">
        <v>13.48</v>
      </c>
      <c r="R1015">
        <v>46</v>
      </c>
      <c r="S1015">
        <v>0.17</v>
      </c>
      <c r="T1015">
        <f>Table1373[[#This Row],[Mass GS 46]]*1000</f>
        <v>170</v>
      </c>
      <c r="U1015">
        <f>LOG(Table1373[[#This Row],[SVL GS 46]])</f>
        <v>1.129689892199301</v>
      </c>
      <c r="V1015">
        <f>LOG(Table1373[[#This Row],[Mass (mg) GS 46]])</f>
        <v>2.2304489213782741</v>
      </c>
      <c r="W1015">
        <f>Table1373[[#This Row],[Mass (mg) GS 46]]*($W$4/Table1373[[#This Row],[SVL GS 46]])^$W$3</f>
        <v>228.87608909689664</v>
      </c>
      <c r="X1015" s="12">
        <f>Table1373[[#This Row],[GS 46]]-Table1373[[#This Row],[GS]]</f>
        <v>4</v>
      </c>
      <c r="Y1015">
        <f>Table1373[[#This Row],[SVL GS 46]]-Table1373[[#This Row],[SVL]]</f>
        <v>0.66999999999999993</v>
      </c>
      <c r="Z1015">
        <f>Table1373[[#This Row],[Mass GS 46]]-Table1373[[#This Row],[Mass]]</f>
        <v>-7.1999999999999981E-2</v>
      </c>
      <c r="AA1015">
        <f>Table1373[[#This Row],[SMI.mg GS 46]]-Table1373[[#This Row],[SMI.mg]]</f>
        <v>-132.49343159770183</v>
      </c>
      <c r="AB1015">
        <f>Table1373[[#This Row],[Days post-exp. GS 46]]-Table1373[[#This Row],[Days post-exp.]]</f>
        <v>4</v>
      </c>
    </row>
    <row r="1016" spans="1:28">
      <c r="A1016" t="s">
        <v>2047</v>
      </c>
      <c r="B1016" t="s">
        <v>1752</v>
      </c>
      <c r="C1016" s="3">
        <v>44002</v>
      </c>
      <c r="D1016" s="13">
        <v>44026</v>
      </c>
      <c r="E1016" t="s">
        <v>2094</v>
      </c>
      <c r="F1016">
        <f>Table1373[[#This Row],[Date Measured]]-Table1373[[#This Row],[Exp. Start]]</f>
        <v>24</v>
      </c>
      <c r="G1016">
        <v>13.19</v>
      </c>
      <c r="H1016">
        <v>42</v>
      </c>
      <c r="I1016">
        <v>0.28999999999999998</v>
      </c>
      <c r="J1016">
        <f>Table1373[[#This Row],[Mass]]*1000</f>
        <v>290</v>
      </c>
      <c r="K1016">
        <f>LOG(Table1373[[#This Row],[SVL]])</f>
        <v>1.1202447955463652</v>
      </c>
      <c r="L1016">
        <f>LOG(Table1373[[#This Row],[Mass (mg)]])</f>
        <v>2.4623979978989561</v>
      </c>
      <c r="M1016">
        <f>Table1373[[#This Row],[Mass (mg)]]*($M$4/Table1373[[#This Row],[SVL]])^$M$3</f>
        <v>399.18013791339905</v>
      </c>
      <c r="N1016" s="13">
        <v>44030</v>
      </c>
      <c r="O1016" t="s">
        <v>2095</v>
      </c>
      <c r="P1016">
        <f>Table1373[[#This Row],[Date Measured GS 46]]-Table1373[[#This Row],[Exp. Start]]</f>
        <v>28</v>
      </c>
      <c r="Q1016">
        <v>14.12</v>
      </c>
      <c r="R1016">
        <v>46</v>
      </c>
      <c r="S1016">
        <v>0.19900000000000001</v>
      </c>
      <c r="T1016">
        <f>Table1373[[#This Row],[Mass GS 46]]*1000</f>
        <v>199</v>
      </c>
      <c r="U1016">
        <f>LOG(Table1373[[#This Row],[SVL GS 46]])</f>
        <v>1.1498346967157849</v>
      </c>
      <c r="V1016">
        <f>LOG(Table1373[[#This Row],[Mass (mg) GS 46]])</f>
        <v>2.2988530764097068</v>
      </c>
      <c r="W1016">
        <f>Table1373[[#This Row],[Mass (mg) GS 46]]*($W$4/Table1373[[#This Row],[SVL GS 46]])^$W$3</f>
        <v>233.43570304474429</v>
      </c>
      <c r="X1016" s="12">
        <f>Table1373[[#This Row],[GS 46]]-Table1373[[#This Row],[GS]]</f>
        <v>4</v>
      </c>
      <c r="Y1016">
        <f>Table1373[[#This Row],[SVL GS 46]]-Table1373[[#This Row],[SVL]]</f>
        <v>0.92999999999999972</v>
      </c>
      <c r="Z1016">
        <f>Table1373[[#This Row],[Mass GS 46]]-Table1373[[#This Row],[Mass]]</f>
        <v>-9.099999999999997E-2</v>
      </c>
      <c r="AA1016">
        <f>Table1373[[#This Row],[SMI.mg GS 46]]-Table1373[[#This Row],[SMI.mg]]</f>
        <v>-165.74443486865476</v>
      </c>
      <c r="AB1016">
        <f>Table1373[[#This Row],[Days post-exp. GS 46]]-Table1373[[#This Row],[Days post-exp.]]</f>
        <v>4</v>
      </c>
    </row>
    <row r="1017" spans="1:28">
      <c r="A1017" t="s">
        <v>2047</v>
      </c>
      <c r="B1017" t="s">
        <v>1752</v>
      </c>
      <c r="C1017" s="3">
        <v>44002</v>
      </c>
      <c r="D1017" s="18">
        <v>44027</v>
      </c>
      <c r="E1017" s="4" t="s">
        <v>2096</v>
      </c>
      <c r="F1017">
        <f>Table1373[[#This Row],[Date Measured]]-Table1373[[#This Row],[Exp. Start]]</f>
        <v>25</v>
      </c>
      <c r="G1017" s="4">
        <v>13.05</v>
      </c>
      <c r="H1017" s="4">
        <v>45</v>
      </c>
      <c r="I1017" s="4">
        <v>0.24099999999999999</v>
      </c>
      <c r="J1017" s="4">
        <f>Table1373[[#This Row],[Mass]]*1000</f>
        <v>241</v>
      </c>
      <c r="K1017" s="4">
        <f>LOG(Table1373[[#This Row],[SVL]])</f>
        <v>1.1156105116742998</v>
      </c>
      <c r="L1017" s="4">
        <f>LOG(Table1373[[#This Row],[Mass (mg)]])</f>
        <v>2.3820170425748683</v>
      </c>
      <c r="M1017">
        <f>Table1373[[#This Row],[Mass (mg)]]*($M$4/Table1373[[#This Row],[SVL]])^$M$3</f>
        <v>341.74116514926379</v>
      </c>
      <c r="N1017" s="13">
        <v>44031</v>
      </c>
      <c r="O1017" t="s">
        <v>2097</v>
      </c>
      <c r="P1017">
        <f>Table1373[[#This Row],[Date Measured GS 46]]-Table1373[[#This Row],[Exp. Start]]</f>
        <v>29</v>
      </c>
      <c r="Q1017">
        <v>13.24</v>
      </c>
      <c r="R1017">
        <v>46</v>
      </c>
      <c r="S1017">
        <v>0.224</v>
      </c>
      <c r="T1017">
        <f>Table1373[[#This Row],[Mass GS 46]]*1000</f>
        <v>224</v>
      </c>
      <c r="U1017">
        <f>LOG(Table1373[[#This Row],[SVL GS 46]])</f>
        <v>1.1218879851036812</v>
      </c>
      <c r="V1017">
        <f>LOG(Table1373[[#This Row],[Mass (mg) GS 46]])</f>
        <v>2.3502480183341627</v>
      </c>
      <c r="W1017">
        <f>Table1373[[#This Row],[Mass (mg) GS 46]]*($W$4/Table1373[[#This Row],[SVL GS 46]])^$W$3</f>
        <v>318.10755576662314</v>
      </c>
      <c r="X1017" s="12">
        <f>Table1373[[#This Row],[GS 46]]-Table1373[[#This Row],[GS]]</f>
        <v>1</v>
      </c>
      <c r="Y1017">
        <f>Table1373[[#This Row],[SVL GS 46]]-Table1373[[#This Row],[SVL]]</f>
        <v>0.1899999999999995</v>
      </c>
      <c r="Z1017">
        <f>Table1373[[#This Row],[Mass GS 46]]-Table1373[[#This Row],[Mass]]</f>
        <v>-1.6999999999999987E-2</v>
      </c>
      <c r="AA1017">
        <f>Table1373[[#This Row],[SMI.mg GS 46]]-Table1373[[#This Row],[SMI.mg]]</f>
        <v>-23.633609382640657</v>
      </c>
      <c r="AB1017">
        <f>Table1373[[#This Row],[Days post-exp. GS 46]]-Table1373[[#This Row],[Days post-exp.]]</f>
        <v>4</v>
      </c>
    </row>
    <row r="1018" spans="1:28">
      <c r="A1018" t="s">
        <v>2047</v>
      </c>
      <c r="B1018" t="s">
        <v>1752</v>
      </c>
      <c r="C1018" s="3">
        <v>44002</v>
      </c>
      <c r="D1018" s="13">
        <v>44029</v>
      </c>
      <c r="E1018" t="s">
        <v>2098</v>
      </c>
      <c r="F1018">
        <f>Table1373[[#This Row],[Date Measured]]-Table1373[[#This Row],[Exp. Start]]</f>
        <v>27</v>
      </c>
      <c r="G1018">
        <v>13.92</v>
      </c>
      <c r="H1018">
        <v>42</v>
      </c>
      <c r="I1018">
        <v>0.309</v>
      </c>
      <c r="J1018">
        <f>Table1373[[#This Row],[Mass]]*1000</f>
        <v>309</v>
      </c>
      <c r="K1018">
        <f>LOG(Table1373[[#This Row],[SVL]])</f>
        <v>1.1436392352745433</v>
      </c>
      <c r="L1018">
        <f>LOG(Table1373[[#This Row],[Mass (mg)]])</f>
        <v>2.4899584794248346</v>
      </c>
      <c r="M1018">
        <f>Table1373[[#This Row],[Mass (mg)]]*($M$4/Table1373[[#This Row],[SVL]])^$M$3</f>
        <v>366.06779258654683</v>
      </c>
      <c r="N1018" s="13">
        <v>44034</v>
      </c>
      <c r="O1018" t="s">
        <v>2099</v>
      </c>
      <c r="P1018">
        <f>Table1373[[#This Row],[Date Measured GS 46]]-Table1373[[#This Row],[Exp. Start]]</f>
        <v>32</v>
      </c>
      <c r="Q1018">
        <v>14.3</v>
      </c>
      <c r="R1018">
        <v>46</v>
      </c>
      <c r="S1018">
        <v>0.23699999999999999</v>
      </c>
      <c r="T1018">
        <f>Table1373[[#This Row],[Mass GS 46]]*1000</f>
        <v>237</v>
      </c>
      <c r="U1018">
        <f>LOG(Table1373[[#This Row],[SVL GS 46]])</f>
        <v>1.1553360374650619</v>
      </c>
      <c r="V1018">
        <f>LOG(Table1373[[#This Row],[Mass (mg) GS 46]])</f>
        <v>2.374748346010104</v>
      </c>
      <c r="W1018">
        <f>Table1373[[#This Row],[Mass (mg) GS 46]]*($W$4/Table1373[[#This Row],[SVL GS 46]])^$W$3</f>
        <v>267.74513833719783</v>
      </c>
      <c r="X1018" s="12">
        <f>Table1373[[#This Row],[GS 46]]-Table1373[[#This Row],[GS]]</f>
        <v>4</v>
      </c>
      <c r="Y1018">
        <f>Table1373[[#This Row],[SVL GS 46]]-Table1373[[#This Row],[SVL]]</f>
        <v>0.38000000000000078</v>
      </c>
      <c r="Z1018">
        <f>Table1373[[#This Row],[Mass GS 46]]-Table1373[[#This Row],[Mass]]</f>
        <v>-7.2000000000000008E-2</v>
      </c>
      <c r="AA1018">
        <f>Table1373[[#This Row],[SMI.mg GS 46]]-Table1373[[#This Row],[SMI.mg]]</f>
        <v>-98.322654249349</v>
      </c>
      <c r="AB1018">
        <f>Table1373[[#This Row],[Days post-exp. GS 46]]-Table1373[[#This Row],[Days post-exp.]]</f>
        <v>5</v>
      </c>
    </row>
    <row r="1019" spans="1:28">
      <c r="A1019" t="s">
        <v>2047</v>
      </c>
      <c r="B1019" t="s">
        <v>1752</v>
      </c>
      <c r="C1019" s="3">
        <v>44002</v>
      </c>
      <c r="D1019" s="13">
        <v>44030</v>
      </c>
      <c r="E1019" t="s">
        <v>2100</v>
      </c>
      <c r="F1019">
        <f>Table1373[[#This Row],[Date Measured]]-Table1373[[#This Row],[Exp. Start]]</f>
        <v>28</v>
      </c>
      <c r="G1019">
        <v>13.15</v>
      </c>
      <c r="H1019">
        <v>42</v>
      </c>
      <c r="I1019">
        <v>0.26900000000000002</v>
      </c>
      <c r="J1019">
        <f>Table1373[[#This Row],[Mass]]*1000</f>
        <v>269</v>
      </c>
      <c r="K1019">
        <f>LOG(Table1373[[#This Row],[SVL]])</f>
        <v>1.1189257528257768</v>
      </c>
      <c r="L1019">
        <f>LOG(Table1373[[#This Row],[Mass (mg)]])</f>
        <v>2.4297522800024081</v>
      </c>
      <c r="M1019">
        <f>Table1373[[#This Row],[Mass (mg)]]*($M$4/Table1373[[#This Row],[SVL]])^$M$3</f>
        <v>373.41997900468607</v>
      </c>
      <c r="N1019" s="13">
        <v>44034</v>
      </c>
      <c r="O1019" t="s">
        <v>2101</v>
      </c>
      <c r="P1019">
        <f>Table1373[[#This Row],[Date Measured GS 46]]-Table1373[[#This Row],[Exp. Start]]</f>
        <v>32</v>
      </c>
      <c r="Q1019">
        <v>13.44</v>
      </c>
      <c r="R1019">
        <v>46</v>
      </c>
      <c r="S1019">
        <v>0.222</v>
      </c>
      <c r="T1019">
        <f>Table1373[[#This Row],[Mass GS 46]]*1000</f>
        <v>222</v>
      </c>
      <c r="U1019">
        <f>LOG(Table1373[[#This Row],[SVL GS 46]])</f>
        <v>1.1283992687178064</v>
      </c>
      <c r="V1019">
        <f>LOG(Table1373[[#This Row],[Mass (mg) GS 46]])</f>
        <v>2.3463529744506388</v>
      </c>
      <c r="W1019">
        <f>Table1373[[#This Row],[Mass (mg) GS 46]]*($W$4/Table1373[[#This Row],[SVL GS 46]])^$W$3</f>
        <v>301.5352518179759</v>
      </c>
      <c r="X1019" s="12">
        <f>Table1373[[#This Row],[GS 46]]-Table1373[[#This Row],[GS]]</f>
        <v>4</v>
      </c>
      <c r="Y1019">
        <f>Table1373[[#This Row],[SVL GS 46]]-Table1373[[#This Row],[SVL]]</f>
        <v>0.28999999999999915</v>
      </c>
      <c r="Z1019">
        <f>Table1373[[#This Row],[Mass GS 46]]-Table1373[[#This Row],[Mass]]</f>
        <v>-4.7000000000000014E-2</v>
      </c>
      <c r="AA1019">
        <f>Table1373[[#This Row],[SMI.mg GS 46]]-Table1373[[#This Row],[SMI.mg]]</f>
        <v>-71.884727186710165</v>
      </c>
      <c r="AB1019">
        <f>Table1373[[#This Row],[Days post-exp. GS 46]]-Table1373[[#This Row],[Days post-exp.]]</f>
        <v>4</v>
      </c>
    </row>
    <row r="1020" spans="1:28">
      <c r="A1020" t="s">
        <v>2047</v>
      </c>
      <c r="B1020" t="s">
        <v>1752</v>
      </c>
      <c r="C1020" s="3">
        <v>44002</v>
      </c>
      <c r="D1020" s="13">
        <v>44030</v>
      </c>
      <c r="E1020" t="s">
        <v>2102</v>
      </c>
      <c r="F1020">
        <f>Table1373[[#This Row],[Date Measured]]-Table1373[[#This Row],[Exp. Start]]</f>
        <v>28</v>
      </c>
      <c r="G1020">
        <v>14.94</v>
      </c>
      <c r="H1020">
        <v>42</v>
      </c>
      <c r="I1020">
        <v>0.32500000000000001</v>
      </c>
      <c r="J1020">
        <f>Table1373[[#This Row],[Mass]]*1000</f>
        <v>325</v>
      </c>
      <c r="K1020">
        <f>LOG(Table1373[[#This Row],[SVL]])</f>
        <v>1.17435059747938</v>
      </c>
      <c r="L1020">
        <f>LOG(Table1373[[#This Row],[Mass (mg)]])</f>
        <v>2.5118833609788744</v>
      </c>
      <c r="M1020">
        <f>Table1373[[#This Row],[Mass (mg)]]*($M$4/Table1373[[#This Row],[SVL]])^$M$3</f>
        <v>316.18145480217413</v>
      </c>
      <c r="N1020" s="13">
        <v>44033</v>
      </c>
      <c r="O1020" t="s">
        <v>2103</v>
      </c>
      <c r="P1020">
        <f>Table1373[[#This Row],[Date Measured GS 46]]-Table1373[[#This Row],[Exp. Start]]</f>
        <v>31</v>
      </c>
      <c r="Q1020">
        <v>14.25</v>
      </c>
      <c r="R1020">
        <v>46</v>
      </c>
      <c r="S1020">
        <v>0.22500000000000001</v>
      </c>
      <c r="T1020">
        <f>Table1373[[#This Row],[Mass GS 46]]*1000</f>
        <v>225</v>
      </c>
      <c r="U1020">
        <f>LOG(Table1373[[#This Row],[SVL GS 46]])</f>
        <v>1.153814864344529</v>
      </c>
      <c r="V1020">
        <f>LOG(Table1373[[#This Row],[Mass (mg) GS 46]])</f>
        <v>2.3521825181113627</v>
      </c>
      <c r="W1020">
        <f>Table1373[[#This Row],[Mass (mg) GS 46]]*($W$4/Table1373[[#This Row],[SVL GS 46]])^$W$3</f>
        <v>256.84682163803103</v>
      </c>
      <c r="X1020" s="12">
        <f>Table1373[[#This Row],[GS 46]]-Table1373[[#This Row],[GS]]</f>
        <v>4</v>
      </c>
      <c r="Y1020">
        <f>Table1373[[#This Row],[SVL GS 46]]-Table1373[[#This Row],[SVL]]</f>
        <v>-0.6899999999999995</v>
      </c>
      <c r="Z1020">
        <f>Table1373[[#This Row],[Mass GS 46]]-Table1373[[#This Row],[Mass]]</f>
        <v>-0.1</v>
      </c>
      <c r="AA1020">
        <f>Table1373[[#This Row],[SMI.mg GS 46]]-Table1373[[#This Row],[SMI.mg]]</f>
        <v>-59.334633164143099</v>
      </c>
      <c r="AB1020">
        <f>Table1373[[#This Row],[Days post-exp. GS 46]]-Table1373[[#This Row],[Days post-exp.]]</f>
        <v>3</v>
      </c>
    </row>
    <row r="1021" spans="1:28">
      <c r="A1021" t="s">
        <v>2047</v>
      </c>
      <c r="B1021" t="s">
        <v>1752</v>
      </c>
      <c r="C1021" s="3">
        <v>44002</v>
      </c>
      <c r="D1021" s="18">
        <v>44031</v>
      </c>
      <c r="E1021" s="4" t="s">
        <v>2104</v>
      </c>
      <c r="F1021">
        <f>Table1373[[#This Row],[Date Measured]]-Table1373[[#This Row],[Exp. Start]]</f>
        <v>29</v>
      </c>
      <c r="G1021" s="4">
        <v>13.53</v>
      </c>
      <c r="H1021" s="4">
        <v>43</v>
      </c>
      <c r="I1021" s="4">
        <v>0.246</v>
      </c>
      <c r="J1021" s="4">
        <f>Table1373[[#This Row],[Mass]]*1000</f>
        <v>246</v>
      </c>
      <c r="K1021" s="4">
        <f>LOG(Table1373[[#This Row],[SVL]])</f>
        <v>1.131297796597623</v>
      </c>
      <c r="L1021" s="4">
        <f>LOG(Table1373[[#This Row],[Mass (mg)]])</f>
        <v>2.3909351071033793</v>
      </c>
      <c r="M1021">
        <f>Table1373[[#This Row],[Mass (mg)]]*($M$4/Table1373[[#This Row],[SVL]])^$M$3</f>
        <v>315.43990676709251</v>
      </c>
      <c r="N1021" s="13">
        <v>44036</v>
      </c>
      <c r="O1021" t="s">
        <v>2105</v>
      </c>
      <c r="P1021">
        <f>Table1373[[#This Row],[Date Measured GS 46]]-Table1373[[#This Row],[Exp. Start]]</f>
        <v>34</v>
      </c>
      <c r="Q1021">
        <v>14.4</v>
      </c>
      <c r="R1021">
        <v>46</v>
      </c>
      <c r="S1021">
        <v>0.217</v>
      </c>
      <c r="T1021">
        <f>Table1373[[#This Row],[Mass GS 46]]*1000</f>
        <v>217</v>
      </c>
      <c r="U1021">
        <f>LOG(Table1373[[#This Row],[SVL GS 46]])</f>
        <v>1.1583624920952498</v>
      </c>
      <c r="V1021">
        <f>LOG(Table1373[[#This Row],[Mass (mg) GS 46]])</f>
        <v>2.3364597338485296</v>
      </c>
      <c r="W1021">
        <f>Table1373[[#This Row],[Mass (mg) GS 46]]*($W$4/Table1373[[#This Row],[SVL GS 46]])^$W$3</f>
        <v>240.1282883841335</v>
      </c>
      <c r="X1021" s="12">
        <f>Table1373[[#This Row],[GS 46]]-Table1373[[#This Row],[GS]]</f>
        <v>3</v>
      </c>
      <c r="Y1021">
        <f>Table1373[[#This Row],[SVL GS 46]]-Table1373[[#This Row],[SVL]]</f>
        <v>0.87000000000000099</v>
      </c>
      <c r="Z1021">
        <f>Table1373[[#This Row],[Mass GS 46]]-Table1373[[#This Row],[Mass]]</f>
        <v>-2.8999999999999998E-2</v>
      </c>
      <c r="AA1021">
        <f>Table1373[[#This Row],[SMI.mg GS 46]]-Table1373[[#This Row],[SMI.mg]]</f>
        <v>-75.311618382959011</v>
      </c>
      <c r="AB1021">
        <f>Table1373[[#This Row],[Days post-exp. GS 46]]-Table1373[[#This Row],[Days post-exp.]]</f>
        <v>5</v>
      </c>
    </row>
    <row r="1022" spans="1:28">
      <c r="A1022" t="s">
        <v>2047</v>
      </c>
      <c r="B1022" t="s">
        <v>1752</v>
      </c>
      <c r="C1022" s="3">
        <v>44002</v>
      </c>
      <c r="D1022" s="13">
        <v>44032</v>
      </c>
      <c r="E1022" s="3" t="s">
        <v>2106</v>
      </c>
      <c r="F1022">
        <f>Table1373[[#This Row],[Date Measured]]-Table1373[[#This Row],[Exp. Start]]</f>
        <v>30</v>
      </c>
      <c r="G1022">
        <v>13.62</v>
      </c>
      <c r="H1022">
        <v>42</v>
      </c>
      <c r="I1022">
        <v>0.35399999999999998</v>
      </c>
      <c r="J1022">
        <f>Table1373[[#This Row],[Mass]]*1000</f>
        <v>354</v>
      </c>
      <c r="K1022">
        <f>LOG(Table1373[[#This Row],[SVL]])</f>
        <v>1.1341771075767664</v>
      </c>
      <c r="L1022">
        <f>LOG(Table1373[[#This Row],[Mass (mg)]])</f>
        <v>2.5490032620257876</v>
      </c>
      <c r="M1022">
        <f>Table1373[[#This Row],[Mass (mg)]]*($M$4/Table1373[[#This Row],[SVL]])^$M$3</f>
        <v>445.6194526856379</v>
      </c>
      <c r="N1022" s="13">
        <v>44036</v>
      </c>
      <c r="O1022" t="s">
        <v>2107</v>
      </c>
      <c r="P1022">
        <f>Table1373[[#This Row],[Date Measured GS 46]]-Table1373[[#This Row],[Exp. Start]]</f>
        <v>34</v>
      </c>
      <c r="Q1022">
        <v>13.18</v>
      </c>
      <c r="R1022">
        <v>46</v>
      </c>
      <c r="S1022">
        <v>0.248</v>
      </c>
      <c r="T1022">
        <f>Table1373[[#This Row],[Mass GS 46]]*1000</f>
        <v>248</v>
      </c>
      <c r="U1022">
        <f>LOG(Table1373[[#This Row],[SVL GS 46]])</f>
        <v>1.1199154102579911</v>
      </c>
      <c r="V1022">
        <f>LOG(Table1373[[#This Row],[Mass (mg) GS 46]])</f>
        <v>2.3944516808262164</v>
      </c>
      <c r="W1022">
        <f>Table1373[[#This Row],[Mass (mg) GS 46]]*($W$4/Table1373[[#This Row],[SVL GS 46]])^$W$3</f>
        <v>356.97426030313693</v>
      </c>
      <c r="X1022" s="12">
        <f>Table1373[[#This Row],[GS 46]]-Table1373[[#This Row],[GS]]</f>
        <v>4</v>
      </c>
      <c r="Y1022">
        <f>Table1373[[#This Row],[SVL GS 46]]-Table1373[[#This Row],[SVL]]</f>
        <v>-0.4399999999999995</v>
      </c>
      <c r="Z1022">
        <f>Table1373[[#This Row],[Mass GS 46]]-Table1373[[#This Row],[Mass]]</f>
        <v>-0.10599999999999998</v>
      </c>
      <c r="AA1022">
        <f>Table1373[[#This Row],[SMI.mg GS 46]]-Table1373[[#This Row],[SMI.mg]]</f>
        <v>-88.645192382500966</v>
      </c>
      <c r="AB1022">
        <f>Table1373[[#This Row],[Days post-exp. GS 46]]-Table1373[[#This Row],[Days post-exp.]]</f>
        <v>4</v>
      </c>
    </row>
    <row r="1023" spans="1:28">
      <c r="A1023" t="s">
        <v>2047</v>
      </c>
      <c r="B1023" t="s">
        <v>1752</v>
      </c>
      <c r="C1023" s="3">
        <v>44002</v>
      </c>
      <c r="D1023" s="13">
        <v>44034</v>
      </c>
      <c r="E1023" s="3" t="s">
        <v>2108</v>
      </c>
      <c r="F1023">
        <f>Table1373[[#This Row],[Date Measured]]-Table1373[[#This Row],[Exp. Start]]</f>
        <v>32</v>
      </c>
      <c r="G1023">
        <v>16.68</v>
      </c>
      <c r="H1023">
        <v>42</v>
      </c>
      <c r="I1023">
        <v>0.44800000000000001</v>
      </c>
      <c r="J1023">
        <f>Table1373[[#This Row],[Mass]]*1000</f>
        <v>448</v>
      </c>
      <c r="K1023">
        <f>LOG(Table1373[[#This Row],[SVL]])</f>
        <v>1.2221960463017199</v>
      </c>
      <c r="L1023">
        <f>LOG(Table1373[[#This Row],[Mass (mg)]])</f>
        <v>2.651278013998144</v>
      </c>
      <c r="M1023">
        <f>Table1373[[#This Row],[Mass (mg)]]*($M$4/Table1373[[#This Row],[SVL]])^$M$3</f>
        <v>320.66538519098106</v>
      </c>
      <c r="N1023" s="13">
        <v>44038</v>
      </c>
      <c r="O1023" t="s">
        <v>2109</v>
      </c>
      <c r="P1023">
        <f>Table1373[[#This Row],[Date Measured GS 46]]-Table1373[[#This Row],[Exp. Start]]</f>
        <v>36</v>
      </c>
      <c r="Q1023">
        <v>14</v>
      </c>
      <c r="R1023">
        <v>46</v>
      </c>
      <c r="S1023">
        <v>0.314</v>
      </c>
      <c r="T1023">
        <f>Table1373[[#This Row],[Mass GS 46]]*1000</f>
        <v>314</v>
      </c>
      <c r="U1023">
        <f>LOG(Table1373[[#This Row],[SVL GS 46]])</f>
        <v>1.146128035678238</v>
      </c>
      <c r="V1023">
        <f>LOG(Table1373[[#This Row],[Mass (mg) GS 46]])</f>
        <v>2.4969296480732148</v>
      </c>
      <c r="W1023">
        <f>Table1373[[#This Row],[Mass (mg) GS 46]]*($W$4/Table1373[[#This Row],[SVL GS 46]])^$W$3</f>
        <v>377.79305107945282</v>
      </c>
      <c r="X1023" s="12">
        <f>Table1373[[#This Row],[GS 46]]-Table1373[[#This Row],[GS]]</f>
        <v>4</v>
      </c>
      <c r="Y1023">
        <f>Table1373[[#This Row],[SVL GS 46]]-Table1373[[#This Row],[SVL]]</f>
        <v>-2.6799999999999997</v>
      </c>
      <c r="Z1023">
        <f>Table1373[[#This Row],[Mass GS 46]]-Table1373[[#This Row],[Mass]]</f>
        <v>-0.13400000000000001</v>
      </c>
      <c r="AA1023">
        <f>Table1373[[#This Row],[SMI.mg GS 46]]-Table1373[[#This Row],[SMI.mg]]</f>
        <v>57.127665888471768</v>
      </c>
      <c r="AB1023">
        <f>Table1373[[#This Row],[Days post-exp. GS 46]]-Table1373[[#This Row],[Days post-exp.]]</f>
        <v>4</v>
      </c>
    </row>
    <row r="1024" spans="1:28">
      <c r="A1024" t="s">
        <v>2047</v>
      </c>
      <c r="B1024" t="s">
        <v>1752</v>
      </c>
      <c r="C1024" s="3">
        <v>44002</v>
      </c>
      <c r="D1024" s="13">
        <v>44035</v>
      </c>
      <c r="E1024" s="3" t="s">
        <v>2110</v>
      </c>
      <c r="F1024">
        <f>Table1373[[#This Row],[Date Measured]]-Table1373[[#This Row],[Exp. Start]]</f>
        <v>33</v>
      </c>
      <c r="G1024">
        <v>12.14</v>
      </c>
      <c r="H1024">
        <v>42</v>
      </c>
      <c r="I1024">
        <v>0.49099999999999999</v>
      </c>
      <c r="J1024">
        <f>Table1373[[#This Row],[Mass]]*1000</f>
        <v>491</v>
      </c>
      <c r="K1024">
        <f>LOG(Table1373[[#This Row],[SVL]])</f>
        <v>1.0842186867392387</v>
      </c>
      <c r="L1024">
        <f>LOG(Table1373[[#This Row],[Mass (mg)]])</f>
        <v>2.6910814921229687</v>
      </c>
      <c r="M1024">
        <f>Table1373[[#This Row],[Mass (mg)]]*($M$4/Table1373[[#This Row],[SVL]])^$M$3</f>
        <v>851.54432820332966</v>
      </c>
      <c r="N1024" s="13">
        <v>44040</v>
      </c>
      <c r="O1024" t="s">
        <v>2111</v>
      </c>
      <c r="P1024">
        <f>Table1373[[#This Row],[Date Measured GS 46]]-Table1373[[#This Row],[Exp. Start]]</f>
        <v>38</v>
      </c>
      <c r="Q1024">
        <v>15.33</v>
      </c>
      <c r="R1024">
        <v>46</v>
      </c>
      <c r="S1024">
        <v>0.307</v>
      </c>
      <c r="T1024">
        <f>Table1373[[#This Row],[Mass GS 46]]*1000</f>
        <v>307</v>
      </c>
      <c r="U1024">
        <f>LOG(Table1373[[#This Row],[SVL GS 46]])</f>
        <v>1.1855421548543752</v>
      </c>
      <c r="V1024">
        <f>LOG(Table1373[[#This Row],[Mass (mg) GS 46]])</f>
        <v>2.4871383754771865</v>
      </c>
      <c r="W1024">
        <f>Table1373[[#This Row],[Mass (mg) GS 46]]*($W$4/Table1373[[#This Row],[SVL GS 46]])^$W$3</f>
        <v>282.09060018216115</v>
      </c>
      <c r="X1024" s="12">
        <f>Table1373[[#This Row],[GS 46]]-Table1373[[#This Row],[GS]]</f>
        <v>4</v>
      </c>
      <c r="Y1024">
        <f>Table1373[[#This Row],[SVL GS 46]]-Table1373[[#This Row],[SVL]]</f>
        <v>3.1899999999999995</v>
      </c>
      <c r="Z1024">
        <f>Table1373[[#This Row],[Mass GS 46]]-Table1373[[#This Row],[Mass]]</f>
        <v>-0.184</v>
      </c>
      <c r="AA1024">
        <f>Table1373[[#This Row],[SMI.mg GS 46]]-Table1373[[#This Row],[SMI.mg]]</f>
        <v>-569.45372802116844</v>
      </c>
      <c r="AB1024">
        <f>Table1373[[#This Row],[Days post-exp. GS 46]]-Table1373[[#This Row],[Days post-exp.]]</f>
        <v>5</v>
      </c>
    </row>
    <row r="1025" spans="1:29">
      <c r="A1025" t="s">
        <v>2047</v>
      </c>
      <c r="B1025" t="s">
        <v>1752</v>
      </c>
      <c r="C1025" s="3">
        <v>44002</v>
      </c>
      <c r="D1025" s="13">
        <v>44035</v>
      </c>
      <c r="E1025" s="3" t="s">
        <v>2112</v>
      </c>
      <c r="F1025">
        <f>Table1373[[#This Row],[Date Measured]]-Table1373[[#This Row],[Exp. Start]]</f>
        <v>33</v>
      </c>
      <c r="G1025">
        <v>13.39</v>
      </c>
      <c r="H1025">
        <v>42</v>
      </c>
      <c r="I1025">
        <v>0.57499999999999996</v>
      </c>
      <c r="J1025">
        <f>Table1373[[#This Row],[Mass]]*1000</f>
        <v>575</v>
      </c>
      <c r="K1025">
        <f>LOG(Table1373[[#This Row],[SVL]])</f>
        <v>1.126780577012009</v>
      </c>
      <c r="L1025">
        <f>LOG(Table1373[[#This Row],[Mass (mg)]])</f>
        <v>2.7596678446896306</v>
      </c>
      <c r="M1025">
        <f>Table1373[[#This Row],[Mass (mg)]]*($M$4/Table1373[[#This Row],[SVL]])^$M$3</f>
        <v>758.98397183621944</v>
      </c>
      <c r="N1025" s="13">
        <v>44040</v>
      </c>
      <c r="O1025" t="s">
        <v>2113</v>
      </c>
      <c r="P1025">
        <f>Table1373[[#This Row],[Date Measured GS 46]]-Table1373[[#This Row],[Exp. Start]]</f>
        <v>38</v>
      </c>
      <c r="Q1025">
        <v>17.64</v>
      </c>
      <c r="R1025">
        <v>46</v>
      </c>
      <c r="S1025">
        <v>0.371</v>
      </c>
      <c r="T1025">
        <f>Table1373[[#This Row],[Mass GS 46]]*1000</f>
        <v>371</v>
      </c>
      <c r="U1025">
        <f>LOG(Table1373[[#This Row],[SVL GS 46]])</f>
        <v>1.2464985807958009</v>
      </c>
      <c r="V1025">
        <f>LOG(Table1373[[#This Row],[Mass (mg) GS 46]])</f>
        <v>2.5693739096150461</v>
      </c>
      <c r="W1025">
        <f>Table1373[[#This Row],[Mass (mg) GS 46]]*($W$4/Table1373[[#This Row],[SVL GS 46]])^$W$3</f>
        <v>224.6785897243106</v>
      </c>
      <c r="X1025" s="12">
        <f>Table1373[[#This Row],[GS 46]]-Table1373[[#This Row],[GS]]</f>
        <v>4</v>
      </c>
      <c r="Y1025">
        <f>Table1373[[#This Row],[SVL GS 46]]-Table1373[[#This Row],[SVL]]</f>
        <v>4.25</v>
      </c>
      <c r="Z1025">
        <f>Table1373[[#This Row],[Mass GS 46]]-Table1373[[#This Row],[Mass]]</f>
        <v>-0.20399999999999996</v>
      </c>
      <c r="AA1025">
        <f>Table1373[[#This Row],[SMI.mg GS 46]]-Table1373[[#This Row],[SMI.mg]]</f>
        <v>-534.30538211190878</v>
      </c>
      <c r="AB1025">
        <f>Table1373[[#This Row],[Days post-exp. GS 46]]-Table1373[[#This Row],[Days post-exp.]]</f>
        <v>5</v>
      </c>
    </row>
    <row r="1026" spans="1:29">
      <c r="A1026" t="s">
        <v>2047</v>
      </c>
      <c r="B1026" t="s">
        <v>1752</v>
      </c>
      <c r="C1026" s="3">
        <v>44002</v>
      </c>
      <c r="D1026" s="13">
        <v>44036</v>
      </c>
      <c r="E1026" s="3" t="s">
        <v>2114</v>
      </c>
      <c r="F1026">
        <f>Table1373[[#This Row],[Date Measured]]-Table1373[[#This Row],[Exp. Start]]</f>
        <v>34</v>
      </c>
      <c r="G1026">
        <v>14.1</v>
      </c>
      <c r="H1026">
        <v>42</v>
      </c>
      <c r="I1026">
        <v>0.315</v>
      </c>
      <c r="J1026">
        <f>Table1373[[#This Row],[Mass]]*1000</f>
        <v>315</v>
      </c>
      <c r="K1026">
        <f>LOG(Table1373[[#This Row],[SVL]])</f>
        <v>1.1492191126553799</v>
      </c>
      <c r="L1026">
        <f>LOG(Table1373[[#This Row],[Mass (mg)]])</f>
        <v>2.4983105537896004</v>
      </c>
      <c r="M1026">
        <f>Table1373[[#This Row],[Mass (mg)]]*($M$4/Table1373[[#This Row],[SVL]])^$M$3</f>
        <v>360.05612961196721</v>
      </c>
      <c r="N1026" s="13">
        <v>44043</v>
      </c>
      <c r="O1026" t="s">
        <v>2115</v>
      </c>
      <c r="P1026">
        <f>Table1373[[#This Row],[Date Measured GS 46]]-Table1373[[#This Row],[Exp. Start]]</f>
        <v>41</v>
      </c>
      <c r="Q1026">
        <v>17.78</v>
      </c>
      <c r="R1026">
        <v>46</v>
      </c>
      <c r="S1026">
        <v>0.41099999999999998</v>
      </c>
      <c r="T1026">
        <f>Table1373[[#This Row],[Mass GS 46]]*1000</f>
        <v>411</v>
      </c>
      <c r="U1026">
        <f>LOG(Table1373[[#This Row],[SVL GS 46]])</f>
        <v>1.249931756634195</v>
      </c>
      <c r="V1026">
        <f>LOG(Table1373[[#This Row],[Mass (mg) GS 46]])</f>
        <v>2.6138418218760693</v>
      </c>
      <c r="W1026">
        <f>Table1373[[#This Row],[Mass (mg) GS 46]]*($W$4/Table1373[[#This Row],[SVL GS 46]])^$W$3</f>
        <v>243.12624197444759</v>
      </c>
      <c r="X1026" s="12">
        <f>Table1373[[#This Row],[GS 46]]-Table1373[[#This Row],[GS]]</f>
        <v>4</v>
      </c>
      <c r="Y1026">
        <f>Table1373[[#This Row],[SVL GS 46]]-Table1373[[#This Row],[SVL]]</f>
        <v>3.6800000000000015</v>
      </c>
      <c r="Z1026">
        <f>Table1373[[#This Row],[Mass GS 46]]-Table1373[[#This Row],[Mass]]</f>
        <v>9.5999999999999974E-2</v>
      </c>
      <c r="AA1026">
        <f>Table1373[[#This Row],[SMI.mg GS 46]]-Table1373[[#This Row],[SMI.mg]]</f>
        <v>-116.92988763751961</v>
      </c>
      <c r="AB1026">
        <f>Table1373[[#This Row],[Days post-exp. GS 46]]-Table1373[[#This Row],[Days post-exp.]]</f>
        <v>7</v>
      </c>
    </row>
    <row r="1027" spans="1:29">
      <c r="A1027" t="s">
        <v>2047</v>
      </c>
      <c r="B1027" t="s">
        <v>1752</v>
      </c>
      <c r="C1027" s="3">
        <v>44002</v>
      </c>
      <c r="D1027" s="13">
        <v>44037</v>
      </c>
      <c r="E1027" s="3" t="s">
        <v>2116</v>
      </c>
      <c r="F1027">
        <f>Table1373[[#This Row],[Date Measured]]-Table1373[[#This Row],[Exp. Start]]</f>
        <v>35</v>
      </c>
      <c r="G1027">
        <v>16.489999999999998</v>
      </c>
      <c r="H1027">
        <v>42</v>
      </c>
      <c r="I1027">
        <v>0.627</v>
      </c>
      <c r="J1027">
        <f>Table1373[[#This Row],[Mass]]*1000</f>
        <v>627</v>
      </c>
      <c r="K1027">
        <f>LOG(Table1373[[#This Row],[SVL]])</f>
        <v>1.2172206556445186</v>
      </c>
      <c r="L1027">
        <f>LOG(Table1373[[#This Row],[Mass (mg)]])</f>
        <v>2.7972675408307164</v>
      </c>
      <c r="M1027">
        <f>Table1373[[#This Row],[Mass (mg)]]*($M$4/Table1373[[#This Row],[SVL]])^$M$3</f>
        <v>463.34142261122543</v>
      </c>
      <c r="N1027" s="27">
        <v>44041</v>
      </c>
      <c r="O1027" s="31" t="s">
        <v>2117</v>
      </c>
      <c r="P1027">
        <f>Table1373[[#This Row],[Date Measured GS 46]]-Table1373[[#This Row],[Exp. Start]]</f>
        <v>39</v>
      </c>
      <c r="Q1027" s="31">
        <v>16.47</v>
      </c>
      <c r="R1027" s="31">
        <v>46</v>
      </c>
      <c r="S1027" s="31">
        <v>0.48099999999999998</v>
      </c>
      <c r="T1027">
        <f>Table1373[[#This Row],[Mass GS 46]]*1000</f>
        <v>481</v>
      </c>
      <c r="U1027">
        <f>LOG(Table1373[[#This Row],[SVL GS 46]])</f>
        <v>1.2166935991697543</v>
      </c>
      <c r="V1027">
        <f>LOG(Table1373[[#This Row],[Mass (mg) GS 46]])</f>
        <v>2.6821450763738319</v>
      </c>
      <c r="W1027">
        <f>Table1373[[#This Row],[Mass (mg) GS 46]]*($W$4/Table1373[[#This Row],[SVL GS 46]])^$W$3</f>
        <v>357.16126062311099</v>
      </c>
      <c r="X1027" s="12">
        <f>Table1373[[#This Row],[GS 46]]-Table1373[[#This Row],[GS]]</f>
        <v>4</v>
      </c>
      <c r="Y1027">
        <f>Table1373[[#This Row],[SVL GS 46]]-Table1373[[#This Row],[SVL]]</f>
        <v>-1.9999999999999574E-2</v>
      </c>
      <c r="Z1027">
        <f>Table1373[[#This Row],[Mass GS 46]]-Table1373[[#This Row],[Mass]]</f>
        <v>-0.14600000000000002</v>
      </c>
      <c r="AA1027">
        <f>Table1373[[#This Row],[SMI.mg GS 46]]-Table1373[[#This Row],[SMI.mg]]</f>
        <v>-106.18016198811443</v>
      </c>
      <c r="AB1027">
        <f>Table1373[[#This Row],[Days post-exp. GS 46]]-Table1373[[#This Row],[Days post-exp.]]</f>
        <v>4</v>
      </c>
    </row>
    <row r="1028" spans="1:29">
      <c r="A1028" t="s">
        <v>2047</v>
      </c>
      <c r="B1028" t="s">
        <v>1752</v>
      </c>
      <c r="C1028" s="3">
        <v>44002</v>
      </c>
      <c r="D1028" s="13">
        <v>44037</v>
      </c>
      <c r="E1028" t="s">
        <v>2118</v>
      </c>
      <c r="F1028">
        <f>Table1373[[#This Row],[Date Measured]]-Table1373[[#This Row],[Exp. Start]]</f>
        <v>35</v>
      </c>
      <c r="G1028">
        <v>16.64</v>
      </c>
      <c r="H1028">
        <v>42</v>
      </c>
      <c r="I1028">
        <v>0.54600000000000004</v>
      </c>
      <c r="J1028">
        <f>Table1373[[#This Row],[Mass]]*1000</f>
        <v>546</v>
      </c>
      <c r="K1028">
        <f>LOG(Table1373[[#This Row],[SVL]])</f>
        <v>1.2211533219547051</v>
      </c>
      <c r="L1028">
        <f>LOG(Table1373[[#This Row],[Mass (mg)]])</f>
        <v>2.7371926427047373</v>
      </c>
      <c r="M1028">
        <f>Table1373[[#This Row],[Mass (mg)]]*($M$4/Table1373[[#This Row],[SVL]])^$M$3</f>
        <v>393.43350171116214</v>
      </c>
      <c r="N1028" s="13">
        <v>44041</v>
      </c>
      <c r="O1028" t="s">
        <v>2119</v>
      </c>
      <c r="P1028">
        <f>Table1373[[#This Row],[Date Measured GS 46]]-Table1373[[#This Row],[Exp. Start]]</f>
        <v>39</v>
      </c>
      <c r="Q1028">
        <v>13.87</v>
      </c>
      <c r="R1028">
        <v>46</v>
      </c>
      <c r="S1028">
        <v>0.41799999999999998</v>
      </c>
      <c r="T1028">
        <f>Table1373[[#This Row],[Mass GS 46]]*1000</f>
        <v>418</v>
      </c>
      <c r="U1028">
        <f>LOG(Table1373[[#This Row],[SVL GS 46]])</f>
        <v>1.1420764610732848</v>
      </c>
      <c r="V1028">
        <f>LOG(Table1373[[#This Row],[Mass (mg) GS 46]])</f>
        <v>2.621176281775035</v>
      </c>
      <c r="W1028">
        <f>Table1373[[#This Row],[Mass (mg) GS 46]]*($W$4/Table1373[[#This Row],[SVL GS 46]])^$W$3</f>
        <v>517.05319930627161</v>
      </c>
      <c r="X1028" s="12">
        <f>Table1373[[#This Row],[GS 46]]-Table1373[[#This Row],[GS]]</f>
        <v>4</v>
      </c>
      <c r="Y1028">
        <f>Table1373[[#This Row],[SVL GS 46]]-Table1373[[#This Row],[SVL]]</f>
        <v>-2.7700000000000014</v>
      </c>
      <c r="Z1028">
        <f>Table1373[[#This Row],[Mass GS 46]]-Table1373[[#This Row],[Mass]]</f>
        <v>-0.12800000000000006</v>
      </c>
      <c r="AA1028">
        <f>Table1373[[#This Row],[SMI.mg GS 46]]-Table1373[[#This Row],[SMI.mg]]</f>
        <v>123.61969759510947</v>
      </c>
      <c r="AB1028">
        <f>Table1373[[#This Row],[Days post-exp. GS 46]]-Table1373[[#This Row],[Days post-exp.]]</f>
        <v>4</v>
      </c>
    </row>
    <row r="1029" spans="1:29">
      <c r="A1029" t="s">
        <v>2047</v>
      </c>
      <c r="B1029" t="s">
        <v>1752</v>
      </c>
      <c r="C1029" s="3">
        <v>44002</v>
      </c>
      <c r="D1029" s="13">
        <v>44037</v>
      </c>
      <c r="E1029" t="s">
        <v>2120</v>
      </c>
      <c r="F1029">
        <f>Table1373[[#This Row],[Date Measured]]-Table1373[[#This Row],[Exp. Start]]</f>
        <v>35</v>
      </c>
      <c r="G1029">
        <v>15.68</v>
      </c>
      <c r="H1029">
        <v>42</v>
      </c>
      <c r="I1029">
        <v>0.56299999999999994</v>
      </c>
      <c r="J1029">
        <f>Table1373[[#This Row],[Mass]]*1000</f>
        <v>563</v>
      </c>
      <c r="K1029">
        <f>LOG(Table1373[[#This Row],[SVL]])</f>
        <v>1.1953460583484197</v>
      </c>
      <c r="L1029">
        <f>LOG(Table1373[[#This Row],[Mass (mg)]])</f>
        <v>2.7505083948513462</v>
      </c>
      <c r="M1029">
        <f>Table1373[[#This Row],[Mass (mg)]]*($M$4/Table1373[[#This Row],[SVL]])^$M$3</f>
        <v>478.71404782378727</v>
      </c>
      <c r="O1029" s="6" t="s">
        <v>2121</v>
      </c>
      <c r="AC1029" s="12" t="s">
        <v>115</v>
      </c>
    </row>
    <row r="1030" spans="1:29">
      <c r="A1030" t="s">
        <v>2047</v>
      </c>
      <c r="B1030" t="s">
        <v>1752</v>
      </c>
      <c r="C1030" s="3">
        <v>44002</v>
      </c>
      <c r="D1030" s="13">
        <v>44039</v>
      </c>
      <c r="E1030" t="s">
        <v>2122</v>
      </c>
      <c r="F1030">
        <f>Table1373[[#This Row],[Date Measured]]-Table1373[[#This Row],[Exp. Start]]</f>
        <v>37</v>
      </c>
      <c r="G1030">
        <v>17.13</v>
      </c>
      <c r="H1030">
        <v>42</v>
      </c>
      <c r="I1030">
        <v>0.63300000000000001</v>
      </c>
      <c r="J1030">
        <f>Table1373[[#This Row],[Mass]]*1000</f>
        <v>633</v>
      </c>
      <c r="K1030">
        <f>LOG(Table1373[[#This Row],[SVL]])</f>
        <v>1.2337573629655105</v>
      </c>
      <c r="L1030">
        <f>LOG(Table1373[[#This Row],[Mass (mg)]])</f>
        <v>2.8014037100173552</v>
      </c>
      <c r="M1030">
        <f>Table1373[[#This Row],[Mass (mg)]]*($M$4/Table1373[[#This Row],[SVL]])^$M$3</f>
        <v>420.69990037475299</v>
      </c>
      <c r="N1030" s="13">
        <v>44049</v>
      </c>
      <c r="O1030" t="s">
        <v>2123</v>
      </c>
      <c r="P1030">
        <f>Table1373[[#This Row],[Date Measured GS 46]]-Table1373[[#This Row],[Exp. Start]]</f>
        <v>47</v>
      </c>
      <c r="Q1030">
        <v>17.47</v>
      </c>
      <c r="R1030">
        <v>46</v>
      </c>
      <c r="S1030">
        <v>0.374</v>
      </c>
      <c r="T1030">
        <f>Table1373[[#This Row],[Mass GS 46]]*1000</f>
        <v>374</v>
      </c>
      <c r="U1030">
        <f>LOG(Table1373[[#This Row],[SVL GS 46]])</f>
        <v>1.242292904982931</v>
      </c>
      <c r="V1030">
        <f>LOG(Table1373[[#This Row],[Mass (mg) GS 46]])</f>
        <v>2.5728716022004803</v>
      </c>
      <c r="W1030">
        <f>Table1373[[#This Row],[Mass (mg) GS 46]]*($W$4/Table1373[[#This Row],[SVL GS 46]])^$W$3</f>
        <v>233.10508542444393</v>
      </c>
      <c r="X1030" s="12">
        <f>Table1373[[#This Row],[GS 46]]-Table1373[[#This Row],[GS]]</f>
        <v>4</v>
      </c>
      <c r="Y1030">
        <f>Table1373[[#This Row],[SVL GS 46]]-Table1373[[#This Row],[SVL]]</f>
        <v>0.33999999999999986</v>
      </c>
      <c r="Z1030">
        <f>Table1373[[#This Row],[Mass GS 46]]-Table1373[[#This Row],[Mass]]</f>
        <v>-0.25900000000000001</v>
      </c>
      <c r="AA1030">
        <f>Table1373[[#This Row],[SMI.mg GS 46]]-Table1373[[#This Row],[SMI.mg]]</f>
        <v>-187.59481495030906</v>
      </c>
      <c r="AB1030">
        <f>Table1373[[#This Row],[Days post-exp. GS 46]]-Table1373[[#This Row],[Days post-exp.]]</f>
        <v>10</v>
      </c>
    </row>
    <row r="1031" spans="1:29">
      <c r="A1031" t="s">
        <v>2047</v>
      </c>
      <c r="B1031" t="s">
        <v>1752</v>
      </c>
      <c r="C1031" s="3">
        <v>44002</v>
      </c>
      <c r="D1031" s="13">
        <v>44039</v>
      </c>
      <c r="E1031" t="s">
        <v>2124</v>
      </c>
      <c r="F1031">
        <f>Table1373[[#This Row],[Date Measured]]-Table1373[[#This Row],[Exp. Start]]</f>
        <v>37</v>
      </c>
      <c r="G1031">
        <v>17.53</v>
      </c>
      <c r="H1031">
        <v>42</v>
      </c>
      <c r="I1031">
        <v>0.59299999999999997</v>
      </c>
      <c r="J1031">
        <f>Table1373[[#This Row],[Mass]]*1000</f>
        <v>593</v>
      </c>
      <c r="K1031">
        <f>LOG(Table1373[[#This Row],[SVL]])</f>
        <v>1.2437819160937951</v>
      </c>
      <c r="L1031">
        <f>LOG(Table1373[[#This Row],[Mass (mg)]])</f>
        <v>2.7730546933642626</v>
      </c>
      <c r="M1031">
        <f>Table1373[[#This Row],[Mass (mg)]]*($M$4/Table1373[[#This Row],[SVL]])^$M$3</f>
        <v>369.57182482035279</v>
      </c>
      <c r="O1031" s="6" t="s">
        <v>2125</v>
      </c>
      <c r="AC1031" s="12" t="s">
        <v>115</v>
      </c>
    </row>
    <row r="1032" spans="1:29" ht="14.65" thickBot="1">
      <c r="A1032" s="1" t="s">
        <v>2047</v>
      </c>
      <c r="B1032" s="1" t="s">
        <v>1752</v>
      </c>
      <c r="C1032" s="2">
        <v>44002</v>
      </c>
      <c r="D1032" s="14">
        <v>44041</v>
      </c>
      <c r="E1032" s="1" t="s">
        <v>2126</v>
      </c>
      <c r="F1032" s="1">
        <f>Table1373[[#This Row],[Date Measured]]-Table1373[[#This Row],[Exp. Start]]</f>
        <v>39</v>
      </c>
      <c r="G1032" s="1">
        <v>17.989999999999998</v>
      </c>
      <c r="H1032" s="1">
        <v>42</v>
      </c>
      <c r="I1032" s="1">
        <v>0.77900000000000003</v>
      </c>
      <c r="J1032" s="1">
        <f>Table1373[[#This Row],[Mass]]*1000</f>
        <v>779</v>
      </c>
      <c r="K1032" s="1">
        <f>LOG(Table1373[[#This Row],[SVL]])</f>
        <v>1.2550311633455513</v>
      </c>
      <c r="L1032" s="1">
        <f>LOG(Table1373[[#This Row],[Mass (mg)]])</f>
        <v>2.8915374576725643</v>
      </c>
      <c r="M1032" s="36">
        <f>Table1373[[#This Row],[Mass (mg)]]*($M$4/Table1373[[#This Row],[SVL]])^$M$3</f>
        <v>451.69528275395953</v>
      </c>
      <c r="N1032" s="14">
        <v>44045</v>
      </c>
      <c r="O1032" s="48" t="s">
        <v>2127</v>
      </c>
      <c r="P1032" s="1">
        <f>Table1373[[#This Row],[Date Measured GS 46]]-Table1373[[#This Row],[Exp. Start]]</f>
        <v>43</v>
      </c>
      <c r="Q1032" s="1">
        <v>19.71</v>
      </c>
      <c r="R1032" s="1">
        <v>46</v>
      </c>
      <c r="S1032" s="1">
        <v>0.5927</v>
      </c>
      <c r="T1032" s="1">
        <f>Table1373[[#This Row],[Mass GS 46]]*1000</f>
        <v>592.70000000000005</v>
      </c>
      <c r="U1032" s="1">
        <f>LOG(Table1373[[#This Row],[SVL GS 46]])</f>
        <v>1.2946866242794433</v>
      </c>
      <c r="V1032" s="1">
        <f>LOG(Table1373[[#This Row],[Mass (mg) GS 46]])</f>
        <v>2.772834927239018</v>
      </c>
      <c r="W1032" s="36">
        <f>Table1373[[#This Row],[Mass (mg) GS 46]]*($W$4/Table1373[[#This Row],[SVL GS 46]])^$W$3</f>
        <v>258.15879484657239</v>
      </c>
      <c r="X1032" s="15">
        <f>Table1373[[#This Row],[GS 46]]-Table1373[[#This Row],[GS]]</f>
        <v>4</v>
      </c>
      <c r="Y1032" s="1">
        <f>Table1373[[#This Row],[SVL GS 46]]-Table1373[[#This Row],[SVL]]</f>
        <v>1.7200000000000024</v>
      </c>
      <c r="Z1032" s="1">
        <f>Table1373[[#This Row],[Mass GS 46]]-Table1373[[#This Row],[Mass]]</f>
        <v>-0.18630000000000002</v>
      </c>
      <c r="AA1032" s="1">
        <f>Table1373[[#This Row],[SMI.mg GS 46]]-Table1373[[#This Row],[SMI.mg]]</f>
        <v>-193.53648790738714</v>
      </c>
      <c r="AB1032" s="1">
        <f>Table1373[[#This Row],[Days post-exp. GS 46]]-Table1373[[#This Row],[Days post-exp.]]</f>
        <v>4</v>
      </c>
      <c r="AC1032" s="15"/>
    </row>
    <row r="1033" spans="1:29">
      <c r="A1033" t="s">
        <v>2128</v>
      </c>
      <c r="B1033" t="s">
        <v>1752</v>
      </c>
      <c r="C1033" s="3">
        <v>44002</v>
      </c>
      <c r="D1033" s="13">
        <v>44017</v>
      </c>
      <c r="E1033" t="s">
        <v>2129</v>
      </c>
      <c r="F1033">
        <f>Table1373[[#This Row],[Date Measured]]-Table1373[[#This Row],[Exp. Start]]</f>
        <v>15</v>
      </c>
      <c r="G1033">
        <v>15.7</v>
      </c>
      <c r="H1033">
        <v>42</v>
      </c>
      <c r="I1033">
        <v>0.42499999999999999</v>
      </c>
      <c r="J1033">
        <f>Table1373[[#This Row],[Mass]]*1000</f>
        <v>425</v>
      </c>
      <c r="K1033">
        <f>LOG(Table1373[[#This Row],[SVL]])</f>
        <v>1.1958996524092338</v>
      </c>
      <c r="L1033">
        <f>LOG(Table1373[[#This Row],[Mass (mg)]])</f>
        <v>2.6283889300503116</v>
      </c>
      <c r="M1033">
        <f>Table1373[[#This Row],[Mass (mg)]]*($M$4/Table1373[[#This Row],[SVL]])^$M$3</f>
        <v>360.09294085893487</v>
      </c>
      <c r="N1033" s="13">
        <v>44022</v>
      </c>
      <c r="O1033" t="s">
        <v>2130</v>
      </c>
      <c r="P1033">
        <f>Table1373[[#This Row],[Date Measured GS 46]]-Table1373[[#This Row],[Exp. Start]]</f>
        <v>20</v>
      </c>
      <c r="Q1033">
        <v>15.12</v>
      </c>
      <c r="R1033">
        <v>46</v>
      </c>
      <c r="S1033">
        <v>0.26200000000000001</v>
      </c>
      <c r="T1033">
        <f>Table1373[[#This Row],[Mass GS 46]]*1000</f>
        <v>262</v>
      </c>
      <c r="U1033">
        <f>LOG(Table1373[[#This Row],[SVL GS 46]])</f>
        <v>1.1795517911651876</v>
      </c>
      <c r="V1033">
        <f>LOG(Table1373[[#This Row],[Mass (mg) GS 46]])</f>
        <v>2.4183012913197452</v>
      </c>
      <c r="W1033">
        <f>Table1373[[#This Row],[Mass (mg) GS 46]]*($W$4/Table1373[[#This Row],[SVL GS 46]])^$W$3</f>
        <v>250.81012263762534</v>
      </c>
      <c r="X1033" s="12">
        <f>Table1373[[#This Row],[GS 46]]-Table1373[[#This Row],[GS]]</f>
        <v>4</v>
      </c>
      <c r="Y1033">
        <f>Table1373[[#This Row],[SVL GS 46]]-Table1373[[#This Row],[SVL]]</f>
        <v>-0.58000000000000007</v>
      </c>
      <c r="Z1033">
        <f>Table1373[[#This Row],[Mass GS 46]]-Table1373[[#This Row],[Mass]]</f>
        <v>-0.16299999999999998</v>
      </c>
      <c r="AA1033">
        <f>Table1373[[#This Row],[SMI.mg GS 46]]-Table1373[[#This Row],[SMI.mg]]</f>
        <v>-109.28281822130953</v>
      </c>
      <c r="AB1033">
        <f>Table1373[[#This Row],[Days post-exp. GS 46]]-Table1373[[#This Row],[Days post-exp.]]</f>
        <v>5</v>
      </c>
    </row>
    <row r="1034" spans="1:29">
      <c r="A1034" t="s">
        <v>2128</v>
      </c>
      <c r="B1034" t="s">
        <v>1752</v>
      </c>
      <c r="C1034" s="3">
        <v>44002</v>
      </c>
      <c r="D1034" s="13">
        <v>44018</v>
      </c>
      <c r="E1034" s="3" t="s">
        <v>2131</v>
      </c>
      <c r="F1034">
        <f>Table1373[[#This Row],[Date Measured]]-Table1373[[#This Row],[Exp. Start]]</f>
        <v>16</v>
      </c>
      <c r="G1034">
        <v>11.58</v>
      </c>
      <c r="H1034">
        <v>42</v>
      </c>
      <c r="I1034">
        <v>0.24</v>
      </c>
      <c r="J1034">
        <f>Table1373[[#This Row],[Mass]]*1000</f>
        <v>240</v>
      </c>
      <c r="K1034">
        <f>LOG(Table1373[[#This Row],[SVL]])</f>
        <v>1.0637085593914173</v>
      </c>
      <c r="L1034">
        <f>LOG(Table1373[[#This Row],[Mass (mg)]])</f>
        <v>2.3802112417116059</v>
      </c>
      <c r="M1034">
        <f>Table1373[[#This Row],[Mass (mg)]]*($M$4/Table1373[[#This Row],[SVL]])^$M$3</f>
        <v>474.75583755881325</v>
      </c>
      <c r="N1034" s="13">
        <v>44020</v>
      </c>
      <c r="O1034" t="s">
        <v>2132</v>
      </c>
      <c r="P1034">
        <f>Table1373[[#This Row],[Date Measured GS 46]]-Table1373[[#This Row],[Exp. Start]]</f>
        <v>18</v>
      </c>
      <c r="Q1034">
        <v>13.17</v>
      </c>
      <c r="R1034">
        <v>46</v>
      </c>
      <c r="S1034">
        <v>0.24099999999999999</v>
      </c>
      <c r="T1034">
        <f>Table1373[[#This Row],[Mass GS 46]]*1000</f>
        <v>241</v>
      </c>
      <c r="U1034">
        <f>LOG(Table1373[[#This Row],[SVL GS 46]])</f>
        <v>1.1195857749617839</v>
      </c>
      <c r="V1034">
        <f>LOG(Table1373[[#This Row],[Mass (mg) GS 46]])</f>
        <v>2.3820170425748683</v>
      </c>
      <c r="W1034">
        <f>Table1373[[#This Row],[Mass (mg) GS 46]]*($W$4/Table1373[[#This Row],[SVL GS 46]])^$W$3</f>
        <v>347.68135315334865</v>
      </c>
      <c r="X1034" s="12">
        <f>Table1373[[#This Row],[GS 46]]-Table1373[[#This Row],[GS]]</f>
        <v>4</v>
      </c>
      <c r="Y1034">
        <f>Table1373[[#This Row],[SVL GS 46]]-Table1373[[#This Row],[SVL]]</f>
        <v>1.5899999999999999</v>
      </c>
      <c r="Z1034">
        <f>Table1373[[#This Row],[Mass GS 46]]-Table1373[[#This Row],[Mass]]</f>
        <v>1.0000000000000009E-3</v>
      </c>
      <c r="AA1034">
        <f>Table1373[[#This Row],[SMI.mg GS 46]]-Table1373[[#This Row],[SMI.mg]]</f>
        <v>-127.0744844054646</v>
      </c>
      <c r="AB1034">
        <f>Table1373[[#This Row],[Days post-exp. GS 46]]-Table1373[[#This Row],[Days post-exp.]]</f>
        <v>2</v>
      </c>
    </row>
    <row r="1035" spans="1:29">
      <c r="A1035" t="s">
        <v>2128</v>
      </c>
      <c r="B1035" t="s">
        <v>1752</v>
      </c>
      <c r="C1035" s="3">
        <v>44002</v>
      </c>
      <c r="D1035" s="13">
        <v>44018</v>
      </c>
      <c r="E1035" s="3" t="s">
        <v>2133</v>
      </c>
      <c r="F1035">
        <f>Table1373[[#This Row],[Date Measured]]-Table1373[[#This Row],[Exp. Start]]</f>
        <v>16</v>
      </c>
      <c r="G1035">
        <v>10.95</v>
      </c>
      <c r="H1035">
        <v>42</v>
      </c>
      <c r="I1035">
        <v>0.314</v>
      </c>
      <c r="J1035">
        <f>Table1373[[#This Row],[Mass]]*1000</f>
        <v>314</v>
      </c>
      <c r="K1035">
        <f>LOG(Table1373[[#This Row],[SVL]])</f>
        <v>1.039414119176137</v>
      </c>
      <c r="L1035">
        <f>LOG(Table1373[[#This Row],[Mass (mg)]])</f>
        <v>2.4969296480732148</v>
      </c>
      <c r="M1035">
        <f>Table1373[[#This Row],[Mass (mg)]]*($M$4/Table1373[[#This Row],[SVL]])^$M$3</f>
        <v>725.87804190784868</v>
      </c>
      <c r="N1035" s="13">
        <v>44022</v>
      </c>
      <c r="O1035" t="s">
        <v>2134</v>
      </c>
      <c r="P1035">
        <f>Table1373[[#This Row],[Date Measured GS 46]]-Table1373[[#This Row],[Exp. Start]]</f>
        <v>20</v>
      </c>
      <c r="Q1035">
        <v>13.7</v>
      </c>
      <c r="R1035">
        <v>46</v>
      </c>
      <c r="S1035">
        <v>0.20699999999999999</v>
      </c>
      <c r="T1035">
        <f>Table1373[[#This Row],[Mass GS 46]]*1000</f>
        <v>207</v>
      </c>
      <c r="U1035">
        <f>LOG(Table1373[[#This Row],[SVL GS 46]])</f>
        <v>1.1367205671564067</v>
      </c>
      <c r="V1035">
        <f>LOG(Table1373[[#This Row],[Mass (mg) GS 46]])</f>
        <v>2.3159703454569178</v>
      </c>
      <c r="W1035">
        <f>Table1373[[#This Row],[Mass (mg) GS 46]]*($W$4/Table1373[[#This Row],[SVL GS 46]])^$W$3</f>
        <v>265.60620724667899</v>
      </c>
      <c r="X1035" s="12">
        <f>Table1373[[#This Row],[GS 46]]-Table1373[[#This Row],[GS]]</f>
        <v>4</v>
      </c>
      <c r="Y1035">
        <f>Table1373[[#This Row],[SVL GS 46]]-Table1373[[#This Row],[SVL]]</f>
        <v>2.75</v>
      </c>
      <c r="Z1035">
        <f>Table1373[[#This Row],[Mass GS 46]]-Table1373[[#This Row],[Mass]]</f>
        <v>-0.10700000000000001</v>
      </c>
      <c r="AA1035">
        <f>Table1373[[#This Row],[SMI.mg GS 46]]-Table1373[[#This Row],[SMI.mg]]</f>
        <v>-460.27183466116969</v>
      </c>
      <c r="AB1035">
        <f>Table1373[[#This Row],[Days post-exp. GS 46]]-Table1373[[#This Row],[Days post-exp.]]</f>
        <v>4</v>
      </c>
    </row>
    <row r="1036" spans="1:29">
      <c r="A1036" t="s">
        <v>2128</v>
      </c>
      <c r="B1036" t="s">
        <v>1752</v>
      </c>
      <c r="C1036" s="3">
        <v>44002</v>
      </c>
      <c r="D1036" s="13">
        <v>44019</v>
      </c>
      <c r="E1036" s="3" t="s">
        <v>2135</v>
      </c>
      <c r="F1036">
        <f>Table1373[[#This Row],[Date Measured]]-Table1373[[#This Row],[Exp. Start]]</f>
        <v>17</v>
      </c>
      <c r="G1036">
        <v>10.76</v>
      </c>
      <c r="H1036">
        <v>42</v>
      </c>
      <c r="I1036">
        <v>0.32600000000000001</v>
      </c>
      <c r="J1036">
        <f>Table1373[[#This Row],[Mass]]*1000</f>
        <v>326</v>
      </c>
      <c r="K1036">
        <f>LOG(Table1373[[#This Row],[SVL]])</f>
        <v>1.0318122713303703</v>
      </c>
      <c r="L1036">
        <f>LOG(Table1373[[#This Row],[Mass (mg)]])</f>
        <v>2.5132176000679389</v>
      </c>
      <c r="M1036">
        <f>Table1373[[#This Row],[Mass (mg)]]*($M$4/Table1373[[#This Row],[SVL]])^$M$3</f>
        <v>791.27496758812845</v>
      </c>
      <c r="N1036" s="13">
        <v>44025</v>
      </c>
      <c r="O1036" t="s">
        <v>2136</v>
      </c>
      <c r="P1036">
        <f>Table1373[[#This Row],[Date Measured GS 46]]-Table1373[[#This Row],[Exp. Start]]</f>
        <v>23</v>
      </c>
      <c r="Q1036">
        <v>12.25</v>
      </c>
      <c r="R1036">
        <v>46</v>
      </c>
      <c r="S1036">
        <v>0.185</v>
      </c>
      <c r="T1036">
        <f>Table1373[[#This Row],[Mass GS 46]]*1000</f>
        <v>185</v>
      </c>
      <c r="U1036">
        <f>LOG(Table1373[[#This Row],[SVL GS 46]])</f>
        <v>1.0881360887005513</v>
      </c>
      <c r="V1036">
        <f>LOG(Table1373[[#This Row],[Mass (mg) GS 46]])</f>
        <v>2.2671717284030137</v>
      </c>
      <c r="W1036">
        <f>Table1373[[#This Row],[Mass (mg) GS 46]]*($W$4/Table1373[[#This Row],[SVL GS 46]])^$W$3</f>
        <v>330.94280169923428</v>
      </c>
      <c r="X1036" s="12">
        <f>Table1373[[#This Row],[GS 46]]-Table1373[[#This Row],[GS]]</f>
        <v>4</v>
      </c>
      <c r="Y1036">
        <f>Table1373[[#This Row],[SVL GS 46]]-Table1373[[#This Row],[SVL]]</f>
        <v>1.4900000000000002</v>
      </c>
      <c r="Z1036">
        <f>Table1373[[#This Row],[Mass GS 46]]-Table1373[[#This Row],[Mass]]</f>
        <v>-0.14100000000000001</v>
      </c>
      <c r="AA1036">
        <f>Table1373[[#This Row],[SMI.mg GS 46]]-Table1373[[#This Row],[SMI.mg]]</f>
        <v>-460.33216588889417</v>
      </c>
      <c r="AB1036">
        <f>Table1373[[#This Row],[Days post-exp. GS 46]]-Table1373[[#This Row],[Days post-exp.]]</f>
        <v>6</v>
      </c>
    </row>
    <row r="1037" spans="1:29">
      <c r="A1037" t="s">
        <v>2128</v>
      </c>
      <c r="B1037" t="s">
        <v>1752</v>
      </c>
      <c r="C1037" s="3">
        <v>44002</v>
      </c>
      <c r="D1037" s="13">
        <v>44019</v>
      </c>
      <c r="E1037" s="3" t="s">
        <v>2137</v>
      </c>
      <c r="F1037">
        <f>Table1373[[#This Row],[Date Measured]]-Table1373[[#This Row],[Exp. Start]]</f>
        <v>17</v>
      </c>
      <c r="G1037">
        <v>10.18</v>
      </c>
      <c r="H1037">
        <v>42</v>
      </c>
      <c r="I1037">
        <v>0.28199999999999997</v>
      </c>
      <c r="J1037">
        <f>Table1373[[#This Row],[Mass]]*1000</f>
        <v>282</v>
      </c>
      <c r="K1037">
        <f>LOG(Table1373[[#This Row],[SVL]])</f>
        <v>1.00774777800074</v>
      </c>
      <c r="L1037">
        <f>LOG(Table1373[[#This Row],[Mass (mg)]])</f>
        <v>2.4502491083193609</v>
      </c>
      <c r="M1037">
        <f>Table1373[[#This Row],[Mass (mg)]]*($M$4/Table1373[[#This Row],[SVL]])^$M$3</f>
        <v>798.71774077825444</v>
      </c>
      <c r="N1037" s="13">
        <v>44022</v>
      </c>
      <c r="O1037" t="s">
        <v>2138</v>
      </c>
      <c r="P1037">
        <f>Table1373[[#This Row],[Date Measured GS 46]]-Table1373[[#This Row],[Exp. Start]]</f>
        <v>20</v>
      </c>
      <c r="Q1037">
        <v>14.16</v>
      </c>
      <c r="R1037">
        <v>46</v>
      </c>
      <c r="S1037">
        <v>0.21099999999999999</v>
      </c>
      <c r="T1037">
        <f>Table1373[[#This Row],[Mass GS 46]]*1000</f>
        <v>211</v>
      </c>
      <c r="U1037">
        <f>LOG(Table1373[[#This Row],[SVL GS 46]])</f>
        <v>1.1510632533537501</v>
      </c>
      <c r="V1037">
        <f>LOG(Table1373[[#This Row],[Mass (mg) GS 46]])</f>
        <v>2.3242824552976926</v>
      </c>
      <c r="W1037">
        <f>Table1373[[#This Row],[Mass (mg) GS 46]]*($W$4/Table1373[[#This Row],[SVL GS 46]])^$W$3</f>
        <v>245.44116584167986</v>
      </c>
      <c r="X1037" s="12">
        <f>Table1373[[#This Row],[GS 46]]-Table1373[[#This Row],[GS]]</f>
        <v>4</v>
      </c>
      <c r="Y1037">
        <f>Table1373[[#This Row],[SVL GS 46]]-Table1373[[#This Row],[SVL]]</f>
        <v>3.9800000000000004</v>
      </c>
      <c r="Z1037">
        <f>Table1373[[#This Row],[Mass GS 46]]-Table1373[[#This Row],[Mass]]</f>
        <v>-7.099999999999998E-2</v>
      </c>
      <c r="AA1037">
        <f>Table1373[[#This Row],[SMI.mg GS 46]]-Table1373[[#This Row],[SMI.mg]]</f>
        <v>-553.27657493657455</v>
      </c>
      <c r="AB1037">
        <f>Table1373[[#This Row],[Days post-exp. GS 46]]-Table1373[[#This Row],[Days post-exp.]]</f>
        <v>3</v>
      </c>
    </row>
    <row r="1038" spans="1:29">
      <c r="A1038" t="s">
        <v>2128</v>
      </c>
      <c r="B1038" t="s">
        <v>1752</v>
      </c>
      <c r="C1038" s="3">
        <v>44002</v>
      </c>
      <c r="D1038" s="18">
        <v>44019</v>
      </c>
      <c r="E1038" s="4" t="s">
        <v>2139</v>
      </c>
      <c r="F1038">
        <f>Table1373[[#This Row],[Date Measured]]-Table1373[[#This Row],[Exp. Start]]</f>
        <v>17</v>
      </c>
      <c r="G1038" s="4">
        <v>11.44</v>
      </c>
      <c r="H1038" s="4">
        <v>44</v>
      </c>
      <c r="I1038" s="4">
        <v>0.23200000000000001</v>
      </c>
      <c r="J1038" s="4">
        <f>Table1373[[#This Row],[Mass]]*1000</f>
        <v>232</v>
      </c>
      <c r="K1038" s="4">
        <f>LOG(Table1373[[#This Row],[SVL]])</f>
        <v>1.0584260244570054</v>
      </c>
      <c r="L1038" s="4">
        <f>LOG(Table1373[[#This Row],[Mass (mg)]])</f>
        <v>2.3654879848908998</v>
      </c>
      <c r="M1038">
        <f>Table1373[[#This Row],[Mass (mg)]]*($M$4/Table1373[[#This Row],[SVL]])^$M$3</f>
        <v>474.74692597718996</v>
      </c>
      <c r="N1038" s="13">
        <v>44020</v>
      </c>
      <c r="O1038" t="s">
        <v>2140</v>
      </c>
      <c r="P1038">
        <f>Table1373[[#This Row],[Date Measured GS 46]]-Table1373[[#This Row],[Exp. Start]]</f>
        <v>18</v>
      </c>
      <c r="Q1038">
        <v>12.58</v>
      </c>
      <c r="R1038">
        <v>46</v>
      </c>
      <c r="S1038">
        <v>0.221</v>
      </c>
      <c r="T1038">
        <f>Table1373[[#This Row],[Mass GS 46]]*1000</f>
        <v>221</v>
      </c>
      <c r="U1038">
        <f>LOG(Table1373[[#This Row],[SVL GS 46]])</f>
        <v>1.0996806411092501</v>
      </c>
      <c r="V1038">
        <f>LOG(Table1373[[#This Row],[Mass (mg) GS 46]])</f>
        <v>2.3443922736851106</v>
      </c>
      <c r="W1038">
        <f>Table1373[[#This Row],[Mass (mg) GS 46]]*($W$4/Table1373[[#This Row],[SVL GS 46]])^$W$3</f>
        <v>365.3272106924955</v>
      </c>
      <c r="X1038" s="12">
        <f>Table1373[[#This Row],[GS 46]]-Table1373[[#This Row],[GS]]</f>
        <v>2</v>
      </c>
      <c r="Y1038">
        <f>Table1373[[#This Row],[SVL GS 46]]-Table1373[[#This Row],[SVL]]</f>
        <v>1.1400000000000006</v>
      </c>
      <c r="Z1038">
        <f>Table1373[[#This Row],[Mass GS 46]]-Table1373[[#This Row],[Mass]]</f>
        <v>-1.100000000000001E-2</v>
      </c>
      <c r="AA1038">
        <f>Table1373[[#This Row],[SMI.mg GS 46]]-Table1373[[#This Row],[SMI.mg]]</f>
        <v>-109.41971528469446</v>
      </c>
      <c r="AB1038">
        <f>Table1373[[#This Row],[Days post-exp. GS 46]]-Table1373[[#This Row],[Days post-exp.]]</f>
        <v>1</v>
      </c>
    </row>
    <row r="1039" spans="1:29">
      <c r="A1039" t="s">
        <v>2128</v>
      </c>
      <c r="B1039" t="s">
        <v>1752</v>
      </c>
      <c r="C1039" s="3">
        <v>44002</v>
      </c>
      <c r="D1039" s="18">
        <v>44020</v>
      </c>
      <c r="E1039" s="4" t="s">
        <v>2141</v>
      </c>
      <c r="F1039">
        <f>Table1373[[#This Row],[Date Measured]]-Table1373[[#This Row],[Exp. Start]]</f>
        <v>18</v>
      </c>
      <c r="G1039" s="4">
        <v>11.06</v>
      </c>
      <c r="H1039" s="4">
        <v>44</v>
      </c>
      <c r="I1039" s="4">
        <v>0.22700000000000001</v>
      </c>
      <c r="J1039" s="4">
        <f>Table1373[[#This Row],[Mass]]*1000</f>
        <v>227</v>
      </c>
      <c r="K1039" s="4">
        <f>LOG(Table1373[[#This Row],[SVL]])</f>
        <v>1.0437551269686796</v>
      </c>
      <c r="L1039" s="4">
        <f>LOG(Table1373[[#This Row],[Mass (mg)]])</f>
        <v>2.3560258571931225</v>
      </c>
      <c r="M1039">
        <f>Table1373[[#This Row],[Mass (mg)]]*($M$4/Table1373[[#This Row],[SVL]])^$M$3</f>
        <v>510.34926650705734</v>
      </c>
      <c r="N1039" s="13">
        <v>44022</v>
      </c>
      <c r="O1039" t="s">
        <v>2142</v>
      </c>
      <c r="P1039">
        <f>Table1373[[#This Row],[Date Measured GS 46]]-Table1373[[#This Row],[Exp. Start]]</f>
        <v>20</v>
      </c>
      <c r="Q1039">
        <v>14.34</v>
      </c>
      <c r="R1039">
        <v>46</v>
      </c>
      <c r="S1039">
        <v>0.22</v>
      </c>
      <c r="T1039">
        <f>Table1373[[#This Row],[Mass GS 46]]*1000</f>
        <v>220</v>
      </c>
      <c r="U1039">
        <f>LOG(Table1373[[#This Row],[SVL GS 46]])</f>
        <v>1.1565491513317814</v>
      </c>
      <c r="V1039">
        <f>LOG(Table1373[[#This Row],[Mass (mg) GS 46]])</f>
        <v>2.3424226808222062</v>
      </c>
      <c r="W1039">
        <f>Table1373[[#This Row],[Mass (mg) GS 46]]*($W$4/Table1373[[#This Row],[SVL GS 46]])^$W$3</f>
        <v>246.48616341861333</v>
      </c>
      <c r="X1039" s="12">
        <f>Table1373[[#This Row],[GS 46]]-Table1373[[#This Row],[GS]]</f>
        <v>2</v>
      </c>
      <c r="Y1039">
        <f>Table1373[[#This Row],[SVL GS 46]]-Table1373[[#This Row],[SVL]]</f>
        <v>3.2799999999999994</v>
      </c>
      <c r="Z1039">
        <f>Table1373[[#This Row],[Mass GS 46]]-Table1373[[#This Row],[Mass]]</f>
        <v>-7.0000000000000062E-3</v>
      </c>
      <c r="AA1039">
        <f>Table1373[[#This Row],[SMI.mg GS 46]]-Table1373[[#This Row],[SMI.mg]]</f>
        <v>-263.86310308844401</v>
      </c>
      <c r="AB1039">
        <f>Table1373[[#This Row],[Days post-exp. GS 46]]-Table1373[[#This Row],[Days post-exp.]]</f>
        <v>2</v>
      </c>
    </row>
    <row r="1040" spans="1:29">
      <c r="A1040" t="s">
        <v>2128</v>
      </c>
      <c r="B1040" t="s">
        <v>1752</v>
      </c>
      <c r="C1040" s="3">
        <v>44002</v>
      </c>
      <c r="D1040" s="13">
        <v>44021</v>
      </c>
      <c r="E1040" t="s">
        <v>2143</v>
      </c>
      <c r="F1040">
        <f>Table1373[[#This Row],[Date Measured]]-Table1373[[#This Row],[Exp. Start]]</f>
        <v>19</v>
      </c>
      <c r="G1040">
        <v>14.02</v>
      </c>
      <c r="H1040">
        <v>42</v>
      </c>
      <c r="I1040">
        <v>0.312</v>
      </c>
      <c r="J1040">
        <f>Table1373[[#This Row],[Mass]]*1000</f>
        <v>312</v>
      </c>
      <c r="K1040">
        <f>LOG(Table1373[[#This Row],[SVL]])</f>
        <v>1.1467480136306398</v>
      </c>
      <c r="L1040">
        <f>LOG(Table1373[[#This Row],[Mass (mg)]])</f>
        <v>2.4941545940184429</v>
      </c>
      <c r="M1040">
        <f>Table1373[[#This Row],[Mass (mg)]]*($M$4/Table1373[[#This Row],[SVL]])^$M$3</f>
        <v>362.32456350937611</v>
      </c>
      <c r="N1040" s="13">
        <v>44026</v>
      </c>
      <c r="O1040" t="s">
        <v>2144</v>
      </c>
      <c r="P1040">
        <f>Table1373[[#This Row],[Date Measured GS 46]]-Table1373[[#This Row],[Exp. Start]]</f>
        <v>24</v>
      </c>
      <c r="Q1040">
        <v>12.02</v>
      </c>
      <c r="R1040">
        <v>46</v>
      </c>
      <c r="S1040">
        <v>0.182</v>
      </c>
      <c r="T1040">
        <f>Table1373[[#This Row],[Mass GS 46]]*1000</f>
        <v>182</v>
      </c>
      <c r="U1040">
        <f>LOG(Table1373[[#This Row],[SVL GS 46]])</f>
        <v>1.0799044676667207</v>
      </c>
      <c r="V1040">
        <f>LOG(Table1373[[#This Row],[Mass (mg) GS 46]])</f>
        <v>2.2600713879850747</v>
      </c>
      <c r="W1040">
        <f>Table1373[[#This Row],[Mass (mg) GS 46]]*($W$4/Table1373[[#This Row],[SVL GS 46]])^$W$3</f>
        <v>344.43197922288221</v>
      </c>
      <c r="X1040" s="12">
        <f>Table1373[[#This Row],[GS 46]]-Table1373[[#This Row],[GS]]</f>
        <v>4</v>
      </c>
      <c r="Y1040">
        <f>Table1373[[#This Row],[SVL GS 46]]-Table1373[[#This Row],[SVL]]</f>
        <v>-2</v>
      </c>
      <c r="Z1040">
        <f>Table1373[[#This Row],[Mass GS 46]]-Table1373[[#This Row],[Mass]]</f>
        <v>-0.13</v>
      </c>
      <c r="AA1040">
        <f>Table1373[[#This Row],[SMI.mg GS 46]]-Table1373[[#This Row],[SMI.mg]]</f>
        <v>-17.8925842864939</v>
      </c>
      <c r="AB1040">
        <f>Table1373[[#This Row],[Days post-exp. GS 46]]-Table1373[[#This Row],[Days post-exp.]]</f>
        <v>5</v>
      </c>
    </row>
    <row r="1041" spans="1:29">
      <c r="A1041" t="s">
        <v>2128</v>
      </c>
      <c r="B1041" t="s">
        <v>1752</v>
      </c>
      <c r="C1041" s="3">
        <v>44002</v>
      </c>
      <c r="D1041" s="18">
        <v>44021</v>
      </c>
      <c r="E1041" s="4" t="s">
        <v>2145</v>
      </c>
      <c r="F1041">
        <f>Table1373[[#This Row],[Date Measured]]-Table1373[[#This Row],[Exp. Start]]</f>
        <v>19</v>
      </c>
      <c r="G1041" s="4">
        <v>13.52</v>
      </c>
      <c r="H1041" s="4">
        <v>43</v>
      </c>
      <c r="I1041" s="4">
        <v>0.28399999999999997</v>
      </c>
      <c r="J1041" s="4">
        <f>Table1373[[#This Row],[Mass]]*1000</f>
        <v>284</v>
      </c>
      <c r="K1041" s="4">
        <f>LOG(Table1373[[#This Row],[SVL]])</f>
        <v>1.1309766916056172</v>
      </c>
      <c r="L1041" s="4">
        <f>LOG(Table1373[[#This Row],[Mass (mg)]])</f>
        <v>2.4533183400470375</v>
      </c>
      <c r="M1041">
        <f>Table1373[[#This Row],[Mass (mg)]]*($M$4/Table1373[[#This Row],[SVL]])^$M$3</f>
        <v>364.91720791336712</v>
      </c>
      <c r="N1041" s="13">
        <v>44024</v>
      </c>
      <c r="O1041" t="s">
        <v>2146</v>
      </c>
      <c r="P1041">
        <f>Table1373[[#This Row],[Date Measured GS 46]]-Table1373[[#This Row],[Exp. Start]]</f>
        <v>22</v>
      </c>
      <c r="Q1041">
        <v>11.17</v>
      </c>
      <c r="R1041">
        <v>46</v>
      </c>
      <c r="S1041">
        <v>0.20499999999999999</v>
      </c>
      <c r="T1041">
        <f>Table1373[[#This Row],[Mass GS 46]]*1000</f>
        <v>205</v>
      </c>
      <c r="U1041">
        <f>LOG(Table1373[[#This Row],[SVL GS 46]])</f>
        <v>1.0480531731156091</v>
      </c>
      <c r="V1041">
        <f>LOG(Table1373[[#This Row],[Mass (mg) GS 46]])</f>
        <v>2.3117538610557542</v>
      </c>
      <c r="W1041">
        <f>Table1373[[#This Row],[Mass (mg) GS 46]]*($W$4/Table1373[[#This Row],[SVL GS 46]])^$W$3</f>
        <v>482.38713319656921</v>
      </c>
      <c r="X1041" s="12">
        <f>Table1373[[#This Row],[GS 46]]-Table1373[[#This Row],[GS]]</f>
        <v>3</v>
      </c>
      <c r="Y1041">
        <f>Table1373[[#This Row],[SVL GS 46]]-Table1373[[#This Row],[SVL]]</f>
        <v>-2.3499999999999996</v>
      </c>
      <c r="Z1041">
        <f>Table1373[[#This Row],[Mass GS 46]]-Table1373[[#This Row],[Mass]]</f>
        <v>-7.8999999999999987E-2</v>
      </c>
      <c r="AA1041">
        <f>Table1373[[#This Row],[SMI.mg GS 46]]-Table1373[[#This Row],[SMI.mg]]</f>
        <v>117.46992528320209</v>
      </c>
      <c r="AB1041">
        <f>Table1373[[#This Row],[Days post-exp. GS 46]]-Table1373[[#This Row],[Days post-exp.]]</f>
        <v>3</v>
      </c>
    </row>
    <row r="1042" spans="1:29">
      <c r="A1042" t="s">
        <v>2128</v>
      </c>
      <c r="B1042" t="s">
        <v>1752</v>
      </c>
      <c r="C1042" s="3">
        <v>44002</v>
      </c>
      <c r="D1042" s="18">
        <v>44021</v>
      </c>
      <c r="E1042" s="4" t="s">
        <v>2147</v>
      </c>
      <c r="F1042">
        <f>Table1373[[#This Row],[Date Measured]]-Table1373[[#This Row],[Exp. Start]]</f>
        <v>19</v>
      </c>
      <c r="G1042" s="4">
        <v>13.06</v>
      </c>
      <c r="H1042" s="4">
        <v>44</v>
      </c>
      <c r="I1042" s="4">
        <v>0.22600000000000001</v>
      </c>
      <c r="J1042" s="4">
        <f>Table1373[[#This Row],[Mass]]*1000</f>
        <v>226</v>
      </c>
      <c r="K1042" s="4">
        <f>LOG(Table1373[[#This Row],[SVL]])</f>
        <v>1.1159431769390551</v>
      </c>
      <c r="L1042" s="4">
        <f>LOG(Table1373[[#This Row],[Mass (mg)]])</f>
        <v>2.3541084391474008</v>
      </c>
      <c r="M1042">
        <f>Table1373[[#This Row],[Mass (mg)]]*($M$4/Table1373[[#This Row],[SVL]])^$M$3</f>
        <v>319.78789131128218</v>
      </c>
      <c r="N1042" s="13">
        <v>44024</v>
      </c>
      <c r="O1042" t="s">
        <v>2148</v>
      </c>
      <c r="P1042">
        <f>Table1373[[#This Row],[Date Measured GS 46]]-Table1373[[#This Row],[Exp. Start]]</f>
        <v>22</v>
      </c>
      <c r="Q1042">
        <v>16.18</v>
      </c>
      <c r="R1042">
        <v>46</v>
      </c>
      <c r="S1042">
        <v>0.223</v>
      </c>
      <c r="T1042">
        <f>Table1373[[#This Row],[Mass GS 46]]*1000</f>
        <v>223</v>
      </c>
      <c r="U1042">
        <f>LOG(Table1373[[#This Row],[SVL GS 46]])</f>
        <v>1.2089785172762535</v>
      </c>
      <c r="V1042">
        <f>LOG(Table1373[[#This Row],[Mass (mg) GS 46]])</f>
        <v>2.3483048630481607</v>
      </c>
      <c r="W1042">
        <f>Table1373[[#This Row],[Mass (mg) GS 46]]*($W$4/Table1373[[#This Row],[SVL GS 46]])^$W$3</f>
        <v>174.55837715408512</v>
      </c>
      <c r="X1042" s="12">
        <f>Table1373[[#This Row],[GS 46]]-Table1373[[#This Row],[GS]]</f>
        <v>2</v>
      </c>
      <c r="Y1042">
        <f>Table1373[[#This Row],[SVL GS 46]]-Table1373[[#This Row],[SVL]]</f>
        <v>3.1199999999999992</v>
      </c>
      <c r="Z1042">
        <f>Table1373[[#This Row],[Mass GS 46]]-Table1373[[#This Row],[Mass]]</f>
        <v>-3.0000000000000027E-3</v>
      </c>
      <c r="AA1042">
        <f>Table1373[[#This Row],[SMI.mg GS 46]]-Table1373[[#This Row],[SMI.mg]]</f>
        <v>-145.22951415719706</v>
      </c>
      <c r="AB1042">
        <f>Table1373[[#This Row],[Days post-exp. GS 46]]-Table1373[[#This Row],[Days post-exp.]]</f>
        <v>3</v>
      </c>
    </row>
    <row r="1043" spans="1:29">
      <c r="A1043" t="s">
        <v>2128</v>
      </c>
      <c r="B1043" t="s">
        <v>1752</v>
      </c>
      <c r="C1043" s="3">
        <v>44002</v>
      </c>
      <c r="D1043" s="18">
        <v>44022</v>
      </c>
      <c r="E1043" s="4" t="s">
        <v>2149</v>
      </c>
      <c r="F1043">
        <f>Table1373[[#This Row],[Date Measured]]-Table1373[[#This Row],[Exp. Start]]</f>
        <v>20</v>
      </c>
      <c r="G1043" s="4">
        <v>14.29</v>
      </c>
      <c r="H1043" s="4">
        <v>43</v>
      </c>
      <c r="I1043" s="4">
        <v>0.247</v>
      </c>
      <c r="J1043" s="4">
        <f>Table1373[[#This Row],[Mass]]*1000</f>
        <v>247</v>
      </c>
      <c r="K1043" s="4">
        <f>LOG(Table1373[[#This Row],[SVL]])</f>
        <v>1.1550322287909702</v>
      </c>
      <c r="L1043" s="4">
        <f>LOG(Table1373[[#This Row],[Mass (mg)]])</f>
        <v>2.3926969532596658</v>
      </c>
      <c r="M1043">
        <f>Table1373[[#This Row],[Mass (mg)]]*($M$4/Table1373[[#This Row],[SVL]])^$M$3</f>
        <v>271.99662110650422</v>
      </c>
      <c r="N1043" s="13">
        <v>44027</v>
      </c>
      <c r="O1043" t="s">
        <v>2150</v>
      </c>
      <c r="P1043">
        <f>Table1373[[#This Row],[Date Measured GS 46]]-Table1373[[#This Row],[Exp. Start]]</f>
        <v>25</v>
      </c>
      <c r="Q1043">
        <v>12.25</v>
      </c>
      <c r="R1043">
        <v>46</v>
      </c>
      <c r="S1043">
        <v>0.16600000000000001</v>
      </c>
      <c r="T1043">
        <f>Table1373[[#This Row],[Mass GS 46]]*1000</f>
        <v>166</v>
      </c>
      <c r="U1043">
        <f>LOG(Table1373[[#This Row],[SVL GS 46]])</f>
        <v>1.0881360887005513</v>
      </c>
      <c r="V1043">
        <f>LOG(Table1373[[#This Row],[Mass (mg) GS 46]])</f>
        <v>2.220108088040055</v>
      </c>
      <c r="W1043">
        <f>Table1373[[#This Row],[Mass (mg) GS 46]]*($W$4/Table1373[[#This Row],[SVL GS 46]])^$W$3</f>
        <v>296.95408152471833</v>
      </c>
      <c r="X1043" s="12">
        <f>Table1373[[#This Row],[GS 46]]-Table1373[[#This Row],[GS]]</f>
        <v>3</v>
      </c>
      <c r="Y1043">
        <f>Table1373[[#This Row],[SVL GS 46]]-Table1373[[#This Row],[SVL]]</f>
        <v>-2.0399999999999991</v>
      </c>
      <c r="Z1043">
        <f>Table1373[[#This Row],[Mass GS 46]]-Table1373[[#This Row],[Mass]]</f>
        <v>-8.0999999999999989E-2</v>
      </c>
      <c r="AA1043">
        <f>Table1373[[#This Row],[SMI.mg GS 46]]-Table1373[[#This Row],[SMI.mg]]</f>
        <v>24.957460418214112</v>
      </c>
      <c r="AB1043">
        <f>Table1373[[#This Row],[Days post-exp. GS 46]]-Table1373[[#This Row],[Days post-exp.]]</f>
        <v>5</v>
      </c>
    </row>
    <row r="1044" spans="1:29">
      <c r="A1044" t="s">
        <v>2128</v>
      </c>
      <c r="B1044" t="s">
        <v>1752</v>
      </c>
      <c r="C1044" s="3">
        <v>44002</v>
      </c>
      <c r="D1044" s="13">
        <v>44023</v>
      </c>
      <c r="E1044" s="3" t="s">
        <v>2151</v>
      </c>
      <c r="F1044">
        <f>Table1373[[#This Row],[Date Measured]]-Table1373[[#This Row],[Exp. Start]]</f>
        <v>21</v>
      </c>
      <c r="G1044">
        <v>13.26</v>
      </c>
      <c r="H1044">
        <v>42</v>
      </c>
      <c r="I1044">
        <v>0.313</v>
      </c>
      <c r="J1044">
        <f>Table1373[[#This Row],[Mass]]*1000</f>
        <v>313</v>
      </c>
      <c r="K1044">
        <f>LOG(Table1373[[#This Row],[SVL]])</f>
        <v>1.1225435240687542</v>
      </c>
      <c r="L1044">
        <f>LOG(Table1373[[#This Row],[Mass (mg)]])</f>
        <v>2.4955443375464483</v>
      </c>
      <c r="M1044">
        <f>Table1373[[#This Row],[Mass (mg)]]*($M$4/Table1373[[#This Row],[SVL]])^$M$3</f>
        <v>424.53342804555564</v>
      </c>
      <c r="N1044" s="13">
        <v>44028</v>
      </c>
      <c r="O1044" t="s">
        <v>2152</v>
      </c>
      <c r="P1044">
        <f>Table1373[[#This Row],[Date Measured GS 46]]-Table1373[[#This Row],[Exp. Start]]</f>
        <v>26</v>
      </c>
      <c r="Q1044">
        <v>12.39</v>
      </c>
      <c r="R1044">
        <v>46</v>
      </c>
      <c r="S1044">
        <v>0.186</v>
      </c>
      <c r="T1044">
        <f>Table1373[[#This Row],[Mass GS 46]]*1000</f>
        <v>186</v>
      </c>
      <c r="U1044">
        <f>LOG(Table1373[[#This Row],[SVL GS 46]])</f>
        <v>1.0930713063760635</v>
      </c>
      <c r="V1044">
        <f>LOG(Table1373[[#This Row],[Mass (mg) GS 46]])</f>
        <v>2.2695129442179165</v>
      </c>
      <c r="W1044">
        <f>Table1373[[#This Row],[Mass (mg) GS 46]]*($W$4/Table1373[[#This Row],[SVL GS 46]])^$W$3</f>
        <v>321.68794584644331</v>
      </c>
      <c r="X1044" s="12">
        <f>Table1373[[#This Row],[GS 46]]-Table1373[[#This Row],[GS]]</f>
        <v>4</v>
      </c>
      <c r="Y1044">
        <f>Table1373[[#This Row],[SVL GS 46]]-Table1373[[#This Row],[SVL]]</f>
        <v>-0.86999999999999922</v>
      </c>
      <c r="Z1044">
        <f>Table1373[[#This Row],[Mass GS 46]]-Table1373[[#This Row],[Mass]]</f>
        <v>-0.127</v>
      </c>
      <c r="AA1044">
        <f>Table1373[[#This Row],[SMI.mg GS 46]]-Table1373[[#This Row],[SMI.mg]]</f>
        <v>-102.84548219911233</v>
      </c>
      <c r="AB1044">
        <f>Table1373[[#This Row],[Days post-exp. GS 46]]-Table1373[[#This Row],[Days post-exp.]]</f>
        <v>5</v>
      </c>
    </row>
    <row r="1045" spans="1:29">
      <c r="A1045" t="s">
        <v>2128</v>
      </c>
      <c r="B1045" t="s">
        <v>1752</v>
      </c>
      <c r="C1045" s="3">
        <v>44002</v>
      </c>
      <c r="D1045" s="13">
        <v>44024</v>
      </c>
      <c r="E1045" s="3" t="s">
        <v>2153</v>
      </c>
      <c r="F1045">
        <f>Table1373[[#This Row],[Date Measured]]-Table1373[[#This Row],[Exp. Start]]</f>
        <v>22</v>
      </c>
      <c r="G1045">
        <v>12.99</v>
      </c>
      <c r="H1045">
        <v>42</v>
      </c>
      <c r="I1045">
        <v>0.32</v>
      </c>
      <c r="J1045">
        <f>Table1373[[#This Row],[Mass]]*1000</f>
        <v>320</v>
      </c>
      <c r="K1045">
        <f>LOG(Table1373[[#This Row],[SVL]])</f>
        <v>1.1136091510730279</v>
      </c>
      <c r="L1045">
        <f>LOG(Table1373[[#This Row],[Mass (mg)]])</f>
        <v>2.5051499783199058</v>
      </c>
      <c r="M1045">
        <f>Table1373[[#This Row],[Mass (mg)]]*($M$4/Table1373[[#This Row],[SVL]])^$M$3</f>
        <v>459.62670105772878</v>
      </c>
      <c r="N1045" s="13">
        <v>44029</v>
      </c>
      <c r="O1045" t="s">
        <v>2154</v>
      </c>
      <c r="P1045">
        <f>Table1373[[#This Row],[Date Measured GS 46]]-Table1373[[#This Row],[Exp. Start]]</f>
        <v>27</v>
      </c>
      <c r="Q1045">
        <v>12.82</v>
      </c>
      <c r="R1045">
        <v>46</v>
      </c>
      <c r="S1045">
        <v>0.17599999999999999</v>
      </c>
      <c r="T1045">
        <f>Table1373[[#This Row],[Mass GS 46]]*1000</f>
        <v>176</v>
      </c>
      <c r="U1045">
        <f>LOG(Table1373[[#This Row],[SVL GS 46]])</f>
        <v>1.1078880251827987</v>
      </c>
      <c r="V1045">
        <f>LOG(Table1373[[#This Row],[Mass (mg) GS 46]])</f>
        <v>2.2455126678141499</v>
      </c>
      <c r="W1045">
        <f>Table1373[[#This Row],[Mass (mg) GS 46]]*($W$4/Table1373[[#This Row],[SVL GS 46]])^$W$3</f>
        <v>275.05753026032426</v>
      </c>
      <c r="X1045" s="12">
        <f>Table1373[[#This Row],[GS 46]]-Table1373[[#This Row],[GS]]</f>
        <v>4</v>
      </c>
      <c r="Y1045">
        <f>Table1373[[#This Row],[SVL GS 46]]-Table1373[[#This Row],[SVL]]</f>
        <v>-0.16999999999999993</v>
      </c>
      <c r="Z1045">
        <f>Table1373[[#This Row],[Mass GS 46]]-Table1373[[#This Row],[Mass]]</f>
        <v>-0.14400000000000002</v>
      </c>
      <c r="AA1045">
        <f>Table1373[[#This Row],[SMI.mg GS 46]]-Table1373[[#This Row],[SMI.mg]]</f>
        <v>-184.56917079740452</v>
      </c>
      <c r="AB1045">
        <f>Table1373[[#This Row],[Days post-exp. GS 46]]-Table1373[[#This Row],[Days post-exp.]]</f>
        <v>5</v>
      </c>
    </row>
    <row r="1046" spans="1:29">
      <c r="A1046" t="s">
        <v>2128</v>
      </c>
      <c r="B1046" t="s">
        <v>1752</v>
      </c>
      <c r="C1046" s="3">
        <v>44002</v>
      </c>
      <c r="D1046" s="13">
        <v>44024</v>
      </c>
      <c r="E1046" s="3" t="s">
        <v>2155</v>
      </c>
      <c r="F1046">
        <f>Table1373[[#This Row],[Date Measured]]-Table1373[[#This Row],[Exp. Start]]</f>
        <v>22</v>
      </c>
      <c r="G1046">
        <v>13.52</v>
      </c>
      <c r="H1046">
        <v>42</v>
      </c>
      <c r="I1046">
        <v>0.27700000000000002</v>
      </c>
      <c r="J1046">
        <f>Table1373[[#This Row],[Mass]]*1000</f>
        <v>277</v>
      </c>
      <c r="K1046">
        <f>LOG(Table1373[[#This Row],[SVL]])</f>
        <v>1.1309766916056172</v>
      </c>
      <c r="L1046">
        <f>LOG(Table1373[[#This Row],[Mass (mg)]])</f>
        <v>2.4424797690644486</v>
      </c>
      <c r="M1046">
        <f>Table1373[[#This Row],[Mass (mg)]]*($M$4/Table1373[[#This Row],[SVL]])^$M$3</f>
        <v>355.92276969015035</v>
      </c>
      <c r="N1046" s="13">
        <v>44030</v>
      </c>
      <c r="O1046" t="s">
        <v>2156</v>
      </c>
      <c r="P1046">
        <f>Table1373[[#This Row],[Date Measured GS 46]]-Table1373[[#This Row],[Exp. Start]]</f>
        <v>28</v>
      </c>
      <c r="Q1046">
        <v>11.09</v>
      </c>
      <c r="R1046">
        <v>46</v>
      </c>
      <c r="S1046">
        <v>0.17</v>
      </c>
      <c r="T1046">
        <f>Table1373[[#This Row],[Mass GS 46]]*1000</f>
        <v>170</v>
      </c>
      <c r="U1046">
        <f>LOG(Table1373[[#This Row],[SVL GS 46]])</f>
        <v>1.04493154614916</v>
      </c>
      <c r="V1046">
        <f>LOG(Table1373[[#This Row],[Mass (mg) GS 46]])</f>
        <v>2.2304489213782741</v>
      </c>
      <c r="W1046">
        <f>Table1373[[#This Row],[Mass (mg) GS 46]]*($W$4/Table1373[[#This Row],[SVL GS 46]])^$W$3</f>
        <v>408.66093837498005</v>
      </c>
      <c r="X1046" s="12">
        <f>Table1373[[#This Row],[GS 46]]-Table1373[[#This Row],[GS]]</f>
        <v>4</v>
      </c>
      <c r="Y1046">
        <f>Table1373[[#This Row],[SVL GS 46]]-Table1373[[#This Row],[SVL]]</f>
        <v>-2.4299999999999997</v>
      </c>
      <c r="Z1046">
        <f>Table1373[[#This Row],[Mass GS 46]]-Table1373[[#This Row],[Mass]]</f>
        <v>-0.10700000000000001</v>
      </c>
      <c r="AA1046">
        <f>Table1373[[#This Row],[SMI.mg GS 46]]-Table1373[[#This Row],[SMI.mg]]</f>
        <v>52.738168684829702</v>
      </c>
      <c r="AB1046">
        <f>Table1373[[#This Row],[Days post-exp. GS 46]]-Table1373[[#This Row],[Days post-exp.]]</f>
        <v>6</v>
      </c>
    </row>
    <row r="1047" spans="1:29">
      <c r="A1047" t="s">
        <v>2128</v>
      </c>
      <c r="B1047" t="s">
        <v>1752</v>
      </c>
      <c r="C1047" s="3">
        <v>44002</v>
      </c>
      <c r="D1047" s="13">
        <v>44024</v>
      </c>
      <c r="E1047" s="3" t="s">
        <v>2157</v>
      </c>
      <c r="F1047">
        <f>Table1373[[#This Row],[Date Measured]]-Table1373[[#This Row],[Exp. Start]]</f>
        <v>22</v>
      </c>
      <c r="G1047">
        <v>12.43</v>
      </c>
      <c r="H1047">
        <v>42</v>
      </c>
      <c r="I1047">
        <v>0.28000000000000003</v>
      </c>
      <c r="J1047">
        <f>Table1373[[#This Row],[Mass]]*1000</f>
        <v>280</v>
      </c>
      <c r="K1047">
        <f>LOG(Table1373[[#This Row],[SVL]])</f>
        <v>1.0944711286416449</v>
      </c>
      <c r="L1047">
        <f>LOG(Table1373[[#This Row],[Mass (mg)]])</f>
        <v>2.4471580313422194</v>
      </c>
      <c r="M1047">
        <f>Table1373[[#This Row],[Mass (mg)]]*($M$4/Table1373[[#This Row],[SVL]])^$M$3</f>
        <v>454.69947362828935</v>
      </c>
      <c r="N1047" s="13">
        <v>44029</v>
      </c>
      <c r="O1047" t="s">
        <v>2158</v>
      </c>
      <c r="P1047">
        <f>Table1373[[#This Row],[Date Measured GS 46]]-Table1373[[#This Row],[Exp. Start]]</f>
        <v>27</v>
      </c>
      <c r="Q1047">
        <v>13.45</v>
      </c>
      <c r="R1047">
        <v>46</v>
      </c>
      <c r="S1047">
        <v>0.17399999999999999</v>
      </c>
      <c r="T1047">
        <f>Table1373[[#This Row],[Mass GS 46]]*1000</f>
        <v>174</v>
      </c>
      <c r="U1047">
        <f>LOG(Table1373[[#This Row],[SVL GS 46]])</f>
        <v>1.1287222843384268</v>
      </c>
      <c r="V1047">
        <f>LOG(Table1373[[#This Row],[Mass (mg) GS 46]])</f>
        <v>2.2405492482825999</v>
      </c>
      <c r="W1047">
        <f>Table1373[[#This Row],[Mass (mg) GS 46]]*($W$4/Table1373[[#This Row],[SVL GS 46]])^$W$3</f>
        <v>235.81688232466382</v>
      </c>
      <c r="X1047" s="12">
        <f>Table1373[[#This Row],[GS 46]]-Table1373[[#This Row],[GS]]</f>
        <v>4</v>
      </c>
      <c r="Y1047">
        <f>Table1373[[#This Row],[SVL GS 46]]-Table1373[[#This Row],[SVL]]</f>
        <v>1.0199999999999996</v>
      </c>
      <c r="Z1047">
        <f>Table1373[[#This Row],[Mass GS 46]]-Table1373[[#This Row],[Mass]]</f>
        <v>-0.10600000000000004</v>
      </c>
      <c r="AA1047">
        <f>Table1373[[#This Row],[SMI.mg GS 46]]-Table1373[[#This Row],[SMI.mg]]</f>
        <v>-218.88259130362553</v>
      </c>
      <c r="AB1047">
        <f>Table1373[[#This Row],[Days post-exp. GS 46]]-Table1373[[#This Row],[Days post-exp.]]</f>
        <v>5</v>
      </c>
    </row>
    <row r="1048" spans="1:29">
      <c r="A1048" t="s">
        <v>2128</v>
      </c>
      <c r="B1048" t="s">
        <v>1752</v>
      </c>
      <c r="C1048" s="3">
        <v>44002</v>
      </c>
      <c r="D1048" s="13">
        <v>44024</v>
      </c>
      <c r="E1048" s="3" t="s">
        <v>2159</v>
      </c>
      <c r="F1048">
        <f>Table1373[[#This Row],[Date Measured]]-Table1373[[#This Row],[Exp. Start]]</f>
        <v>22</v>
      </c>
      <c r="G1048">
        <v>15.12</v>
      </c>
      <c r="H1048">
        <v>42</v>
      </c>
      <c r="I1048">
        <v>0.314</v>
      </c>
      <c r="J1048">
        <f>Table1373[[#This Row],[Mass]]*1000</f>
        <v>314</v>
      </c>
      <c r="K1048">
        <f>LOG(Table1373[[#This Row],[SVL]])</f>
        <v>1.1795517911651876</v>
      </c>
      <c r="L1048">
        <f>LOG(Table1373[[#This Row],[Mass (mg)]])</f>
        <v>2.4969296480732148</v>
      </c>
      <c r="M1048">
        <f>Table1373[[#This Row],[Mass (mg)]]*($M$4/Table1373[[#This Row],[SVL]])^$M$3</f>
        <v>295.45691657515039</v>
      </c>
      <c r="N1048" s="13">
        <v>44028</v>
      </c>
      <c r="O1048" t="s">
        <v>2160</v>
      </c>
      <c r="P1048">
        <f>Table1373[[#This Row],[Date Measured GS 46]]-Table1373[[#This Row],[Exp. Start]]</f>
        <v>26</v>
      </c>
      <c r="Q1048">
        <v>14.06</v>
      </c>
      <c r="R1048">
        <v>46</v>
      </c>
      <c r="S1048">
        <v>0.216</v>
      </c>
      <c r="T1048">
        <f>Table1373[[#This Row],[Mass GS 46]]*1000</f>
        <v>216</v>
      </c>
      <c r="U1048">
        <f>LOG(Table1373[[#This Row],[SVL GS 46]])</f>
        <v>1.1479853206838051</v>
      </c>
      <c r="V1048">
        <f>LOG(Table1373[[#This Row],[Mass (mg) GS 46]])</f>
        <v>2.3344537511509307</v>
      </c>
      <c r="W1048">
        <f>Table1373[[#This Row],[Mass (mg) GS 46]]*($W$4/Table1373[[#This Row],[SVL GS 46]])^$W$3</f>
        <v>256.60272590088289</v>
      </c>
      <c r="X1048" s="12">
        <f>Table1373[[#This Row],[GS 46]]-Table1373[[#This Row],[GS]]</f>
        <v>4</v>
      </c>
      <c r="Y1048">
        <f>Table1373[[#This Row],[SVL GS 46]]-Table1373[[#This Row],[SVL]]</f>
        <v>-1.0599999999999987</v>
      </c>
      <c r="Z1048">
        <f>Table1373[[#This Row],[Mass GS 46]]-Table1373[[#This Row],[Mass]]</f>
        <v>-9.8000000000000004E-2</v>
      </c>
      <c r="AA1048">
        <f>Table1373[[#This Row],[SMI.mg GS 46]]-Table1373[[#This Row],[SMI.mg]]</f>
        <v>-38.8541906742675</v>
      </c>
      <c r="AB1048">
        <f>Table1373[[#This Row],[Days post-exp. GS 46]]-Table1373[[#This Row],[Days post-exp.]]</f>
        <v>4</v>
      </c>
    </row>
    <row r="1049" spans="1:29">
      <c r="A1049" t="s">
        <v>2128</v>
      </c>
      <c r="B1049" t="s">
        <v>1752</v>
      </c>
      <c r="C1049" s="3">
        <v>44002</v>
      </c>
      <c r="D1049" s="13">
        <v>44024</v>
      </c>
      <c r="E1049" s="3" t="s">
        <v>2161</v>
      </c>
      <c r="F1049">
        <f>Table1373[[#This Row],[Date Measured]]-Table1373[[#This Row],[Exp. Start]]</f>
        <v>22</v>
      </c>
      <c r="G1049">
        <v>13.7</v>
      </c>
      <c r="H1049">
        <v>42</v>
      </c>
      <c r="I1049">
        <v>0.29199999999999998</v>
      </c>
      <c r="J1049">
        <f>Table1373[[#This Row],[Mass]]*1000</f>
        <v>292</v>
      </c>
      <c r="K1049">
        <f>LOG(Table1373[[#This Row],[SVL]])</f>
        <v>1.1367205671564067</v>
      </c>
      <c r="L1049">
        <f>LOG(Table1373[[#This Row],[Mass (mg)]])</f>
        <v>2.4653828514484184</v>
      </c>
      <c r="M1049">
        <f>Table1373[[#This Row],[Mass (mg)]]*($M$4/Table1373[[#This Row],[SVL]])^$M$3</f>
        <v>361.62515519274962</v>
      </c>
      <c r="O1049" s="6" t="s">
        <v>2162</v>
      </c>
      <c r="AC1049" s="12" t="s">
        <v>115</v>
      </c>
    </row>
    <row r="1050" spans="1:29">
      <c r="A1050" t="s">
        <v>2128</v>
      </c>
      <c r="B1050" t="s">
        <v>1752</v>
      </c>
      <c r="C1050" s="3">
        <v>44002</v>
      </c>
      <c r="D1050" s="13">
        <v>44025</v>
      </c>
      <c r="E1050" s="3" t="s">
        <v>2163</v>
      </c>
      <c r="F1050">
        <f>Table1373[[#This Row],[Date Measured]]-Table1373[[#This Row],[Exp. Start]]</f>
        <v>23</v>
      </c>
      <c r="G1050">
        <v>13.35</v>
      </c>
      <c r="H1050">
        <v>42</v>
      </c>
      <c r="I1050">
        <v>0.311</v>
      </c>
      <c r="J1050">
        <f>Table1373[[#This Row],[Mass]]*1000</f>
        <v>311</v>
      </c>
      <c r="K1050">
        <f>LOG(Table1373[[#This Row],[SVL]])</f>
        <v>1.1254812657005939</v>
      </c>
      <c r="L1050">
        <f>LOG(Table1373[[#This Row],[Mass (mg)]])</f>
        <v>2.4927603890268375</v>
      </c>
      <c r="M1050">
        <f>Table1373[[#This Row],[Mass (mg)]]*($M$4/Table1373[[#This Row],[SVL]])^$M$3</f>
        <v>413.94679943662993</v>
      </c>
      <c r="N1050" s="13">
        <v>44030</v>
      </c>
      <c r="O1050" t="s">
        <v>2164</v>
      </c>
      <c r="P1050">
        <f>Table1373[[#This Row],[Date Measured GS 46]]-Table1373[[#This Row],[Exp. Start]]</f>
        <v>28</v>
      </c>
      <c r="Q1050">
        <v>11.5</v>
      </c>
      <c r="R1050">
        <v>46</v>
      </c>
      <c r="S1050">
        <v>0.17299999999999999</v>
      </c>
      <c r="T1050">
        <f>Table1373[[#This Row],[Mass GS 46]]*1000</f>
        <v>173</v>
      </c>
      <c r="U1050">
        <f>LOG(Table1373[[#This Row],[SVL GS 46]])</f>
        <v>1.0606978403536116</v>
      </c>
      <c r="V1050">
        <f>LOG(Table1373[[#This Row],[Mass (mg) GS 46]])</f>
        <v>2.2380461031287955</v>
      </c>
      <c r="W1050">
        <f>Table1373[[#This Row],[Mass (mg) GS 46]]*($W$4/Table1373[[#This Row],[SVL GS 46]])^$W$3</f>
        <v>373.3608340074145</v>
      </c>
      <c r="X1050" s="12">
        <f>Table1373[[#This Row],[GS 46]]-Table1373[[#This Row],[GS]]</f>
        <v>4</v>
      </c>
      <c r="Y1050">
        <f>Table1373[[#This Row],[SVL GS 46]]-Table1373[[#This Row],[SVL]]</f>
        <v>-1.8499999999999996</v>
      </c>
      <c r="Z1050">
        <f>Table1373[[#This Row],[Mass GS 46]]-Table1373[[#This Row],[Mass]]</f>
        <v>-0.13800000000000001</v>
      </c>
      <c r="AA1050">
        <f>Table1373[[#This Row],[SMI.mg GS 46]]-Table1373[[#This Row],[SMI.mg]]</f>
        <v>-40.585965429215435</v>
      </c>
      <c r="AB1050">
        <f>Table1373[[#This Row],[Days post-exp. GS 46]]-Table1373[[#This Row],[Days post-exp.]]</f>
        <v>5</v>
      </c>
    </row>
    <row r="1051" spans="1:29">
      <c r="A1051" t="s">
        <v>2128</v>
      </c>
      <c r="B1051" t="s">
        <v>1752</v>
      </c>
      <c r="C1051" s="3">
        <v>44002</v>
      </c>
      <c r="D1051" s="13">
        <v>44025</v>
      </c>
      <c r="E1051" s="3" t="s">
        <v>2165</v>
      </c>
      <c r="F1051">
        <f>Table1373[[#This Row],[Date Measured]]-Table1373[[#This Row],[Exp. Start]]</f>
        <v>23</v>
      </c>
      <c r="G1051">
        <v>13.36</v>
      </c>
      <c r="H1051">
        <v>42</v>
      </c>
      <c r="I1051">
        <v>0.29399999999999998</v>
      </c>
      <c r="J1051">
        <f>Table1373[[#This Row],[Mass]]*1000</f>
        <v>294</v>
      </c>
      <c r="K1051">
        <f>LOG(Table1373[[#This Row],[SVL]])</f>
        <v>1.1258064581395268</v>
      </c>
      <c r="L1051">
        <f>LOG(Table1373[[#This Row],[Mass (mg)]])</f>
        <v>2.4683473304121573</v>
      </c>
      <c r="M1051">
        <f>Table1373[[#This Row],[Mass (mg)]]*($M$4/Table1373[[#This Row],[SVL]])^$M$3</f>
        <v>390.50411055597147</v>
      </c>
      <c r="N1051" s="13">
        <v>44031</v>
      </c>
      <c r="O1051" t="s">
        <v>2166</v>
      </c>
      <c r="P1051">
        <f>Table1373[[#This Row],[Date Measured GS 46]]-Table1373[[#This Row],[Exp. Start]]</f>
        <v>29</v>
      </c>
      <c r="Q1051">
        <v>10.9</v>
      </c>
      <c r="R1051">
        <v>46</v>
      </c>
      <c r="S1051">
        <v>0.16400000000000001</v>
      </c>
      <c r="T1051">
        <f>Table1373[[#This Row],[Mass GS 46]]*1000</f>
        <v>164</v>
      </c>
      <c r="U1051">
        <f>LOG(Table1373[[#This Row],[SVL GS 46]])</f>
        <v>1.0374264979406236</v>
      </c>
      <c r="V1051">
        <f>LOG(Table1373[[#This Row],[Mass (mg) GS 46]])</f>
        <v>2.214843848047698</v>
      </c>
      <c r="W1051">
        <f>Table1373[[#This Row],[Mass (mg) GS 46]]*($W$4/Table1373[[#This Row],[SVL GS 46]])^$W$3</f>
        <v>415.0025268185297</v>
      </c>
      <c r="X1051" s="12">
        <f>Table1373[[#This Row],[GS 46]]-Table1373[[#This Row],[GS]]</f>
        <v>4</v>
      </c>
      <c r="Y1051">
        <f>Table1373[[#This Row],[SVL GS 46]]-Table1373[[#This Row],[SVL]]</f>
        <v>-2.4599999999999991</v>
      </c>
      <c r="Z1051">
        <f>Table1373[[#This Row],[Mass GS 46]]-Table1373[[#This Row],[Mass]]</f>
        <v>-0.12999999999999998</v>
      </c>
      <c r="AA1051">
        <f>Table1373[[#This Row],[SMI.mg GS 46]]-Table1373[[#This Row],[SMI.mg]]</f>
        <v>24.498416262558237</v>
      </c>
      <c r="AB1051">
        <f>Table1373[[#This Row],[Days post-exp. GS 46]]-Table1373[[#This Row],[Days post-exp.]]</f>
        <v>6</v>
      </c>
    </row>
    <row r="1052" spans="1:29">
      <c r="A1052" t="s">
        <v>2128</v>
      </c>
      <c r="B1052" t="s">
        <v>1752</v>
      </c>
      <c r="C1052" s="3">
        <v>44002</v>
      </c>
      <c r="D1052" s="13">
        <v>44025</v>
      </c>
      <c r="E1052" s="3" t="s">
        <v>2167</v>
      </c>
      <c r="F1052">
        <f>Table1373[[#This Row],[Date Measured]]-Table1373[[#This Row],[Exp. Start]]</f>
        <v>23</v>
      </c>
      <c r="G1052">
        <v>13.99</v>
      </c>
      <c r="H1052">
        <v>42</v>
      </c>
      <c r="I1052">
        <v>0.31900000000000001</v>
      </c>
      <c r="J1052">
        <f>Table1373[[#This Row],[Mass]]*1000</f>
        <v>319</v>
      </c>
      <c r="K1052">
        <f>LOG(Table1373[[#This Row],[SVL]])</f>
        <v>1.1458177144918276</v>
      </c>
      <c r="L1052">
        <f>LOG(Table1373[[#This Row],[Mass (mg)]])</f>
        <v>2.503790683057181</v>
      </c>
      <c r="M1052">
        <f>Table1373[[#This Row],[Mass (mg)]]*($M$4/Table1373[[#This Row],[SVL]])^$M$3</f>
        <v>372.67076190761384</v>
      </c>
      <c r="N1052" s="13">
        <v>44029</v>
      </c>
      <c r="O1052" t="s">
        <v>2168</v>
      </c>
      <c r="P1052">
        <f>Table1373[[#This Row],[Date Measured GS 46]]-Table1373[[#This Row],[Exp. Start]]</f>
        <v>27</v>
      </c>
      <c r="Q1052">
        <v>12.93</v>
      </c>
      <c r="R1052">
        <v>46</v>
      </c>
      <c r="S1052">
        <v>0.21</v>
      </c>
      <c r="T1052">
        <f>Table1373[[#This Row],[Mass GS 46]]*1000</f>
        <v>210</v>
      </c>
      <c r="U1052">
        <f>LOG(Table1373[[#This Row],[SVL GS 46]])</f>
        <v>1.1115985248803941</v>
      </c>
      <c r="V1052">
        <f>LOG(Table1373[[#This Row],[Mass (mg) GS 46]])</f>
        <v>2.3222192947339191</v>
      </c>
      <c r="W1052">
        <f>Table1373[[#This Row],[Mass (mg) GS 46]]*($W$4/Table1373[[#This Row],[SVL GS 46]])^$W$3</f>
        <v>319.96954992585813</v>
      </c>
      <c r="X1052" s="12">
        <f>Table1373[[#This Row],[GS 46]]-Table1373[[#This Row],[GS]]</f>
        <v>4</v>
      </c>
      <c r="Y1052">
        <f>Table1373[[#This Row],[SVL GS 46]]-Table1373[[#This Row],[SVL]]</f>
        <v>-1.0600000000000005</v>
      </c>
      <c r="Z1052">
        <f>Table1373[[#This Row],[Mass GS 46]]-Table1373[[#This Row],[Mass]]</f>
        <v>-0.10900000000000001</v>
      </c>
      <c r="AA1052">
        <f>Table1373[[#This Row],[SMI.mg GS 46]]-Table1373[[#This Row],[SMI.mg]]</f>
        <v>-52.701211981755705</v>
      </c>
      <c r="AB1052">
        <f>Table1373[[#This Row],[Days post-exp. GS 46]]-Table1373[[#This Row],[Days post-exp.]]</f>
        <v>4</v>
      </c>
    </row>
    <row r="1053" spans="1:29">
      <c r="A1053" t="s">
        <v>2128</v>
      </c>
      <c r="B1053" t="s">
        <v>1752</v>
      </c>
      <c r="C1053" s="3">
        <v>44002</v>
      </c>
      <c r="D1053" s="18">
        <v>44025</v>
      </c>
      <c r="E1053" s="4" t="s">
        <v>2169</v>
      </c>
      <c r="F1053">
        <f>Table1373[[#This Row],[Date Measured]]-Table1373[[#This Row],[Exp. Start]]</f>
        <v>23</v>
      </c>
      <c r="G1053" s="4">
        <v>12.29</v>
      </c>
      <c r="H1053" s="4">
        <v>44</v>
      </c>
      <c r="I1053" s="4">
        <v>0.21</v>
      </c>
      <c r="J1053" s="4">
        <f>Table1373[[#This Row],[Mass]]*1000</f>
        <v>210</v>
      </c>
      <c r="K1053" s="4">
        <f>LOG(Table1373[[#This Row],[SVL]])</f>
        <v>1.0895518828864541</v>
      </c>
      <c r="L1053" s="4">
        <f>LOG(Table1373[[#This Row],[Mass (mg)]])</f>
        <v>2.3222192947339191</v>
      </c>
      <c r="M1053">
        <f>Table1373[[#This Row],[Mass (mg)]]*($M$4/Table1373[[#This Row],[SVL]])^$M$3</f>
        <v>351.95637498470171</v>
      </c>
      <c r="O1053" s="6" t="s">
        <v>2170</v>
      </c>
      <c r="AC1053" s="12" t="s">
        <v>115</v>
      </c>
    </row>
    <row r="1054" spans="1:29">
      <c r="A1054" t="s">
        <v>2128</v>
      </c>
      <c r="B1054" t="s">
        <v>1752</v>
      </c>
      <c r="C1054" s="3">
        <v>44002</v>
      </c>
      <c r="D1054" s="13">
        <v>44027</v>
      </c>
      <c r="E1054" s="3" t="s">
        <v>2171</v>
      </c>
      <c r="F1054">
        <f>Table1373[[#This Row],[Date Measured]]-Table1373[[#This Row],[Exp. Start]]</f>
        <v>25</v>
      </c>
      <c r="G1054">
        <v>14.04</v>
      </c>
      <c r="H1054">
        <v>42</v>
      </c>
      <c r="I1054">
        <v>0.315</v>
      </c>
      <c r="J1054">
        <f>Table1373[[#This Row],[Mass]]*1000</f>
        <v>315</v>
      </c>
      <c r="K1054">
        <f>LOG(Table1373[[#This Row],[SVL]])</f>
        <v>1.1473671077937864</v>
      </c>
      <c r="L1054">
        <f>LOG(Table1373[[#This Row],[Mass (mg)]])</f>
        <v>2.4983105537896004</v>
      </c>
      <c r="M1054">
        <f>Table1373[[#This Row],[Mass (mg)]]*($M$4/Table1373[[#This Row],[SVL]])^$M$3</f>
        <v>364.35873024077193</v>
      </c>
      <c r="N1054" s="13">
        <v>44032</v>
      </c>
      <c r="O1054" t="s">
        <v>2172</v>
      </c>
      <c r="P1054">
        <f>Table1373[[#This Row],[Date Measured GS 46]]-Table1373[[#This Row],[Exp. Start]]</f>
        <v>30</v>
      </c>
      <c r="Q1054">
        <v>15.02</v>
      </c>
      <c r="R1054">
        <v>46</v>
      </c>
      <c r="S1054">
        <v>0.24299999999999999</v>
      </c>
      <c r="T1054">
        <f>Table1373[[#This Row],[Mass GS 46]]*1000</f>
        <v>243</v>
      </c>
      <c r="U1054">
        <f>LOG(Table1373[[#This Row],[SVL GS 46]])</f>
        <v>1.1766699326681496</v>
      </c>
      <c r="V1054">
        <f>LOG(Table1373[[#This Row],[Mass (mg) GS 46]])</f>
        <v>2.3856062735983121</v>
      </c>
      <c r="W1054">
        <f>Table1373[[#This Row],[Mass (mg) GS 46]]*($W$4/Table1373[[#This Row],[SVL GS 46]])^$W$3</f>
        <v>237.25217185033233</v>
      </c>
      <c r="X1054" s="12">
        <f>Table1373[[#This Row],[GS 46]]-Table1373[[#This Row],[GS]]</f>
        <v>4</v>
      </c>
      <c r="Y1054">
        <f>Table1373[[#This Row],[SVL GS 46]]-Table1373[[#This Row],[SVL]]</f>
        <v>0.98000000000000043</v>
      </c>
      <c r="Z1054">
        <f>Table1373[[#This Row],[Mass GS 46]]-Table1373[[#This Row],[Mass]]</f>
        <v>-7.2000000000000008E-2</v>
      </c>
      <c r="AA1054">
        <f>Table1373[[#This Row],[SMI.mg GS 46]]-Table1373[[#This Row],[SMI.mg]]</f>
        <v>-127.1065583904396</v>
      </c>
      <c r="AB1054">
        <f>Table1373[[#This Row],[Days post-exp. GS 46]]-Table1373[[#This Row],[Days post-exp.]]</f>
        <v>5</v>
      </c>
    </row>
    <row r="1055" spans="1:29">
      <c r="A1055" t="s">
        <v>2128</v>
      </c>
      <c r="B1055" t="s">
        <v>1752</v>
      </c>
      <c r="C1055" s="3">
        <v>44002</v>
      </c>
      <c r="D1055" s="13">
        <v>44029</v>
      </c>
      <c r="E1055" s="3" t="s">
        <v>2173</v>
      </c>
      <c r="F1055">
        <f>Table1373[[#This Row],[Date Measured]]-Table1373[[#This Row],[Exp. Start]]</f>
        <v>27</v>
      </c>
      <c r="G1055">
        <v>13.71</v>
      </c>
      <c r="H1055">
        <v>42</v>
      </c>
      <c r="I1055">
        <v>0.32900000000000001</v>
      </c>
      <c r="J1055">
        <f>Table1373[[#This Row],[Mass]]*1000</f>
        <v>329</v>
      </c>
      <c r="K1055">
        <f>LOG(Table1373[[#This Row],[SVL]])</f>
        <v>1.1370374547895128</v>
      </c>
      <c r="L1055">
        <f>LOG(Table1373[[#This Row],[Mass (mg)]])</f>
        <v>2.5171958979499744</v>
      </c>
      <c r="M1055">
        <f>Table1373[[#This Row],[Mass (mg)]]*($M$4/Table1373[[#This Row],[SVL]])^$M$3</f>
        <v>406.62020298728322</v>
      </c>
      <c r="N1055" s="13">
        <v>44034</v>
      </c>
      <c r="O1055" t="s">
        <v>2174</v>
      </c>
      <c r="P1055">
        <f>Table1373[[#This Row],[Date Measured GS 46]]-Table1373[[#This Row],[Exp. Start]]</f>
        <v>32</v>
      </c>
      <c r="Q1055">
        <v>13.6</v>
      </c>
      <c r="R1055">
        <v>46</v>
      </c>
      <c r="S1055">
        <v>0.21299999999999999</v>
      </c>
      <c r="T1055">
        <f>Table1373[[#This Row],[Mass GS 46]]*1000</f>
        <v>213</v>
      </c>
      <c r="U1055">
        <f>LOG(Table1373[[#This Row],[SVL GS 46]])</f>
        <v>1.1335389083702174</v>
      </c>
      <c r="V1055">
        <f>LOG(Table1373[[#This Row],[Mass (mg) GS 46]])</f>
        <v>2.3283796034387376</v>
      </c>
      <c r="W1055">
        <f>Table1373[[#This Row],[Mass (mg) GS 46]]*($W$4/Table1373[[#This Row],[SVL GS 46]])^$W$3</f>
        <v>279.317500247417</v>
      </c>
      <c r="X1055" s="12">
        <f>Table1373[[#This Row],[GS 46]]-Table1373[[#This Row],[GS]]</f>
        <v>4</v>
      </c>
      <c r="Y1055">
        <f>Table1373[[#This Row],[SVL GS 46]]-Table1373[[#This Row],[SVL]]</f>
        <v>-0.11000000000000121</v>
      </c>
      <c r="Z1055">
        <f>Table1373[[#This Row],[Mass GS 46]]-Table1373[[#This Row],[Mass]]</f>
        <v>-0.11600000000000002</v>
      </c>
      <c r="AA1055">
        <f>Table1373[[#This Row],[SMI.mg GS 46]]-Table1373[[#This Row],[SMI.mg]]</f>
        <v>-127.30270273986622</v>
      </c>
      <c r="AB1055">
        <f>Table1373[[#This Row],[Days post-exp. GS 46]]-Table1373[[#This Row],[Days post-exp.]]</f>
        <v>5</v>
      </c>
    </row>
    <row r="1056" spans="1:29">
      <c r="A1056" t="s">
        <v>2128</v>
      </c>
      <c r="B1056" t="s">
        <v>1752</v>
      </c>
      <c r="C1056" s="3">
        <v>44002</v>
      </c>
      <c r="D1056" s="13">
        <v>44030</v>
      </c>
      <c r="E1056" s="3" t="s">
        <v>2175</v>
      </c>
      <c r="F1056">
        <f>Table1373[[#This Row],[Date Measured]]-Table1373[[#This Row],[Exp. Start]]</f>
        <v>28</v>
      </c>
      <c r="G1056">
        <v>13.67</v>
      </c>
      <c r="H1056">
        <v>42</v>
      </c>
      <c r="I1056">
        <v>0.316</v>
      </c>
      <c r="J1056">
        <f>Table1373[[#This Row],[Mass]]*1000</f>
        <v>316</v>
      </c>
      <c r="K1056">
        <f>LOG(Table1373[[#This Row],[SVL]])</f>
        <v>1.1357685145678222</v>
      </c>
      <c r="L1056">
        <f>LOG(Table1373[[#This Row],[Mass (mg)]])</f>
        <v>2.4996870826184039</v>
      </c>
      <c r="M1056">
        <f>Table1373[[#This Row],[Mass (mg)]]*($M$4/Table1373[[#This Row],[SVL]])^$M$3</f>
        <v>393.74487630180204</v>
      </c>
      <c r="N1056" s="13">
        <v>44034</v>
      </c>
      <c r="O1056" t="s">
        <v>2176</v>
      </c>
      <c r="P1056">
        <f>Table1373[[#This Row],[Date Measured GS 46]]-Table1373[[#This Row],[Exp. Start]]</f>
        <v>32</v>
      </c>
      <c r="Q1056">
        <v>14.8</v>
      </c>
      <c r="R1056">
        <v>46</v>
      </c>
      <c r="S1056">
        <v>0.23799999999999999</v>
      </c>
      <c r="T1056">
        <f>Table1373[[#This Row],[Mass GS 46]]*1000</f>
        <v>238</v>
      </c>
      <c r="U1056">
        <f>LOG(Table1373[[#This Row],[SVL GS 46]])</f>
        <v>1.1702617153949575</v>
      </c>
      <c r="V1056">
        <f>LOG(Table1373[[#This Row],[Mass (mg) GS 46]])</f>
        <v>2.3765769570565118</v>
      </c>
      <c r="W1056">
        <f>Table1373[[#This Row],[Mass (mg) GS 46]]*($W$4/Table1373[[#This Row],[SVL GS 46]])^$W$3</f>
        <v>242.7814970911123</v>
      </c>
      <c r="X1056" s="12">
        <f>Table1373[[#This Row],[GS 46]]-Table1373[[#This Row],[GS]]</f>
        <v>4</v>
      </c>
      <c r="Y1056">
        <f>Table1373[[#This Row],[SVL GS 46]]-Table1373[[#This Row],[SVL]]</f>
        <v>1.1300000000000008</v>
      </c>
      <c r="Z1056">
        <f>Table1373[[#This Row],[Mass GS 46]]-Table1373[[#This Row],[Mass]]</f>
        <v>-7.8000000000000014E-2</v>
      </c>
      <c r="AA1056">
        <f>Table1373[[#This Row],[SMI.mg GS 46]]-Table1373[[#This Row],[SMI.mg]]</f>
        <v>-150.96337921068974</v>
      </c>
      <c r="AB1056">
        <f>Table1373[[#This Row],[Days post-exp. GS 46]]-Table1373[[#This Row],[Days post-exp.]]</f>
        <v>4</v>
      </c>
    </row>
    <row r="1057" spans="1:29">
      <c r="A1057" t="s">
        <v>2128</v>
      </c>
      <c r="B1057" t="s">
        <v>1752</v>
      </c>
      <c r="C1057" s="3">
        <v>44002</v>
      </c>
      <c r="D1057" s="13">
        <v>44030</v>
      </c>
      <c r="E1057" s="3" t="s">
        <v>2177</v>
      </c>
      <c r="F1057">
        <f>Table1373[[#This Row],[Date Measured]]-Table1373[[#This Row],[Exp. Start]]</f>
        <v>28</v>
      </c>
      <c r="G1057">
        <v>14.19</v>
      </c>
      <c r="H1057">
        <v>42</v>
      </c>
      <c r="I1057">
        <v>0.33400000000000002</v>
      </c>
      <c r="J1057">
        <f>Table1373[[#This Row],[Mass]]*1000</f>
        <v>334</v>
      </c>
      <c r="K1057">
        <f>LOG(Table1373[[#This Row],[SVL]])</f>
        <v>1.1519823954574739</v>
      </c>
      <c r="L1057">
        <f>LOG(Table1373[[#This Row],[Mass (mg)]])</f>
        <v>2.5237464668115646</v>
      </c>
      <c r="M1057">
        <f>Table1373[[#This Row],[Mass (mg)]]*($M$4/Table1373[[#This Row],[SVL]])^$M$3</f>
        <v>375.06685064555256</v>
      </c>
      <c r="N1057" s="13">
        <v>44035</v>
      </c>
      <c r="O1057" t="s">
        <v>2178</v>
      </c>
      <c r="P1057">
        <f>Table1373[[#This Row],[Date Measured GS 46]]-Table1373[[#This Row],[Exp. Start]]</f>
        <v>33</v>
      </c>
      <c r="Q1057">
        <v>11.64</v>
      </c>
      <c r="R1057">
        <v>46</v>
      </c>
      <c r="S1057">
        <v>0.19800000000000001</v>
      </c>
      <c r="T1057">
        <f>Table1373[[#This Row],[Mass GS 46]]*1000</f>
        <v>198</v>
      </c>
      <c r="U1057">
        <f>LOG(Table1373[[#This Row],[SVL GS 46]])</f>
        <v>1.0659529803138696</v>
      </c>
      <c r="V1057">
        <f>LOG(Table1373[[#This Row],[Mass (mg) GS 46]])</f>
        <v>2.2966651902615309</v>
      </c>
      <c r="W1057">
        <f>Table1373[[#This Row],[Mass (mg) GS 46]]*($W$4/Table1373[[#This Row],[SVL GS 46]])^$W$3</f>
        <v>412.22867043076269</v>
      </c>
      <c r="X1057" s="12">
        <f>Table1373[[#This Row],[GS 46]]-Table1373[[#This Row],[GS]]</f>
        <v>4</v>
      </c>
      <c r="Y1057">
        <f>Table1373[[#This Row],[SVL GS 46]]-Table1373[[#This Row],[SVL]]</f>
        <v>-2.5499999999999989</v>
      </c>
      <c r="Z1057">
        <f>Table1373[[#This Row],[Mass GS 46]]-Table1373[[#This Row],[Mass]]</f>
        <v>-0.13600000000000001</v>
      </c>
      <c r="AA1057">
        <f>Table1373[[#This Row],[SMI.mg GS 46]]-Table1373[[#This Row],[SMI.mg]]</f>
        <v>37.161819785210128</v>
      </c>
      <c r="AB1057">
        <f>Table1373[[#This Row],[Days post-exp. GS 46]]-Table1373[[#This Row],[Days post-exp.]]</f>
        <v>5</v>
      </c>
    </row>
    <row r="1058" spans="1:29">
      <c r="A1058" t="s">
        <v>2128</v>
      </c>
      <c r="B1058" t="s">
        <v>1752</v>
      </c>
      <c r="C1058" s="3">
        <v>44002</v>
      </c>
      <c r="D1058" s="13">
        <v>44033</v>
      </c>
      <c r="E1058" s="3" t="s">
        <v>2179</v>
      </c>
      <c r="F1058">
        <f>Table1373[[#This Row],[Date Measured]]-Table1373[[#This Row],[Exp. Start]]</f>
        <v>31</v>
      </c>
      <c r="G1058">
        <v>14.79</v>
      </c>
      <c r="H1058">
        <v>42</v>
      </c>
      <c r="I1058">
        <v>0.45100000000000001</v>
      </c>
      <c r="J1058">
        <f>Table1373[[#This Row],[Mass]]*1000</f>
        <v>451</v>
      </c>
      <c r="K1058">
        <f>LOG(Table1373[[#This Row],[SVL]])</f>
        <v>1.1699681739968923</v>
      </c>
      <c r="L1058">
        <f>LOG(Table1373[[#This Row],[Mass (mg)]])</f>
        <v>2.6541765418779604</v>
      </c>
      <c r="M1058">
        <f>Table1373[[#This Row],[Mass (mg)]]*($M$4/Table1373[[#This Row],[SVL]])^$M$3</f>
        <v>451.27088597533918</v>
      </c>
      <c r="N1058" s="13">
        <v>44036</v>
      </c>
      <c r="O1058" t="s">
        <v>2180</v>
      </c>
      <c r="P1058">
        <f>Table1373[[#This Row],[Date Measured GS 46]]-Table1373[[#This Row],[Exp. Start]]</f>
        <v>34</v>
      </c>
      <c r="Q1058">
        <v>14.81</v>
      </c>
      <c r="R1058">
        <v>46</v>
      </c>
      <c r="S1058">
        <v>0.314</v>
      </c>
      <c r="T1058">
        <f>Table1373[[#This Row],[Mass GS 46]]*1000</f>
        <v>314</v>
      </c>
      <c r="U1058">
        <f>LOG(Table1373[[#This Row],[SVL GS 46]])</f>
        <v>1.1705550585212086</v>
      </c>
      <c r="V1058">
        <f>LOG(Table1373[[#This Row],[Mass (mg) GS 46]])</f>
        <v>2.4969296480732148</v>
      </c>
      <c r="W1058">
        <f>Table1373[[#This Row],[Mass (mg) GS 46]]*($W$4/Table1373[[#This Row],[SVL GS 46]])^$W$3</f>
        <v>319.66636439960052</v>
      </c>
      <c r="X1058" s="12">
        <f>Table1373[[#This Row],[GS 46]]-Table1373[[#This Row],[GS]]</f>
        <v>4</v>
      </c>
      <c r="Y1058">
        <f>Table1373[[#This Row],[SVL GS 46]]-Table1373[[#This Row],[SVL]]</f>
        <v>2.000000000000135E-2</v>
      </c>
      <c r="Z1058">
        <f>Table1373[[#This Row],[Mass GS 46]]-Table1373[[#This Row],[Mass]]</f>
        <v>-0.13700000000000001</v>
      </c>
      <c r="AA1058">
        <f>Table1373[[#This Row],[SMI.mg GS 46]]-Table1373[[#This Row],[SMI.mg]]</f>
        <v>-131.60452157573866</v>
      </c>
      <c r="AB1058">
        <f>Table1373[[#This Row],[Days post-exp. GS 46]]-Table1373[[#This Row],[Days post-exp.]]</f>
        <v>3</v>
      </c>
    </row>
    <row r="1059" spans="1:29">
      <c r="A1059" t="s">
        <v>2128</v>
      </c>
      <c r="B1059" t="s">
        <v>1752</v>
      </c>
      <c r="C1059" s="3">
        <v>44002</v>
      </c>
      <c r="D1059" s="13">
        <v>44035</v>
      </c>
      <c r="E1059" s="3" t="s">
        <v>2181</v>
      </c>
      <c r="F1059">
        <f>Table1373[[#This Row],[Date Measured]]-Table1373[[#This Row],[Exp. Start]]</f>
        <v>33</v>
      </c>
      <c r="G1059">
        <v>13.21</v>
      </c>
      <c r="H1059">
        <v>42</v>
      </c>
      <c r="I1059">
        <v>0.36399999999999999</v>
      </c>
      <c r="J1059">
        <f>Table1373[[#This Row],[Mass]]*1000</f>
        <v>364</v>
      </c>
      <c r="K1059">
        <f>LOG(Table1373[[#This Row],[SVL]])</f>
        <v>1.1209028176145273</v>
      </c>
      <c r="L1059">
        <f>LOG(Table1373[[#This Row],[Mass (mg)]])</f>
        <v>2.5611013836490559</v>
      </c>
      <c r="M1059">
        <f>Table1373[[#This Row],[Mass (mg)]]*($M$4/Table1373[[#This Row],[SVL]])^$M$3</f>
        <v>498.92965040042941</v>
      </c>
      <c r="N1059" s="13">
        <v>44039</v>
      </c>
      <c r="O1059" t="s">
        <v>2182</v>
      </c>
      <c r="P1059">
        <f>Table1373[[#This Row],[Date Measured GS 46]]-Table1373[[#This Row],[Exp. Start]]</f>
        <v>37</v>
      </c>
      <c r="Q1059">
        <v>15.6</v>
      </c>
      <c r="R1059">
        <v>46</v>
      </c>
      <c r="S1059">
        <v>0.40300000000000002</v>
      </c>
      <c r="T1059">
        <f>Table1373[[#This Row],[Mass GS 46]]*1000</f>
        <v>403</v>
      </c>
      <c r="U1059">
        <f>LOG(Table1373[[#This Row],[SVL GS 46]])</f>
        <v>1.1931245983544616</v>
      </c>
      <c r="V1059">
        <f>LOG(Table1373[[#This Row],[Mass (mg) GS 46]])</f>
        <v>2.6053050461411096</v>
      </c>
      <c r="W1059">
        <f>Table1373[[#This Row],[Mass (mg) GS 46]]*($W$4/Table1373[[#This Row],[SVL GS 46]])^$W$3</f>
        <v>351.58691800436424</v>
      </c>
      <c r="X1059" s="12">
        <f>Table1373[[#This Row],[GS 46]]-Table1373[[#This Row],[GS]]</f>
        <v>4</v>
      </c>
      <c r="Y1059">
        <f>Table1373[[#This Row],[SVL GS 46]]-Table1373[[#This Row],[SVL]]</f>
        <v>2.3899999999999988</v>
      </c>
      <c r="Z1059">
        <f>Table1373[[#This Row],[Mass GS 46]]-Table1373[[#This Row],[Mass]]</f>
        <v>3.9000000000000035E-2</v>
      </c>
      <c r="AA1059">
        <f>Table1373[[#This Row],[SMI.mg GS 46]]-Table1373[[#This Row],[SMI.mg]]</f>
        <v>-147.34273239606517</v>
      </c>
      <c r="AB1059">
        <f>Table1373[[#This Row],[Days post-exp. GS 46]]-Table1373[[#This Row],[Days post-exp.]]</f>
        <v>4</v>
      </c>
    </row>
    <row r="1060" spans="1:29">
      <c r="A1060" t="s">
        <v>2128</v>
      </c>
      <c r="B1060" t="s">
        <v>1752</v>
      </c>
      <c r="C1060" s="3">
        <v>44002</v>
      </c>
      <c r="D1060" s="13">
        <v>44036</v>
      </c>
      <c r="E1060" s="3" t="s">
        <v>2183</v>
      </c>
      <c r="F1060">
        <f>Table1373[[#This Row],[Date Measured]]-Table1373[[#This Row],[Exp. Start]]</f>
        <v>34</v>
      </c>
      <c r="G1060">
        <v>15.57</v>
      </c>
      <c r="H1060">
        <v>42</v>
      </c>
      <c r="I1060">
        <v>0.61599999999999999</v>
      </c>
      <c r="J1060">
        <f>Table1373[[#This Row],[Mass]]*1000</f>
        <v>616</v>
      </c>
      <c r="K1060">
        <f>LOG(Table1373[[#This Row],[SVL]])</f>
        <v>1.1922886125681202</v>
      </c>
      <c r="L1060">
        <f>LOG(Table1373[[#This Row],[Mass (mg)]])</f>
        <v>2.7895807121644256</v>
      </c>
      <c r="M1060">
        <f>Table1373[[#This Row],[Mass (mg)]]*($M$4/Table1373[[#This Row],[SVL]])^$M$3</f>
        <v>534.15260887713532</v>
      </c>
      <c r="N1060" s="13">
        <v>44041</v>
      </c>
      <c r="O1060" t="s">
        <v>2184</v>
      </c>
      <c r="P1060">
        <f>Table1373[[#This Row],[Date Measured GS 46]]-Table1373[[#This Row],[Exp. Start]]</f>
        <v>39</v>
      </c>
      <c r="Q1060">
        <v>14.91</v>
      </c>
      <c r="R1060">
        <v>46</v>
      </c>
      <c r="S1060">
        <v>0.4</v>
      </c>
      <c r="T1060">
        <f>Table1373[[#This Row],[Mass GS 46]]*1000</f>
        <v>400</v>
      </c>
      <c r="U1060">
        <f>LOG(Table1373[[#This Row],[SVL GS 46]])</f>
        <v>1.1734776434529945</v>
      </c>
      <c r="V1060">
        <f>LOG(Table1373[[#This Row],[Mass (mg) GS 46]])</f>
        <v>2.6020599913279625</v>
      </c>
      <c r="W1060">
        <f>Table1373[[#This Row],[Mass (mg) GS 46]]*($W$4/Table1373[[#This Row],[SVL GS 46]])^$W$3</f>
        <v>399.15921422038576</v>
      </c>
      <c r="X1060" s="12">
        <f>Table1373[[#This Row],[GS 46]]-Table1373[[#This Row],[GS]]</f>
        <v>4</v>
      </c>
      <c r="Y1060">
        <f>Table1373[[#This Row],[SVL GS 46]]-Table1373[[#This Row],[SVL]]</f>
        <v>-0.66000000000000014</v>
      </c>
      <c r="Z1060">
        <f>Table1373[[#This Row],[Mass GS 46]]-Table1373[[#This Row],[Mass]]</f>
        <v>-0.21599999999999997</v>
      </c>
      <c r="AA1060">
        <f>Table1373[[#This Row],[SMI.mg GS 46]]-Table1373[[#This Row],[SMI.mg]]</f>
        <v>-134.99339465674956</v>
      </c>
      <c r="AB1060">
        <f>Table1373[[#This Row],[Days post-exp. GS 46]]-Table1373[[#This Row],[Days post-exp.]]</f>
        <v>5</v>
      </c>
    </row>
    <row r="1061" spans="1:29">
      <c r="A1061" t="s">
        <v>2128</v>
      </c>
      <c r="B1061" t="s">
        <v>1752</v>
      </c>
      <c r="C1061" s="3">
        <v>44002</v>
      </c>
      <c r="D1061" s="13">
        <v>44036</v>
      </c>
      <c r="E1061" s="3" t="s">
        <v>2185</v>
      </c>
      <c r="F1061">
        <f>Table1373[[#This Row],[Date Measured]]-Table1373[[#This Row],[Exp. Start]]</f>
        <v>34</v>
      </c>
      <c r="G1061">
        <v>18.190000000000001</v>
      </c>
      <c r="H1061">
        <v>42</v>
      </c>
      <c r="I1061">
        <v>0.60099999999999998</v>
      </c>
      <c r="J1061">
        <f>Table1373[[#This Row],[Mass]]*1000</f>
        <v>601</v>
      </c>
      <c r="K1061">
        <f>LOG(Table1373[[#This Row],[SVL]])</f>
        <v>1.2598326990634836</v>
      </c>
      <c r="L1061">
        <f>LOG(Table1373[[#This Row],[Mass (mg)]])</f>
        <v>2.7788744720027396</v>
      </c>
      <c r="M1061">
        <f>Table1373[[#This Row],[Mass (mg)]]*($M$4/Table1373[[#This Row],[SVL]])^$M$3</f>
        <v>337.91490082530964</v>
      </c>
      <c r="N1061" s="13">
        <v>44041</v>
      </c>
      <c r="O1061" t="s">
        <v>2186</v>
      </c>
      <c r="P1061">
        <f>Table1373[[#This Row],[Date Measured GS 46]]-Table1373[[#This Row],[Exp. Start]]</f>
        <v>39</v>
      </c>
      <c r="Q1061">
        <v>16.600000000000001</v>
      </c>
      <c r="R1061">
        <v>46</v>
      </c>
      <c r="S1061">
        <v>0.40100000000000002</v>
      </c>
      <c r="T1061">
        <f>Table1373[[#This Row],[Mass GS 46]]*1000</f>
        <v>401</v>
      </c>
      <c r="U1061">
        <f>LOG(Table1373[[#This Row],[SVL GS 46]])</f>
        <v>1.2201080880400552</v>
      </c>
      <c r="V1061">
        <f>LOG(Table1373[[#This Row],[Mass (mg) GS 46]])</f>
        <v>2.6031443726201822</v>
      </c>
      <c r="W1061">
        <f>Table1373[[#This Row],[Mass (mg) GS 46]]*($W$4/Table1373[[#This Row],[SVL GS 46]])^$W$3</f>
        <v>290.88503984416121</v>
      </c>
      <c r="X1061" s="12">
        <f>Table1373[[#This Row],[GS 46]]-Table1373[[#This Row],[GS]]</f>
        <v>4</v>
      </c>
      <c r="Y1061">
        <f>Table1373[[#This Row],[SVL GS 46]]-Table1373[[#This Row],[SVL]]</f>
        <v>-1.5899999999999999</v>
      </c>
      <c r="Z1061">
        <f>Table1373[[#This Row],[Mass GS 46]]-Table1373[[#This Row],[Mass]]</f>
        <v>-0.19999999999999996</v>
      </c>
      <c r="AA1061">
        <f>Table1373[[#This Row],[SMI.mg GS 46]]-Table1373[[#This Row],[SMI.mg]]</f>
        <v>-47.029860981148431</v>
      </c>
      <c r="AB1061">
        <f>Table1373[[#This Row],[Days post-exp. GS 46]]-Table1373[[#This Row],[Days post-exp.]]</f>
        <v>5</v>
      </c>
    </row>
    <row r="1062" spans="1:29">
      <c r="A1062" t="s">
        <v>2128</v>
      </c>
      <c r="B1062" t="s">
        <v>1752</v>
      </c>
      <c r="C1062" s="3">
        <v>44002</v>
      </c>
      <c r="D1062" s="13">
        <v>44036</v>
      </c>
      <c r="E1062" s="3" t="s">
        <v>2187</v>
      </c>
      <c r="F1062">
        <f>Table1373[[#This Row],[Date Measured]]-Table1373[[#This Row],[Exp. Start]]</f>
        <v>34</v>
      </c>
      <c r="G1062">
        <v>17.190000000000001</v>
      </c>
      <c r="H1062">
        <v>42</v>
      </c>
      <c r="I1062">
        <v>0.58599999999999997</v>
      </c>
      <c r="J1062">
        <f>Table1373[[#This Row],[Mass]]*1000</f>
        <v>586</v>
      </c>
      <c r="K1062">
        <f>LOG(Table1373[[#This Row],[SVL]])</f>
        <v>1.2352758766870524</v>
      </c>
      <c r="L1062">
        <f>LOG(Table1373[[#This Row],[Mass (mg)]])</f>
        <v>2.7678976160180908</v>
      </c>
      <c r="M1062">
        <f>Table1373[[#This Row],[Mass (mg)]]*($M$4/Table1373[[#This Row],[SVL]])^$M$3</f>
        <v>385.68817310495541</v>
      </c>
      <c r="N1062" s="13">
        <v>44041</v>
      </c>
      <c r="O1062" t="s">
        <v>2188</v>
      </c>
      <c r="P1062">
        <f>Table1373[[#This Row],[Date Measured GS 46]]-Table1373[[#This Row],[Exp. Start]]</f>
        <v>39</v>
      </c>
      <c r="Q1062">
        <v>16.86</v>
      </c>
      <c r="R1062">
        <v>46</v>
      </c>
      <c r="S1062">
        <v>0.42199999999999999</v>
      </c>
      <c r="T1062">
        <f>Table1373[[#This Row],[Mass GS 46]]*1000</f>
        <v>422</v>
      </c>
      <c r="U1062">
        <f>LOG(Table1373[[#This Row],[SVL GS 46]])</f>
        <v>1.2268575702887234</v>
      </c>
      <c r="V1062">
        <f>LOG(Table1373[[#This Row],[Mass (mg) GS 46]])</f>
        <v>2.6253124509616739</v>
      </c>
      <c r="W1062">
        <f>Table1373[[#This Row],[Mass (mg) GS 46]]*($W$4/Table1373[[#This Row],[SVL GS 46]])^$W$3</f>
        <v>292.30825484966988</v>
      </c>
      <c r="X1062" s="12">
        <f>Table1373[[#This Row],[GS 46]]-Table1373[[#This Row],[GS]]</f>
        <v>4</v>
      </c>
      <c r="Y1062">
        <f>Table1373[[#This Row],[SVL GS 46]]-Table1373[[#This Row],[SVL]]</f>
        <v>-0.33000000000000185</v>
      </c>
      <c r="Z1062">
        <f>Table1373[[#This Row],[Mass GS 46]]-Table1373[[#This Row],[Mass]]</f>
        <v>-0.16399999999999998</v>
      </c>
      <c r="AA1062">
        <f>Table1373[[#This Row],[SMI.mg GS 46]]-Table1373[[#This Row],[SMI.mg]]</f>
        <v>-93.379918255285531</v>
      </c>
      <c r="AB1062">
        <f>Table1373[[#This Row],[Days post-exp. GS 46]]-Table1373[[#This Row],[Days post-exp.]]</f>
        <v>5</v>
      </c>
    </row>
    <row r="1063" spans="1:29">
      <c r="A1063" t="s">
        <v>2128</v>
      </c>
      <c r="B1063" t="s">
        <v>1752</v>
      </c>
      <c r="C1063" s="3">
        <v>44002</v>
      </c>
      <c r="D1063" s="13">
        <v>44036</v>
      </c>
      <c r="E1063" s="3" t="s">
        <v>2189</v>
      </c>
      <c r="F1063">
        <f>Table1373[[#This Row],[Date Measured]]-Table1373[[#This Row],[Exp. Start]]</f>
        <v>34</v>
      </c>
      <c r="G1063">
        <v>16.079999999999998</v>
      </c>
      <c r="H1063">
        <v>42</v>
      </c>
      <c r="I1063">
        <v>0.63600000000000001</v>
      </c>
      <c r="J1063">
        <f>Table1373[[#This Row],[Mass]]*1000</f>
        <v>636</v>
      </c>
      <c r="K1063">
        <f>LOG(Table1373[[#This Row],[SVL]])</f>
        <v>1.2062860444124324</v>
      </c>
      <c r="L1063">
        <f>LOG(Table1373[[#This Row],[Mass (mg)]])</f>
        <v>2.8034571156484138</v>
      </c>
      <c r="M1063">
        <f>Table1373[[#This Row],[Mass (mg)]]*($M$4/Table1373[[#This Row],[SVL]])^$M$3</f>
        <v>504.13901856501525</v>
      </c>
      <c r="N1063" s="13">
        <v>44041</v>
      </c>
      <c r="O1063" t="s">
        <v>2190</v>
      </c>
      <c r="P1063">
        <f>Table1373[[#This Row],[Date Measured GS 46]]-Table1373[[#This Row],[Exp. Start]]</f>
        <v>39</v>
      </c>
      <c r="Q1063">
        <v>14.5</v>
      </c>
      <c r="R1063">
        <v>46</v>
      </c>
      <c r="S1063">
        <v>0.432</v>
      </c>
      <c r="T1063">
        <f>Table1373[[#This Row],[Mass GS 46]]*1000</f>
        <v>432</v>
      </c>
      <c r="U1063">
        <f>LOG(Table1373[[#This Row],[SVL GS 46]])</f>
        <v>1.1613680022349748</v>
      </c>
      <c r="V1063">
        <f>LOG(Table1373[[#This Row],[Mass (mg) GS 46]])</f>
        <v>2.6354837468149119</v>
      </c>
      <c r="W1063">
        <f>Table1373[[#This Row],[Mass (mg) GS 46]]*($W$4/Table1373[[#This Row],[SVL GS 46]])^$W$3</f>
        <v>468.31696928411861</v>
      </c>
      <c r="X1063" s="12">
        <f>Table1373[[#This Row],[GS 46]]-Table1373[[#This Row],[GS]]</f>
        <v>4</v>
      </c>
      <c r="Y1063">
        <f>Table1373[[#This Row],[SVL GS 46]]-Table1373[[#This Row],[SVL]]</f>
        <v>-1.5799999999999983</v>
      </c>
      <c r="Z1063">
        <f>Table1373[[#This Row],[Mass GS 46]]-Table1373[[#This Row],[Mass]]</f>
        <v>-0.20400000000000001</v>
      </c>
      <c r="AA1063">
        <f>Table1373[[#This Row],[SMI.mg GS 46]]-Table1373[[#This Row],[SMI.mg]]</f>
        <v>-35.822049280896636</v>
      </c>
      <c r="AB1063">
        <f>Table1373[[#This Row],[Days post-exp. GS 46]]-Table1373[[#This Row],[Days post-exp.]]</f>
        <v>5</v>
      </c>
    </row>
    <row r="1064" spans="1:29">
      <c r="A1064" t="s">
        <v>2128</v>
      </c>
      <c r="B1064" t="s">
        <v>1752</v>
      </c>
      <c r="C1064" s="3">
        <v>44002</v>
      </c>
      <c r="D1064" s="13">
        <v>44039</v>
      </c>
      <c r="E1064" s="3" t="s">
        <v>2191</v>
      </c>
      <c r="F1064">
        <f>Table1373[[#This Row],[Date Measured]]-Table1373[[#This Row],[Exp. Start]]</f>
        <v>37</v>
      </c>
      <c r="G1064">
        <v>16.75</v>
      </c>
      <c r="H1064">
        <v>42</v>
      </c>
      <c r="I1064">
        <v>0.62</v>
      </c>
      <c r="J1064">
        <f>Table1373[[#This Row],[Mass]]*1000</f>
        <v>620</v>
      </c>
      <c r="K1064">
        <f>LOG(Table1373[[#This Row],[SVL]])</f>
        <v>1.2240148113728639</v>
      </c>
      <c r="L1064">
        <f>LOG(Table1373[[#This Row],[Mass (mg)]])</f>
        <v>2.7923916894982539</v>
      </c>
      <c r="M1064">
        <f>Table1373[[#This Row],[Mass (mg)]]*($M$4/Table1373[[#This Row],[SVL]])^$M$3</f>
        <v>438.63105795460871</v>
      </c>
      <c r="O1064" s="6" t="s">
        <v>2192</v>
      </c>
      <c r="AC1064" s="12" t="s">
        <v>115</v>
      </c>
    </row>
    <row r="1065" spans="1:29" ht="14.65" thickBot="1">
      <c r="A1065" s="1" t="s">
        <v>2128</v>
      </c>
      <c r="B1065" s="1" t="s">
        <v>1752</v>
      </c>
      <c r="C1065" s="2">
        <v>44002</v>
      </c>
      <c r="D1065" s="17">
        <v>44046</v>
      </c>
      <c r="E1065" s="7" t="s">
        <v>2193</v>
      </c>
      <c r="F1065" s="1">
        <f>Table1373[[#This Row],[Date Measured]]-Table1373[[#This Row],[Exp. Start]]</f>
        <v>44</v>
      </c>
      <c r="G1065" s="7">
        <v>17.63</v>
      </c>
      <c r="H1065" s="7">
        <v>44</v>
      </c>
      <c r="I1065" s="7">
        <v>0.628</v>
      </c>
      <c r="J1065" s="7">
        <f>Table1373[[#This Row],[Mass]]*1000</f>
        <v>628</v>
      </c>
      <c r="K1065" s="7">
        <f>LOG(Table1373[[#This Row],[SVL]])</f>
        <v>1.2462523122993221</v>
      </c>
      <c r="L1065" s="7">
        <f>LOG(Table1373[[#This Row],[Mass (mg)]])</f>
        <v>2.7979596437371961</v>
      </c>
      <c r="M1065" s="36">
        <f>Table1373[[#This Row],[Mass (mg)]]*($M$4/Table1373[[#This Row],[SVL]])^$M$3</f>
        <v>385.23189213566303</v>
      </c>
      <c r="N1065" s="14">
        <v>44052</v>
      </c>
      <c r="O1065" s="1" t="s">
        <v>2194</v>
      </c>
      <c r="P1065" s="1">
        <f>Table1373[[#This Row],[Date Measured GS 46]]-Table1373[[#This Row],[Exp. Start]]</f>
        <v>50</v>
      </c>
      <c r="Q1065" s="1">
        <v>16.47</v>
      </c>
      <c r="R1065" s="1">
        <v>46</v>
      </c>
      <c r="S1065" s="1">
        <v>0.52300000000000002</v>
      </c>
      <c r="T1065" s="1">
        <f>Table1373[[#This Row],[Mass GS 46]]*1000</f>
        <v>523</v>
      </c>
      <c r="U1065" s="1">
        <f>LOG(Table1373[[#This Row],[SVL GS 46]])</f>
        <v>1.2166935991697543</v>
      </c>
      <c r="V1065" s="1">
        <f>LOG(Table1373[[#This Row],[Mass (mg) GS 46]])</f>
        <v>2.7185016888672742</v>
      </c>
      <c r="W1065" s="36">
        <f>Table1373[[#This Row],[Mass (mg) GS 46]]*($W$4/Table1373[[#This Row],[SVL GS 46]])^$W$3</f>
        <v>388.34789876483791</v>
      </c>
      <c r="X1065" s="15">
        <f>Table1373[[#This Row],[GS 46]]-Table1373[[#This Row],[GS]]</f>
        <v>2</v>
      </c>
      <c r="Y1065" s="1">
        <f>Table1373[[#This Row],[SVL GS 46]]-Table1373[[#This Row],[SVL]]</f>
        <v>-1.1600000000000001</v>
      </c>
      <c r="Z1065" s="1">
        <f>Table1373[[#This Row],[Mass GS 46]]-Table1373[[#This Row],[Mass]]</f>
        <v>-0.10499999999999998</v>
      </c>
      <c r="AA1065" s="1">
        <f>Table1373[[#This Row],[SMI.mg GS 46]]-Table1373[[#This Row],[SMI.mg]]</f>
        <v>3.1160066291748763</v>
      </c>
      <c r="AB1065" s="1">
        <f>Table1373[[#This Row],[Days post-exp. GS 46]]-Table1373[[#This Row],[Days post-exp.]]</f>
        <v>6</v>
      </c>
      <c r="AC1065" s="15"/>
    </row>
    <row r="1066" spans="1:29">
      <c r="A1066" t="s">
        <v>2195</v>
      </c>
      <c r="B1066" t="s">
        <v>2196</v>
      </c>
      <c r="C1066" s="3">
        <v>44002</v>
      </c>
      <c r="D1066" s="13">
        <v>44019</v>
      </c>
      <c r="E1066" s="3" t="s">
        <v>2197</v>
      </c>
      <c r="F1066">
        <f>Table1373[[#This Row],[Date Measured]]-Table1373[[#This Row],[Exp. Start]]</f>
        <v>17</v>
      </c>
      <c r="G1066">
        <v>11.36</v>
      </c>
      <c r="H1066">
        <v>42</v>
      </c>
      <c r="I1066">
        <v>0.247</v>
      </c>
      <c r="J1066">
        <f>Table1373[[#This Row],[Mass]]*1000</f>
        <v>247</v>
      </c>
      <c r="K1066">
        <f>LOG(Table1373[[#This Row],[SVL]])</f>
        <v>1.055378331375</v>
      </c>
      <c r="L1066">
        <f>LOG(Table1373[[#This Row],[Mass (mg)]])</f>
        <v>2.3926969532596658</v>
      </c>
      <c r="M1066">
        <f>Table1373[[#This Row],[Mass (mg)]]*($M$4/Table1373[[#This Row],[SVL]])^$M$3</f>
        <v>515.41947829723381</v>
      </c>
      <c r="N1066" s="13">
        <v>44022</v>
      </c>
      <c r="O1066" t="s">
        <v>2198</v>
      </c>
      <c r="P1066">
        <f>Table1373[[#This Row],[Date Measured GS 46]]-Table1373[[#This Row],[Exp. Start]]</f>
        <v>20</v>
      </c>
      <c r="Q1066">
        <v>12.51</v>
      </c>
      <c r="R1066">
        <v>46</v>
      </c>
      <c r="S1066">
        <v>0.17199999999999999</v>
      </c>
      <c r="T1066">
        <f>Table1373[[#This Row],[Mass GS 46]]*1000</f>
        <v>172</v>
      </c>
      <c r="U1066">
        <f>LOG(Table1373[[#This Row],[SVL GS 46]])</f>
        <v>1.0972573096934199</v>
      </c>
      <c r="V1066">
        <f>LOG(Table1373[[#This Row],[Mass (mg) GS 46]])</f>
        <v>2.2355284469075487</v>
      </c>
      <c r="W1066">
        <f>Table1373[[#This Row],[Mass (mg) GS 46]]*($W$4/Table1373[[#This Row],[SVL GS 46]])^$W$3</f>
        <v>289.07887649489669</v>
      </c>
      <c r="X1066" s="12">
        <f>Table1373[[#This Row],[GS 46]]-Table1373[[#This Row],[GS]]</f>
        <v>4</v>
      </c>
      <c r="Y1066">
        <f>Table1373[[#This Row],[SVL GS 46]]-Table1373[[#This Row],[SVL]]</f>
        <v>1.1500000000000004</v>
      </c>
      <c r="Z1066">
        <f>Table1373[[#This Row],[Mass GS 46]]-Table1373[[#This Row],[Mass]]</f>
        <v>-7.5000000000000011E-2</v>
      </c>
      <c r="AA1066">
        <f>Table1373[[#This Row],[SMI.mg GS 46]]-Table1373[[#This Row],[SMI.mg]]</f>
        <v>-226.34060180233712</v>
      </c>
      <c r="AB1066">
        <f>Table1373[[#This Row],[Days post-exp. GS 46]]-Table1373[[#This Row],[Days post-exp.]]</f>
        <v>3</v>
      </c>
    </row>
    <row r="1067" spans="1:29">
      <c r="A1067" t="s">
        <v>2195</v>
      </c>
      <c r="B1067" t="s">
        <v>2196</v>
      </c>
      <c r="C1067" s="3">
        <v>44002</v>
      </c>
      <c r="D1067" s="18">
        <v>44019</v>
      </c>
      <c r="E1067" s="4" t="s">
        <v>2199</v>
      </c>
      <c r="F1067">
        <f>Table1373[[#This Row],[Date Measured]]-Table1373[[#This Row],[Exp. Start]]</f>
        <v>17</v>
      </c>
      <c r="G1067" s="4">
        <v>12.22</v>
      </c>
      <c r="H1067" s="4">
        <v>43</v>
      </c>
      <c r="I1067" s="4">
        <v>0.28699999999999998</v>
      </c>
      <c r="J1067" s="4">
        <f>Table1373[[#This Row],[Mass]]*1000</f>
        <v>287</v>
      </c>
      <c r="K1067" s="4">
        <f>LOG(Table1373[[#This Row],[SVL]])</f>
        <v>1.0870712059065355</v>
      </c>
      <c r="L1067" s="4">
        <f>LOG(Table1373[[#This Row],[Mass (mg)]])</f>
        <v>2.4578818967339924</v>
      </c>
      <c r="M1067">
        <f>Table1373[[#This Row],[Mass (mg)]]*($M$4/Table1373[[#This Row],[SVL]])^$M$3</f>
        <v>488.72172741118681</v>
      </c>
      <c r="N1067" s="13">
        <v>44022</v>
      </c>
      <c r="O1067" t="s">
        <v>2200</v>
      </c>
      <c r="P1067">
        <f>Table1373[[#This Row],[Date Measured GS 46]]-Table1373[[#This Row],[Exp. Start]]</f>
        <v>20</v>
      </c>
      <c r="Q1067">
        <v>13.69</v>
      </c>
      <c r="R1067">
        <v>46</v>
      </c>
      <c r="S1067">
        <v>0.19900000000000001</v>
      </c>
      <c r="T1067">
        <f>Table1373[[#This Row],[Mass GS 46]]*1000</f>
        <v>199</v>
      </c>
      <c r="U1067">
        <f>LOG(Table1373[[#This Row],[SVL GS 46]])</f>
        <v>1.13640344813399</v>
      </c>
      <c r="V1067">
        <f>LOG(Table1373[[#This Row],[Mass (mg) GS 46]])</f>
        <v>2.2988530764097068</v>
      </c>
      <c r="W1067">
        <f>Table1373[[#This Row],[Mass (mg) GS 46]]*($W$4/Table1373[[#This Row],[SVL GS 46]])^$W$3</f>
        <v>255.89565309215578</v>
      </c>
      <c r="X1067" s="12">
        <f>Table1373[[#This Row],[GS 46]]-Table1373[[#This Row],[GS]]</f>
        <v>3</v>
      </c>
      <c r="Y1067">
        <f>Table1373[[#This Row],[SVL GS 46]]-Table1373[[#This Row],[SVL]]</f>
        <v>1.4699999999999989</v>
      </c>
      <c r="Z1067">
        <f>Table1373[[#This Row],[Mass GS 46]]-Table1373[[#This Row],[Mass]]</f>
        <v>-8.7999999999999967E-2</v>
      </c>
      <c r="AA1067">
        <f>Table1373[[#This Row],[SMI.mg GS 46]]-Table1373[[#This Row],[SMI.mg]]</f>
        <v>-232.82607431903102</v>
      </c>
      <c r="AB1067">
        <f>Table1373[[#This Row],[Days post-exp. GS 46]]-Table1373[[#This Row],[Days post-exp.]]</f>
        <v>3</v>
      </c>
    </row>
    <row r="1068" spans="1:29">
      <c r="A1068" t="s">
        <v>2195</v>
      </c>
      <c r="B1068" t="s">
        <v>2196</v>
      </c>
      <c r="C1068" s="3">
        <v>44002</v>
      </c>
      <c r="D1068" s="18">
        <v>44019</v>
      </c>
      <c r="E1068" s="4" t="s">
        <v>2201</v>
      </c>
      <c r="F1068">
        <f>Table1373[[#This Row],[Date Measured]]-Table1373[[#This Row],[Exp. Start]]</f>
        <v>17</v>
      </c>
      <c r="G1068" s="4">
        <v>11.66</v>
      </c>
      <c r="H1068" s="4">
        <v>43</v>
      </c>
      <c r="I1068" s="4">
        <v>0.26600000000000001</v>
      </c>
      <c r="J1068" s="4">
        <f>Table1373[[#This Row],[Mass]]*1000</f>
        <v>266</v>
      </c>
      <c r="K1068" s="4">
        <f>LOG(Table1373[[#This Row],[SVL]])</f>
        <v>1.0666985504229953</v>
      </c>
      <c r="L1068" s="4">
        <f>LOG(Table1373[[#This Row],[Mass (mg)]])</f>
        <v>2.424881636631067</v>
      </c>
      <c r="M1068">
        <f>Table1373[[#This Row],[Mass (mg)]]*($M$4/Table1373[[#This Row],[SVL]])^$M$3</f>
        <v>516.19256722499438</v>
      </c>
      <c r="N1068" s="13">
        <v>44022</v>
      </c>
      <c r="O1068" t="s">
        <v>2202</v>
      </c>
      <c r="P1068">
        <f>Table1373[[#This Row],[Date Measured GS 46]]-Table1373[[#This Row],[Exp. Start]]</f>
        <v>20</v>
      </c>
      <c r="Q1068">
        <v>12.05</v>
      </c>
      <c r="R1068">
        <v>46</v>
      </c>
      <c r="S1068">
        <v>0.17599999999999999</v>
      </c>
      <c r="T1068">
        <f>Table1373[[#This Row],[Mass GS 46]]*1000</f>
        <v>176</v>
      </c>
      <c r="U1068">
        <f>LOG(Table1373[[#This Row],[SVL GS 46]])</f>
        <v>1.0809870469108873</v>
      </c>
      <c r="V1068">
        <f>LOG(Table1373[[#This Row],[Mass (mg) GS 46]])</f>
        <v>2.2455126678141499</v>
      </c>
      <c r="W1068">
        <f>Table1373[[#This Row],[Mass (mg) GS 46]]*($W$4/Table1373[[#This Row],[SVL GS 46]])^$W$3</f>
        <v>330.61998226697347</v>
      </c>
      <c r="X1068" s="12">
        <f>Table1373[[#This Row],[GS 46]]-Table1373[[#This Row],[GS]]</f>
        <v>3</v>
      </c>
      <c r="Y1068">
        <f>Table1373[[#This Row],[SVL GS 46]]-Table1373[[#This Row],[SVL]]</f>
        <v>0.39000000000000057</v>
      </c>
      <c r="Z1068">
        <f>Table1373[[#This Row],[Mass GS 46]]-Table1373[[#This Row],[Mass]]</f>
        <v>-9.0000000000000024E-2</v>
      </c>
      <c r="AA1068">
        <f>Table1373[[#This Row],[SMI.mg GS 46]]-Table1373[[#This Row],[SMI.mg]]</f>
        <v>-185.57258495802091</v>
      </c>
      <c r="AB1068">
        <f>Table1373[[#This Row],[Days post-exp. GS 46]]-Table1373[[#This Row],[Days post-exp.]]</f>
        <v>3</v>
      </c>
    </row>
    <row r="1069" spans="1:29">
      <c r="A1069" t="s">
        <v>2195</v>
      </c>
      <c r="B1069" t="s">
        <v>2196</v>
      </c>
      <c r="C1069" s="3">
        <v>44002</v>
      </c>
      <c r="D1069" s="13">
        <v>44020</v>
      </c>
      <c r="E1069" s="3" t="s">
        <v>2203</v>
      </c>
      <c r="F1069">
        <f>Table1373[[#This Row],[Date Measured]]-Table1373[[#This Row],[Exp. Start]]</f>
        <v>18</v>
      </c>
      <c r="G1069">
        <v>11.6</v>
      </c>
      <c r="H1069">
        <v>42</v>
      </c>
      <c r="I1069">
        <v>0.28100000000000003</v>
      </c>
      <c r="J1069">
        <f>Table1373[[#This Row],[Mass]]*1000</f>
        <v>281</v>
      </c>
      <c r="K1069">
        <f>LOG(Table1373[[#This Row],[SVL]])</f>
        <v>1.0644579892269184</v>
      </c>
      <c r="L1069">
        <f>LOG(Table1373[[#This Row],[Mass (mg)]])</f>
        <v>2.4487063199050798</v>
      </c>
      <c r="M1069">
        <f>Table1373[[#This Row],[Mass (mg)]]*($M$4/Table1373[[#This Row],[SVL]])^$M$3</f>
        <v>553.19439256068711</v>
      </c>
      <c r="N1069" s="13">
        <v>44031</v>
      </c>
      <c r="O1069" t="s">
        <v>2204</v>
      </c>
      <c r="P1069">
        <f>Table1373[[#This Row],[Date Measured GS 46]]-Table1373[[#This Row],[Exp. Start]]</f>
        <v>29</v>
      </c>
      <c r="Q1069">
        <v>13.14</v>
      </c>
      <c r="R1069">
        <v>46</v>
      </c>
      <c r="S1069">
        <v>0.18099999999999999</v>
      </c>
      <c r="T1069">
        <f>Table1373[[#This Row],[Mass GS 46]]*1000</f>
        <v>181</v>
      </c>
      <c r="U1069">
        <f>LOG(Table1373[[#This Row],[SVL GS 46]])</f>
        <v>1.1185953652237619</v>
      </c>
      <c r="V1069">
        <f>LOG(Table1373[[#This Row],[Mass (mg) GS 46]])</f>
        <v>2.2576785748691846</v>
      </c>
      <c r="W1069">
        <f>Table1373[[#This Row],[Mass (mg) GS 46]]*($W$4/Table1373[[#This Row],[SVL GS 46]])^$W$3</f>
        <v>262.89649974200205</v>
      </c>
      <c r="X1069" s="12">
        <f>Table1373[[#This Row],[GS 46]]-Table1373[[#This Row],[GS]]</f>
        <v>4</v>
      </c>
      <c r="Y1069">
        <f>Table1373[[#This Row],[SVL GS 46]]-Table1373[[#This Row],[SVL]]</f>
        <v>1.5400000000000009</v>
      </c>
      <c r="Z1069">
        <f>Table1373[[#This Row],[Mass GS 46]]-Table1373[[#This Row],[Mass]]</f>
        <v>-0.10000000000000003</v>
      </c>
      <c r="AA1069">
        <f>Table1373[[#This Row],[SMI.mg GS 46]]-Table1373[[#This Row],[SMI.mg]]</f>
        <v>-290.29789281868506</v>
      </c>
      <c r="AB1069">
        <f>Table1373[[#This Row],[Days post-exp. GS 46]]-Table1373[[#This Row],[Days post-exp.]]</f>
        <v>11</v>
      </c>
    </row>
    <row r="1070" spans="1:29">
      <c r="A1070" t="s">
        <v>2195</v>
      </c>
      <c r="B1070" t="s">
        <v>2196</v>
      </c>
      <c r="C1070" s="3">
        <v>44002</v>
      </c>
      <c r="D1070" s="13">
        <v>44021</v>
      </c>
      <c r="E1070" s="3" t="s">
        <v>2205</v>
      </c>
      <c r="F1070">
        <f>Table1373[[#This Row],[Date Measured]]-Table1373[[#This Row],[Exp. Start]]</f>
        <v>19</v>
      </c>
      <c r="G1070">
        <v>11.19</v>
      </c>
      <c r="H1070">
        <v>42</v>
      </c>
      <c r="I1070">
        <v>0.28799999999999998</v>
      </c>
      <c r="J1070">
        <f>Table1373[[#This Row],[Mass]]*1000</f>
        <v>288</v>
      </c>
      <c r="K1070">
        <f>LOG(Table1373[[#This Row],[SVL]])</f>
        <v>1.04883008652835</v>
      </c>
      <c r="L1070">
        <f>LOG(Table1373[[#This Row],[Mass (mg)]])</f>
        <v>2.459392487759231</v>
      </c>
      <c r="M1070">
        <f>Table1373[[#This Row],[Mass (mg)]]*($M$4/Table1373[[#This Row],[SVL]])^$M$3</f>
        <v>626.75418964643529</v>
      </c>
      <c r="N1070" s="13">
        <v>44028</v>
      </c>
      <c r="O1070" t="s">
        <v>2206</v>
      </c>
      <c r="P1070">
        <f>Table1373[[#This Row],[Date Measured GS 46]]-Table1373[[#This Row],[Exp. Start]]</f>
        <v>26</v>
      </c>
      <c r="Q1070">
        <v>13.34</v>
      </c>
      <c r="R1070">
        <v>46</v>
      </c>
      <c r="S1070">
        <v>0.20100000000000001</v>
      </c>
      <c r="T1070">
        <f>Table1373[[#This Row],[Mass GS 46]]*1000</f>
        <v>201</v>
      </c>
      <c r="U1070">
        <f>LOG(Table1373[[#This Row],[SVL GS 46]])</f>
        <v>1.1251558295805302</v>
      </c>
      <c r="V1070">
        <f>LOG(Table1373[[#This Row],[Mass (mg) GS 46]])</f>
        <v>2.3031960574204891</v>
      </c>
      <c r="W1070">
        <f>Table1373[[#This Row],[Mass (mg) GS 46]]*($W$4/Table1373[[#This Row],[SVL GS 46]])^$W$3</f>
        <v>279.13568004500718</v>
      </c>
      <c r="X1070" s="12">
        <f>Table1373[[#This Row],[GS 46]]-Table1373[[#This Row],[GS]]</f>
        <v>4</v>
      </c>
      <c r="Y1070">
        <f>Table1373[[#This Row],[SVL GS 46]]-Table1373[[#This Row],[SVL]]</f>
        <v>2.1500000000000004</v>
      </c>
      <c r="Z1070">
        <f>Table1373[[#This Row],[Mass GS 46]]-Table1373[[#This Row],[Mass]]</f>
        <v>-8.6999999999999966E-2</v>
      </c>
      <c r="AA1070">
        <f>Table1373[[#This Row],[SMI.mg GS 46]]-Table1373[[#This Row],[SMI.mg]]</f>
        <v>-347.61850960142812</v>
      </c>
      <c r="AB1070">
        <f>Table1373[[#This Row],[Days post-exp. GS 46]]-Table1373[[#This Row],[Days post-exp.]]</f>
        <v>7</v>
      </c>
    </row>
    <row r="1071" spans="1:29">
      <c r="A1071" t="s">
        <v>2195</v>
      </c>
      <c r="B1071" t="s">
        <v>2196</v>
      </c>
      <c r="C1071" s="3">
        <v>44002</v>
      </c>
      <c r="D1071" s="13">
        <v>44022</v>
      </c>
      <c r="E1071" s="3" t="s">
        <v>2207</v>
      </c>
      <c r="F1071">
        <f>Table1373[[#This Row],[Date Measured]]-Table1373[[#This Row],[Exp. Start]]</f>
        <v>20</v>
      </c>
      <c r="G1071">
        <v>14.74</v>
      </c>
      <c r="H1071">
        <v>42</v>
      </c>
      <c r="I1071">
        <v>0.29499999999999998</v>
      </c>
      <c r="J1071">
        <f>Table1373[[#This Row],[Mass]]*1000</f>
        <v>295</v>
      </c>
      <c r="K1071">
        <f>LOG(Table1373[[#This Row],[SVL]])</f>
        <v>1.1684974835230326</v>
      </c>
      <c r="L1071">
        <f>LOG(Table1373[[#This Row],[Mass (mg)]])</f>
        <v>2.469822015978163</v>
      </c>
      <c r="M1071">
        <f>Table1373[[#This Row],[Mass (mg)]]*($M$4/Table1373[[#This Row],[SVL]])^$M$3</f>
        <v>297.97482000252921</v>
      </c>
      <c r="N1071" s="13">
        <v>44025</v>
      </c>
      <c r="O1071" t="s">
        <v>2208</v>
      </c>
      <c r="P1071">
        <f>Table1373[[#This Row],[Date Measured GS 46]]-Table1373[[#This Row],[Exp. Start]]</f>
        <v>23</v>
      </c>
      <c r="Q1071">
        <v>14.72</v>
      </c>
      <c r="R1071">
        <v>46</v>
      </c>
      <c r="S1071">
        <v>0.20899999999999999</v>
      </c>
      <c r="T1071">
        <f>Table1373[[#This Row],[Mass GS 46]]*1000</f>
        <v>209</v>
      </c>
      <c r="U1071">
        <f>LOG(Table1373[[#This Row],[SVL GS 46]])</f>
        <v>1.1679078100014801</v>
      </c>
      <c r="V1071">
        <f>LOG(Table1373[[#This Row],[Mass (mg) GS 46]])</f>
        <v>2.3201462861110542</v>
      </c>
      <c r="W1071">
        <f>Table1373[[#This Row],[Mass (mg) GS 46]]*($W$4/Table1373[[#This Row],[SVL GS 46]])^$W$3</f>
        <v>216.65906166902391</v>
      </c>
      <c r="X1071" s="12">
        <f>Table1373[[#This Row],[GS 46]]-Table1373[[#This Row],[GS]]</f>
        <v>4</v>
      </c>
      <c r="Y1071">
        <f>Table1373[[#This Row],[SVL GS 46]]-Table1373[[#This Row],[SVL]]</f>
        <v>-1.9999999999999574E-2</v>
      </c>
      <c r="Z1071">
        <f>Table1373[[#This Row],[Mass GS 46]]-Table1373[[#This Row],[Mass]]</f>
        <v>-8.5999999999999993E-2</v>
      </c>
      <c r="AA1071">
        <f>Table1373[[#This Row],[SMI.mg GS 46]]-Table1373[[#This Row],[SMI.mg]]</f>
        <v>-81.3157583335053</v>
      </c>
      <c r="AB1071">
        <f>Table1373[[#This Row],[Days post-exp. GS 46]]-Table1373[[#This Row],[Days post-exp.]]</f>
        <v>3</v>
      </c>
    </row>
    <row r="1072" spans="1:29">
      <c r="A1072" t="s">
        <v>2195</v>
      </c>
      <c r="B1072" t="s">
        <v>2196</v>
      </c>
      <c r="C1072" s="3">
        <v>44002</v>
      </c>
      <c r="D1072" s="13">
        <v>44022</v>
      </c>
      <c r="E1072" t="s">
        <v>2209</v>
      </c>
      <c r="F1072">
        <f>Table1373[[#This Row],[Date Measured]]-Table1373[[#This Row],[Exp. Start]]</f>
        <v>20</v>
      </c>
      <c r="G1072">
        <v>15.46</v>
      </c>
      <c r="H1072">
        <v>42</v>
      </c>
      <c r="I1072">
        <v>0.40899999999999997</v>
      </c>
      <c r="J1072">
        <f>Table1373[[#This Row],[Mass]]*1000</f>
        <v>409</v>
      </c>
      <c r="K1072">
        <f>LOG(Table1373[[#This Row],[SVL]])</f>
        <v>1.1892094895823062</v>
      </c>
      <c r="L1072">
        <f>LOG(Table1373[[#This Row],[Mass (mg)]])</f>
        <v>2.6117233080073419</v>
      </c>
      <c r="M1072">
        <f>Table1373[[#This Row],[Mass (mg)]]*($M$4/Table1373[[#This Row],[SVL]])^$M$3</f>
        <v>361.73055827391386</v>
      </c>
      <c r="N1072" s="13">
        <v>44027</v>
      </c>
      <c r="O1072" t="s">
        <v>2210</v>
      </c>
      <c r="P1072">
        <f>Table1373[[#This Row],[Date Measured GS 46]]-Table1373[[#This Row],[Exp. Start]]</f>
        <v>25</v>
      </c>
      <c r="Q1072">
        <v>15.49</v>
      </c>
      <c r="R1072">
        <v>46</v>
      </c>
      <c r="S1072">
        <v>0.29299999999999998</v>
      </c>
      <c r="T1072">
        <f>Table1373[[#This Row],[Mass GS 46]]*1000</f>
        <v>293</v>
      </c>
      <c r="U1072">
        <f>LOG(Table1373[[#This Row],[SVL GS 46]])</f>
        <v>1.1900514177592061</v>
      </c>
      <c r="V1072">
        <f>LOG(Table1373[[#This Row],[Mass (mg) GS 46]])</f>
        <v>2.4668676203541096</v>
      </c>
      <c r="W1072">
        <f>Table1373[[#This Row],[Mass (mg) GS 46]]*($W$4/Table1373[[#This Row],[SVL GS 46]])^$W$3</f>
        <v>261.05001993181452</v>
      </c>
      <c r="X1072" s="12">
        <f>Table1373[[#This Row],[GS 46]]-Table1373[[#This Row],[GS]]</f>
        <v>4</v>
      </c>
      <c r="Y1072">
        <f>Table1373[[#This Row],[SVL GS 46]]-Table1373[[#This Row],[SVL]]</f>
        <v>2.9999999999999361E-2</v>
      </c>
      <c r="Z1072">
        <f>Table1373[[#This Row],[Mass GS 46]]-Table1373[[#This Row],[Mass]]</f>
        <v>-0.11599999999999999</v>
      </c>
      <c r="AA1072">
        <f>Table1373[[#This Row],[SMI.mg GS 46]]-Table1373[[#This Row],[SMI.mg]]</f>
        <v>-100.68053834209934</v>
      </c>
      <c r="AB1072">
        <f>Table1373[[#This Row],[Days post-exp. GS 46]]-Table1373[[#This Row],[Days post-exp.]]</f>
        <v>5</v>
      </c>
    </row>
    <row r="1073" spans="1:29">
      <c r="A1073" t="s">
        <v>2195</v>
      </c>
      <c r="B1073" t="s">
        <v>2196</v>
      </c>
      <c r="C1073" s="3">
        <v>44002</v>
      </c>
      <c r="D1073" s="18">
        <v>44022</v>
      </c>
      <c r="E1073" s="4" t="s">
        <v>2211</v>
      </c>
      <c r="F1073">
        <f>Table1373[[#This Row],[Date Measured]]-Table1373[[#This Row],[Exp. Start]]</f>
        <v>20</v>
      </c>
      <c r="G1073" s="4">
        <v>11.93</v>
      </c>
      <c r="H1073" s="4">
        <v>45</v>
      </c>
      <c r="I1073" s="4">
        <v>0.23</v>
      </c>
      <c r="J1073" s="4">
        <f>Table1373[[#This Row],[Mass]]*1000</f>
        <v>230</v>
      </c>
      <c r="K1073" s="4">
        <f>LOG(Table1373[[#This Row],[SVL]])</f>
        <v>1.0766404436703418</v>
      </c>
      <c r="L1073" s="4">
        <f>LOG(Table1373[[#This Row],[Mass (mg)]])</f>
        <v>2.3617278360175931</v>
      </c>
      <c r="M1073">
        <f>Table1373[[#This Row],[Mass (mg)]]*($M$4/Table1373[[#This Row],[SVL]])^$M$3</f>
        <v>418.75852990884408</v>
      </c>
      <c r="N1073" s="13">
        <v>44025</v>
      </c>
      <c r="O1073" t="s">
        <v>2212</v>
      </c>
      <c r="P1073">
        <f>Table1373[[#This Row],[Date Measured GS 46]]-Table1373[[#This Row],[Exp. Start]]</f>
        <v>23</v>
      </c>
      <c r="Q1073">
        <v>14.06</v>
      </c>
      <c r="R1073">
        <v>46</v>
      </c>
      <c r="S1073">
        <v>0.29099999999999998</v>
      </c>
      <c r="T1073">
        <f>Table1373[[#This Row],[Mass GS 46]]*1000</f>
        <v>291</v>
      </c>
      <c r="U1073">
        <f>LOG(Table1373[[#This Row],[SVL GS 46]])</f>
        <v>1.1479853206838051</v>
      </c>
      <c r="V1073">
        <f>LOG(Table1373[[#This Row],[Mass (mg) GS 46]])</f>
        <v>2.4638929889859074</v>
      </c>
      <c r="W1073">
        <f>Table1373[[#This Row],[Mass (mg) GS 46]]*($W$4/Table1373[[#This Row],[SVL GS 46]])^$W$3</f>
        <v>345.70089461646722</v>
      </c>
      <c r="X1073" s="12">
        <f>Table1373[[#This Row],[GS 46]]-Table1373[[#This Row],[GS]]</f>
        <v>1</v>
      </c>
      <c r="Y1073">
        <f>Table1373[[#This Row],[SVL GS 46]]-Table1373[[#This Row],[SVL]]</f>
        <v>2.1300000000000008</v>
      </c>
      <c r="Z1073">
        <f>Table1373[[#This Row],[Mass GS 46]]-Table1373[[#This Row],[Mass]]</f>
        <v>6.0999999999999971E-2</v>
      </c>
      <c r="AA1073">
        <f>Table1373[[#This Row],[SMI.mg GS 46]]-Table1373[[#This Row],[SMI.mg]]</f>
        <v>-73.057635292376858</v>
      </c>
      <c r="AB1073">
        <f>Table1373[[#This Row],[Days post-exp. GS 46]]-Table1373[[#This Row],[Days post-exp.]]</f>
        <v>3</v>
      </c>
    </row>
    <row r="1074" spans="1:29">
      <c r="A1074" t="s">
        <v>2195</v>
      </c>
      <c r="B1074" t="s">
        <v>2196</v>
      </c>
      <c r="C1074" s="3">
        <v>44002</v>
      </c>
      <c r="D1074" s="13">
        <v>44023</v>
      </c>
      <c r="E1074" t="s">
        <v>2213</v>
      </c>
      <c r="F1074">
        <f>Table1373[[#This Row],[Date Measured]]-Table1373[[#This Row],[Exp. Start]]</f>
        <v>21</v>
      </c>
      <c r="G1074">
        <v>13.26</v>
      </c>
      <c r="H1074">
        <v>42</v>
      </c>
      <c r="I1074">
        <v>0.28299999999999997</v>
      </c>
      <c r="J1074">
        <f>Table1373[[#This Row],[Mass]]*1000</f>
        <v>283</v>
      </c>
      <c r="K1074">
        <f>LOG(Table1373[[#This Row],[SVL]])</f>
        <v>1.1225435240687542</v>
      </c>
      <c r="L1074">
        <f>LOG(Table1373[[#This Row],[Mass (mg)]])</f>
        <v>2.4517864355242902</v>
      </c>
      <c r="M1074">
        <f>Table1373[[#This Row],[Mass (mg)]]*($M$4/Table1373[[#This Row],[SVL]])^$M$3</f>
        <v>383.84332312106147</v>
      </c>
      <c r="N1074" s="13">
        <v>44028</v>
      </c>
      <c r="O1074" t="s">
        <v>2214</v>
      </c>
      <c r="P1074">
        <f>Table1373[[#This Row],[Date Measured GS 46]]-Table1373[[#This Row],[Exp. Start]]</f>
        <v>26</v>
      </c>
      <c r="Q1074">
        <v>12.98</v>
      </c>
      <c r="R1074">
        <v>46</v>
      </c>
      <c r="S1074">
        <v>0.16400000000000001</v>
      </c>
      <c r="T1074">
        <f>Table1373[[#This Row],[Mass GS 46]]*1000</f>
        <v>164</v>
      </c>
      <c r="U1074">
        <f>LOG(Table1373[[#This Row],[SVL GS 46]])</f>
        <v>1.1132746924643504</v>
      </c>
      <c r="V1074">
        <f>LOG(Table1373[[#This Row],[Mass (mg) GS 46]])</f>
        <v>2.214843848047698</v>
      </c>
      <c r="W1074">
        <f>Table1373[[#This Row],[Mass (mg) GS 46]]*($W$4/Table1373[[#This Row],[SVL GS 46]])^$W$3</f>
        <v>247.03266551899529</v>
      </c>
      <c r="X1074" s="12">
        <f>Table1373[[#This Row],[GS 46]]-Table1373[[#This Row],[GS]]</f>
        <v>4</v>
      </c>
      <c r="Y1074">
        <f>Table1373[[#This Row],[SVL GS 46]]-Table1373[[#This Row],[SVL]]</f>
        <v>-0.27999999999999936</v>
      </c>
      <c r="Z1074">
        <f>Table1373[[#This Row],[Mass GS 46]]-Table1373[[#This Row],[Mass]]</f>
        <v>-0.11899999999999997</v>
      </c>
      <c r="AA1074">
        <f>Table1373[[#This Row],[SMI.mg GS 46]]-Table1373[[#This Row],[SMI.mg]]</f>
        <v>-136.81065760206619</v>
      </c>
      <c r="AB1074">
        <f>Table1373[[#This Row],[Days post-exp. GS 46]]-Table1373[[#This Row],[Days post-exp.]]</f>
        <v>5</v>
      </c>
    </row>
    <row r="1075" spans="1:29">
      <c r="A1075" t="s">
        <v>2195</v>
      </c>
      <c r="B1075" t="s">
        <v>2196</v>
      </c>
      <c r="C1075" s="3">
        <v>44002</v>
      </c>
      <c r="D1075" s="18">
        <v>44023</v>
      </c>
      <c r="E1075" s="4" t="s">
        <v>2215</v>
      </c>
      <c r="F1075">
        <f>Table1373[[#This Row],[Date Measured]]-Table1373[[#This Row],[Exp. Start]]</f>
        <v>21</v>
      </c>
      <c r="G1075" s="4">
        <v>13.98</v>
      </c>
      <c r="H1075" s="4">
        <v>44</v>
      </c>
      <c r="I1075" s="4">
        <v>0.26600000000000001</v>
      </c>
      <c r="J1075" s="4">
        <f>Table1373[[#This Row],[Mass]]*1000</f>
        <v>266</v>
      </c>
      <c r="K1075" s="4">
        <f>LOG(Table1373[[#This Row],[SVL]])</f>
        <v>1.1455071714096625</v>
      </c>
      <c r="L1075" s="4">
        <f>LOG(Table1373[[#This Row],[Mass (mg)]])</f>
        <v>2.424881636631067</v>
      </c>
      <c r="M1075">
        <f>Table1373[[#This Row],[Mass (mg)]]*($M$4/Table1373[[#This Row],[SVL]])^$M$3</f>
        <v>311.37327035164566</v>
      </c>
      <c r="N1075" s="13">
        <v>44026</v>
      </c>
      <c r="O1075" t="s">
        <v>2216</v>
      </c>
      <c r="P1075">
        <f>Table1373[[#This Row],[Date Measured GS 46]]-Table1373[[#This Row],[Exp. Start]]</f>
        <v>24</v>
      </c>
      <c r="Q1075">
        <v>13.12</v>
      </c>
      <c r="R1075">
        <v>46</v>
      </c>
      <c r="S1075">
        <v>0.20399999999999999</v>
      </c>
      <c r="T1075">
        <f>Table1373[[#This Row],[Mass GS 46]]*1000</f>
        <v>204</v>
      </c>
      <c r="U1075">
        <f>LOG(Table1373[[#This Row],[SVL GS 46]])</f>
        <v>1.1179338350396415</v>
      </c>
      <c r="V1075">
        <f>LOG(Table1373[[#This Row],[Mass (mg) GS 46]])</f>
        <v>2.3096301674258988</v>
      </c>
      <c r="W1075">
        <f>Table1373[[#This Row],[Mass (mg) GS 46]]*($W$4/Table1373[[#This Row],[SVL GS 46]])^$W$3</f>
        <v>297.64691009864197</v>
      </c>
      <c r="X1075" s="12">
        <f>Table1373[[#This Row],[GS 46]]-Table1373[[#This Row],[GS]]</f>
        <v>2</v>
      </c>
      <c r="Y1075">
        <f>Table1373[[#This Row],[SVL GS 46]]-Table1373[[#This Row],[SVL]]</f>
        <v>-0.86000000000000121</v>
      </c>
      <c r="Z1075">
        <f>Table1373[[#This Row],[Mass GS 46]]-Table1373[[#This Row],[Mass]]</f>
        <v>-6.2000000000000027E-2</v>
      </c>
      <c r="AA1075">
        <f>Table1373[[#This Row],[SMI.mg GS 46]]-Table1373[[#This Row],[SMI.mg]]</f>
        <v>-13.726360253003691</v>
      </c>
      <c r="AB1075">
        <f>Table1373[[#This Row],[Days post-exp. GS 46]]-Table1373[[#This Row],[Days post-exp.]]</f>
        <v>3</v>
      </c>
    </row>
    <row r="1076" spans="1:29">
      <c r="A1076" t="s">
        <v>2195</v>
      </c>
      <c r="B1076" t="s">
        <v>2196</v>
      </c>
      <c r="C1076" s="3">
        <v>44002</v>
      </c>
      <c r="D1076" s="13">
        <v>44024</v>
      </c>
      <c r="E1076" t="s">
        <v>2217</v>
      </c>
      <c r="F1076">
        <f>Table1373[[#This Row],[Date Measured]]-Table1373[[#This Row],[Exp. Start]]</f>
        <v>22</v>
      </c>
      <c r="G1076">
        <v>13.58</v>
      </c>
      <c r="H1076">
        <v>42</v>
      </c>
      <c r="I1076">
        <v>0.252</v>
      </c>
      <c r="J1076">
        <f>Table1373[[#This Row],[Mass]]*1000</f>
        <v>252</v>
      </c>
      <c r="K1076">
        <f>LOG(Table1373[[#This Row],[SVL]])</f>
        <v>1.1328997699444829</v>
      </c>
      <c r="L1076">
        <f>LOG(Table1373[[#This Row],[Mass (mg)]])</f>
        <v>2.4014005407815442</v>
      </c>
      <c r="M1076">
        <f>Table1373[[#This Row],[Mass (mg)]]*($M$4/Table1373[[#This Row],[SVL]])^$M$3</f>
        <v>319.83028832024235</v>
      </c>
      <c r="N1076" s="13">
        <v>44028</v>
      </c>
      <c r="O1076" t="s">
        <v>2218</v>
      </c>
      <c r="P1076">
        <f>Table1373[[#This Row],[Date Measured GS 46]]-Table1373[[#This Row],[Exp. Start]]</f>
        <v>26</v>
      </c>
      <c r="Q1076">
        <v>12.8</v>
      </c>
      <c r="R1076">
        <v>46</v>
      </c>
      <c r="S1076">
        <v>0.16200000000000001</v>
      </c>
      <c r="T1076">
        <f>Table1373[[#This Row],[Mass GS 46]]*1000</f>
        <v>162</v>
      </c>
      <c r="U1076">
        <f>LOG(Table1373[[#This Row],[SVL GS 46]])</f>
        <v>1.1072099696478683</v>
      </c>
      <c r="V1076">
        <f>LOG(Table1373[[#This Row],[Mass (mg) GS 46]])</f>
        <v>2.2095150145426308</v>
      </c>
      <c r="W1076">
        <f>Table1373[[#This Row],[Mass (mg) GS 46]]*($W$4/Table1373[[#This Row],[SVL GS 46]])^$W$3</f>
        <v>254.35480960602507</v>
      </c>
      <c r="X1076" s="12">
        <f>Table1373[[#This Row],[GS 46]]-Table1373[[#This Row],[GS]]</f>
        <v>4</v>
      </c>
      <c r="Y1076">
        <f>Table1373[[#This Row],[SVL GS 46]]-Table1373[[#This Row],[SVL]]</f>
        <v>-0.77999999999999936</v>
      </c>
      <c r="Z1076">
        <f>Table1373[[#This Row],[Mass GS 46]]-Table1373[[#This Row],[Mass]]</f>
        <v>-0.09</v>
      </c>
      <c r="AA1076">
        <f>Table1373[[#This Row],[SMI.mg GS 46]]-Table1373[[#This Row],[SMI.mg]]</f>
        <v>-65.475478714217275</v>
      </c>
      <c r="AB1076">
        <f>Table1373[[#This Row],[Days post-exp. GS 46]]-Table1373[[#This Row],[Days post-exp.]]</f>
        <v>4</v>
      </c>
    </row>
    <row r="1077" spans="1:29">
      <c r="A1077" t="s">
        <v>2195</v>
      </c>
      <c r="B1077" t="s">
        <v>2196</v>
      </c>
      <c r="C1077" s="3">
        <v>44002</v>
      </c>
      <c r="D1077" s="18">
        <v>44026</v>
      </c>
      <c r="E1077" s="4" t="s">
        <v>2219</v>
      </c>
      <c r="F1077">
        <f>Table1373[[#This Row],[Date Measured]]-Table1373[[#This Row],[Exp. Start]]</f>
        <v>24</v>
      </c>
      <c r="G1077" s="4">
        <v>13.58</v>
      </c>
      <c r="H1077" s="4">
        <v>43</v>
      </c>
      <c r="I1077" s="4">
        <v>0.23599999999999999</v>
      </c>
      <c r="J1077" s="4">
        <f>Table1373[[#This Row],[Mass]]*1000</f>
        <v>236</v>
      </c>
      <c r="K1077" s="4">
        <f>LOG(Table1373[[#This Row],[SVL]])</f>
        <v>1.1328997699444829</v>
      </c>
      <c r="L1077" s="4">
        <f>LOG(Table1373[[#This Row],[Mass (mg)]])</f>
        <v>2.3729120029701067</v>
      </c>
      <c r="M1077">
        <f>Table1373[[#This Row],[Mass (mg)]]*($M$4/Table1373[[#This Row],[SVL]])^$M$3</f>
        <v>299.52360334752854</v>
      </c>
      <c r="N1077" s="13">
        <v>44029</v>
      </c>
      <c r="O1077" t="s">
        <v>2220</v>
      </c>
      <c r="P1077">
        <f>Table1373[[#This Row],[Date Measured GS 46]]-Table1373[[#This Row],[Exp. Start]]</f>
        <v>27</v>
      </c>
      <c r="Q1077">
        <v>12.27</v>
      </c>
      <c r="R1077">
        <v>46</v>
      </c>
      <c r="S1077">
        <v>0.17599999999999999</v>
      </c>
      <c r="T1077">
        <f>Table1373[[#This Row],[Mass GS 46]]*1000</f>
        <v>176</v>
      </c>
      <c r="U1077">
        <f>LOG(Table1373[[#This Row],[SVL GS 46]])</f>
        <v>1.0888445627270043</v>
      </c>
      <c r="V1077">
        <f>LOG(Table1373[[#This Row],[Mass (mg) GS 46]])</f>
        <v>2.2455126678141499</v>
      </c>
      <c r="W1077">
        <f>Table1373[[#This Row],[Mass (mg) GS 46]]*($W$4/Table1373[[#This Row],[SVL GS 46]])^$W$3</f>
        <v>313.32096578329725</v>
      </c>
      <c r="X1077" s="12">
        <f>Table1373[[#This Row],[GS 46]]-Table1373[[#This Row],[GS]]</f>
        <v>3</v>
      </c>
      <c r="Y1077">
        <f>Table1373[[#This Row],[SVL GS 46]]-Table1373[[#This Row],[SVL]]</f>
        <v>-1.3100000000000005</v>
      </c>
      <c r="Z1077">
        <f>Table1373[[#This Row],[Mass GS 46]]-Table1373[[#This Row],[Mass]]</f>
        <v>-0.06</v>
      </c>
      <c r="AA1077">
        <f>Table1373[[#This Row],[SMI.mg GS 46]]-Table1373[[#This Row],[SMI.mg]]</f>
        <v>13.797362435768719</v>
      </c>
      <c r="AB1077">
        <f>Table1373[[#This Row],[Days post-exp. GS 46]]-Table1373[[#This Row],[Days post-exp.]]</f>
        <v>3</v>
      </c>
    </row>
    <row r="1078" spans="1:29">
      <c r="A1078" t="s">
        <v>2195</v>
      </c>
      <c r="B1078" t="s">
        <v>2196</v>
      </c>
      <c r="C1078" s="3">
        <v>44002</v>
      </c>
      <c r="D1078" s="13">
        <v>44027</v>
      </c>
      <c r="E1078" s="3" t="s">
        <v>2221</v>
      </c>
      <c r="F1078">
        <f>Table1373[[#This Row],[Date Measured]]-Table1373[[#This Row],[Exp. Start]]</f>
        <v>25</v>
      </c>
      <c r="G1078">
        <v>13.1</v>
      </c>
      <c r="H1078">
        <v>42</v>
      </c>
      <c r="I1078">
        <v>0.29299999999999998</v>
      </c>
      <c r="J1078">
        <f>Table1373[[#This Row],[Mass]]*1000</f>
        <v>293</v>
      </c>
      <c r="K1078">
        <f>LOG(Table1373[[#This Row],[SVL]])</f>
        <v>1.1172712956557642</v>
      </c>
      <c r="L1078">
        <f>LOG(Table1373[[#This Row],[Mass (mg)]])</f>
        <v>2.4668676203541096</v>
      </c>
      <c r="M1078">
        <f>Table1373[[#This Row],[Mass (mg)]]*($M$4/Table1373[[#This Row],[SVL]])^$M$3</f>
        <v>411.07547759547913</v>
      </c>
      <c r="N1078" s="13">
        <v>44030</v>
      </c>
      <c r="O1078" t="s">
        <v>2222</v>
      </c>
      <c r="P1078">
        <f>Table1373[[#This Row],[Date Measured GS 46]]-Table1373[[#This Row],[Exp. Start]]</f>
        <v>28</v>
      </c>
      <c r="Q1078">
        <v>12.21</v>
      </c>
      <c r="R1078">
        <v>46</v>
      </c>
      <c r="S1078">
        <v>0.19900000000000001</v>
      </c>
      <c r="T1078">
        <f>Table1373[[#This Row],[Mass GS 46]]*1000</f>
        <v>199</v>
      </c>
      <c r="U1078">
        <f>LOG(Table1373[[#This Row],[SVL GS 46]])</f>
        <v>1.0867156639448825</v>
      </c>
      <c r="V1078">
        <f>LOG(Table1373[[#This Row],[Mass (mg) GS 46]])</f>
        <v>2.2988530764097068</v>
      </c>
      <c r="W1078">
        <f>Table1373[[#This Row],[Mass (mg) GS 46]]*($W$4/Table1373[[#This Row],[SVL GS 46]])^$W$3</f>
        <v>359.46239080198626</v>
      </c>
      <c r="X1078" s="12">
        <f>Table1373[[#This Row],[GS 46]]-Table1373[[#This Row],[GS]]</f>
        <v>4</v>
      </c>
      <c r="Y1078">
        <f>Table1373[[#This Row],[SVL GS 46]]-Table1373[[#This Row],[SVL]]</f>
        <v>-0.88999999999999879</v>
      </c>
      <c r="Z1078">
        <f>Table1373[[#This Row],[Mass GS 46]]-Table1373[[#This Row],[Mass]]</f>
        <v>-9.3999999999999972E-2</v>
      </c>
      <c r="AA1078">
        <f>Table1373[[#This Row],[SMI.mg GS 46]]-Table1373[[#This Row],[SMI.mg]]</f>
        <v>-51.613086793492869</v>
      </c>
      <c r="AB1078">
        <f>Table1373[[#This Row],[Days post-exp. GS 46]]-Table1373[[#This Row],[Days post-exp.]]</f>
        <v>3</v>
      </c>
    </row>
    <row r="1079" spans="1:29">
      <c r="A1079" t="s">
        <v>2195</v>
      </c>
      <c r="B1079" t="s">
        <v>2196</v>
      </c>
      <c r="C1079" s="3">
        <v>44002</v>
      </c>
      <c r="D1079" s="18">
        <v>44031</v>
      </c>
      <c r="E1079" s="4" t="s">
        <v>2223</v>
      </c>
      <c r="F1079">
        <f>Table1373[[#This Row],[Date Measured]]-Table1373[[#This Row],[Exp. Start]]</f>
        <v>29</v>
      </c>
      <c r="G1079" s="4">
        <v>12.02</v>
      </c>
      <c r="H1079" s="4">
        <v>45</v>
      </c>
      <c r="I1079" s="4">
        <v>0.20100000000000001</v>
      </c>
      <c r="J1079" s="4">
        <f>Table1373[[#This Row],[Mass]]*1000</f>
        <v>201</v>
      </c>
      <c r="K1079" s="4">
        <f>LOG(Table1373[[#This Row],[SVL]])</f>
        <v>1.0799044676667207</v>
      </c>
      <c r="L1079" s="4">
        <f>LOG(Table1373[[#This Row],[Mass (mg)]])</f>
        <v>2.3031960574204891</v>
      </c>
      <c r="M1079">
        <f>Table1373[[#This Row],[Mass (mg)]]*($M$4/Table1373[[#This Row],[SVL]])^$M$3</f>
        <v>358.3765432331146</v>
      </c>
      <c r="N1079" s="13">
        <v>44034</v>
      </c>
      <c r="O1079" t="s">
        <v>2224</v>
      </c>
      <c r="P1079">
        <f>Table1373[[#This Row],[Date Measured GS 46]]-Table1373[[#This Row],[Exp. Start]]</f>
        <v>32</v>
      </c>
      <c r="Q1079">
        <v>13.37</v>
      </c>
      <c r="R1079">
        <v>46</v>
      </c>
      <c r="S1079">
        <v>0.184</v>
      </c>
      <c r="T1079">
        <f>Table1373[[#This Row],[Mass GS 46]]*1000</f>
        <v>184</v>
      </c>
      <c r="U1079">
        <f>LOG(Table1373[[#This Row],[SVL GS 46]])</f>
        <v>1.1261314072619844</v>
      </c>
      <c r="V1079">
        <f>LOG(Table1373[[#This Row],[Mass (mg) GS 46]])</f>
        <v>2.2648178230095364</v>
      </c>
      <c r="W1079">
        <f>Table1373[[#This Row],[Mass (mg) GS 46]]*($W$4/Table1373[[#This Row],[SVL GS 46]])^$W$3</f>
        <v>253.8278684664439</v>
      </c>
      <c r="X1079" s="12">
        <f>Table1373[[#This Row],[GS 46]]-Table1373[[#This Row],[GS]]</f>
        <v>1</v>
      </c>
      <c r="Y1079">
        <f>Table1373[[#This Row],[SVL GS 46]]-Table1373[[#This Row],[SVL]]</f>
        <v>1.3499999999999996</v>
      </c>
      <c r="Z1079">
        <f>Table1373[[#This Row],[Mass GS 46]]-Table1373[[#This Row],[Mass]]</f>
        <v>-1.7000000000000015E-2</v>
      </c>
      <c r="AA1079">
        <f>Table1373[[#This Row],[SMI.mg GS 46]]-Table1373[[#This Row],[SMI.mg]]</f>
        <v>-104.5486747666707</v>
      </c>
      <c r="AB1079">
        <f>Table1373[[#This Row],[Days post-exp. GS 46]]-Table1373[[#This Row],[Days post-exp.]]</f>
        <v>3</v>
      </c>
    </row>
    <row r="1080" spans="1:29">
      <c r="A1080" t="s">
        <v>2195</v>
      </c>
      <c r="B1080" t="s">
        <v>2196</v>
      </c>
      <c r="C1080" s="3">
        <v>44002</v>
      </c>
      <c r="D1080" s="18">
        <v>44031</v>
      </c>
      <c r="E1080" s="4" t="s">
        <v>2225</v>
      </c>
      <c r="F1080">
        <f>Table1373[[#This Row],[Date Measured]]-Table1373[[#This Row],[Exp. Start]]</f>
        <v>29</v>
      </c>
      <c r="G1080" s="4">
        <v>12.72</v>
      </c>
      <c r="H1080" s="4">
        <v>45</v>
      </c>
      <c r="I1080" s="4">
        <v>0.18099999999999999</v>
      </c>
      <c r="J1080" s="4">
        <f>Table1373[[#This Row],[Mass]]*1000</f>
        <v>181</v>
      </c>
      <c r="K1080" s="4">
        <f>LOG(Table1373[[#This Row],[SVL]])</f>
        <v>1.1044871113123951</v>
      </c>
      <c r="L1080" s="4">
        <f>LOG(Table1373[[#This Row],[Mass (mg)]])</f>
        <v>2.2576785748691846</v>
      </c>
      <c r="M1080">
        <f>Table1373[[#This Row],[Mass (mg)]]*($M$4/Table1373[[#This Row],[SVL]])^$M$3</f>
        <v>275.64132621133319</v>
      </c>
      <c r="N1080" s="13">
        <v>44035</v>
      </c>
      <c r="O1080" t="s">
        <v>2226</v>
      </c>
      <c r="P1080">
        <f>Table1373[[#This Row],[Date Measured GS 46]]-Table1373[[#This Row],[Exp. Start]]</f>
        <v>33</v>
      </c>
      <c r="Q1080">
        <v>11.68</v>
      </c>
      <c r="R1080">
        <v>46</v>
      </c>
      <c r="S1080">
        <v>0.16700000000000001</v>
      </c>
      <c r="T1080">
        <f>Table1373[[#This Row],[Mass GS 46]]*1000</f>
        <v>167</v>
      </c>
      <c r="U1080">
        <f>LOG(Table1373[[#This Row],[SVL GS 46]])</f>
        <v>1.0674428427763807</v>
      </c>
      <c r="V1080">
        <f>LOG(Table1373[[#This Row],[Mass (mg) GS 46]])</f>
        <v>2.2227164711475833</v>
      </c>
      <c r="W1080">
        <f>Table1373[[#This Row],[Mass (mg) GS 46]]*($W$4/Table1373[[#This Row],[SVL GS 46]])^$W$3</f>
        <v>344.16289666449637</v>
      </c>
      <c r="X1080" s="12">
        <f>Table1373[[#This Row],[GS 46]]-Table1373[[#This Row],[GS]]</f>
        <v>1</v>
      </c>
      <c r="Y1080">
        <f>Table1373[[#This Row],[SVL GS 46]]-Table1373[[#This Row],[SVL]]</f>
        <v>-1.0400000000000009</v>
      </c>
      <c r="Z1080">
        <f>Table1373[[#This Row],[Mass GS 46]]-Table1373[[#This Row],[Mass]]</f>
        <v>-1.3999999999999985E-2</v>
      </c>
      <c r="AA1080">
        <f>Table1373[[#This Row],[SMI.mg GS 46]]-Table1373[[#This Row],[SMI.mg]]</f>
        <v>68.521570453163179</v>
      </c>
      <c r="AB1080">
        <f>Table1373[[#This Row],[Days post-exp. GS 46]]-Table1373[[#This Row],[Days post-exp.]]</f>
        <v>4</v>
      </c>
    </row>
    <row r="1081" spans="1:29">
      <c r="A1081" t="s">
        <v>2195</v>
      </c>
      <c r="B1081" t="s">
        <v>2196</v>
      </c>
      <c r="C1081" s="3">
        <v>44002</v>
      </c>
      <c r="D1081" s="13">
        <v>44035</v>
      </c>
      <c r="E1081" s="3" t="s">
        <v>2227</v>
      </c>
      <c r="F1081">
        <f>Table1373[[#This Row],[Date Measured]]-Table1373[[#This Row],[Exp. Start]]</f>
        <v>33</v>
      </c>
      <c r="G1081">
        <v>13.2</v>
      </c>
      <c r="H1081">
        <v>42</v>
      </c>
      <c r="I1081">
        <v>0.39900000000000002</v>
      </c>
      <c r="J1081">
        <f>Table1373[[#This Row],[Mass]]*1000</f>
        <v>399</v>
      </c>
      <c r="K1081">
        <f>LOG(Table1373[[#This Row],[SVL]])</f>
        <v>1.1205739312058498</v>
      </c>
      <c r="L1081">
        <f>LOG(Table1373[[#This Row],[Mass (mg)]])</f>
        <v>2.6009728956867484</v>
      </c>
      <c r="M1081">
        <f>Table1373[[#This Row],[Mass (mg)]]*($M$4/Table1373[[#This Row],[SVL]])^$M$3</f>
        <v>548.05857437529892</v>
      </c>
      <c r="N1081" s="13">
        <v>44039</v>
      </c>
      <c r="O1081" t="s">
        <v>2228</v>
      </c>
      <c r="P1081">
        <f>Table1373[[#This Row],[Date Measured GS 46]]-Table1373[[#This Row],[Exp. Start]]</f>
        <v>37</v>
      </c>
      <c r="Q1081">
        <v>14.84</v>
      </c>
      <c r="R1081">
        <v>46</v>
      </c>
      <c r="S1081">
        <v>0.27900000000000003</v>
      </c>
      <c r="T1081">
        <f>Table1373[[#This Row],[Mass GS 46]]*1000</f>
        <v>279</v>
      </c>
      <c r="U1081">
        <f>LOG(Table1373[[#This Row],[SVL GS 46]])</f>
        <v>1.1714339009430084</v>
      </c>
      <c r="V1081">
        <f>LOG(Table1373[[#This Row],[Mass (mg) GS 46]])</f>
        <v>2.4456042032735974</v>
      </c>
      <c r="W1081">
        <f>Table1373[[#This Row],[Mass (mg) GS 46]]*($W$4/Table1373[[#This Row],[SVL GS 46]])^$W$3</f>
        <v>282.3325948322817</v>
      </c>
      <c r="X1081" s="12">
        <f>Table1373[[#This Row],[GS 46]]-Table1373[[#This Row],[GS]]</f>
        <v>4</v>
      </c>
      <c r="Y1081">
        <f>Table1373[[#This Row],[SVL GS 46]]-Table1373[[#This Row],[SVL]]</f>
        <v>1.6400000000000006</v>
      </c>
      <c r="Z1081">
        <f>Table1373[[#This Row],[Mass GS 46]]-Table1373[[#This Row],[Mass]]</f>
        <v>-0.12</v>
      </c>
      <c r="AA1081">
        <f>Table1373[[#This Row],[SMI.mg GS 46]]-Table1373[[#This Row],[SMI.mg]]</f>
        <v>-265.72597954301722</v>
      </c>
      <c r="AB1081">
        <f>Table1373[[#This Row],[Days post-exp. GS 46]]-Table1373[[#This Row],[Days post-exp.]]</f>
        <v>4</v>
      </c>
    </row>
    <row r="1082" spans="1:29">
      <c r="A1082" t="s">
        <v>2195</v>
      </c>
      <c r="B1082" t="s">
        <v>2196</v>
      </c>
      <c r="C1082" s="3">
        <v>44002</v>
      </c>
      <c r="D1082" s="13">
        <v>44035</v>
      </c>
      <c r="E1082" s="3" t="s">
        <v>2229</v>
      </c>
      <c r="F1082">
        <f>Table1373[[#This Row],[Date Measured]]-Table1373[[#This Row],[Exp. Start]]</f>
        <v>33</v>
      </c>
      <c r="G1082">
        <v>12.44</v>
      </c>
      <c r="H1082">
        <v>42</v>
      </c>
      <c r="I1082">
        <v>0.39700000000000002</v>
      </c>
      <c r="J1082">
        <f>Table1373[[#This Row],[Mass]]*1000</f>
        <v>397</v>
      </c>
      <c r="K1082">
        <f>LOG(Table1373[[#This Row],[SVL]])</f>
        <v>1.0948203803547998</v>
      </c>
      <c r="L1082">
        <f>LOG(Table1373[[#This Row],[Mass (mg)]])</f>
        <v>2.5987905067631152</v>
      </c>
      <c r="M1082">
        <f>Table1373[[#This Row],[Mass (mg)]]*($M$4/Table1373[[#This Row],[SVL]])^$M$3</f>
        <v>643.25629699961883</v>
      </c>
      <c r="N1082" s="13">
        <v>44039</v>
      </c>
      <c r="O1082" t="s">
        <v>2230</v>
      </c>
      <c r="P1082">
        <f>Table1373[[#This Row],[Date Measured GS 46]]-Table1373[[#This Row],[Exp. Start]]</f>
        <v>37</v>
      </c>
      <c r="Q1082">
        <v>15.74</v>
      </c>
      <c r="R1082">
        <v>46</v>
      </c>
      <c r="S1082">
        <v>0.33500000000000002</v>
      </c>
      <c r="T1082">
        <f>Table1373[[#This Row],[Mass GS 46]]*1000</f>
        <v>335</v>
      </c>
      <c r="U1082">
        <f>LOG(Table1373[[#This Row],[SVL GS 46]])</f>
        <v>1.1970047280230458</v>
      </c>
      <c r="V1082">
        <f>LOG(Table1373[[#This Row],[Mass (mg) GS 46]])</f>
        <v>2.5250448070368452</v>
      </c>
      <c r="W1082">
        <f>Table1373[[#This Row],[Mass (mg) GS 46]]*($W$4/Table1373[[#This Row],[SVL GS 46]])^$W$3</f>
        <v>284.60799162381062</v>
      </c>
      <c r="X1082" s="12">
        <f>Table1373[[#This Row],[GS 46]]-Table1373[[#This Row],[GS]]</f>
        <v>4</v>
      </c>
      <c r="Y1082">
        <f>Table1373[[#This Row],[SVL GS 46]]-Table1373[[#This Row],[SVL]]</f>
        <v>3.3000000000000007</v>
      </c>
      <c r="Z1082">
        <f>Table1373[[#This Row],[Mass GS 46]]-Table1373[[#This Row],[Mass]]</f>
        <v>-6.2E-2</v>
      </c>
      <c r="AA1082">
        <f>Table1373[[#This Row],[SMI.mg GS 46]]-Table1373[[#This Row],[SMI.mg]]</f>
        <v>-358.64830537580821</v>
      </c>
      <c r="AB1082">
        <f>Table1373[[#This Row],[Days post-exp. GS 46]]-Table1373[[#This Row],[Days post-exp.]]</f>
        <v>4</v>
      </c>
    </row>
    <row r="1083" spans="1:29">
      <c r="A1083" t="s">
        <v>2195</v>
      </c>
      <c r="B1083" t="s">
        <v>2196</v>
      </c>
      <c r="C1083" s="3">
        <v>44002</v>
      </c>
      <c r="D1083" s="18">
        <v>44035</v>
      </c>
      <c r="E1083" s="4" t="s">
        <v>2231</v>
      </c>
      <c r="F1083">
        <f>Table1373[[#This Row],[Date Measured]]-Table1373[[#This Row],[Exp. Start]]</f>
        <v>33</v>
      </c>
      <c r="G1083" s="4">
        <v>11.23</v>
      </c>
      <c r="H1083" s="4">
        <v>44</v>
      </c>
      <c r="I1083" s="4">
        <v>0.33700000000000002</v>
      </c>
      <c r="J1083" s="4">
        <f>Table1373[[#This Row],[Mass]]*1000</f>
        <v>337</v>
      </c>
      <c r="K1083" s="4">
        <f>LOG(Table1373[[#This Row],[SVL]])</f>
        <v>1.0503797562614579</v>
      </c>
      <c r="L1083" s="4">
        <f>LOG(Table1373[[#This Row],[Mass (mg)]])</f>
        <v>2.5276299008713385</v>
      </c>
      <c r="M1083">
        <f>Table1373[[#This Row],[Mass (mg)]]*($M$4/Table1373[[#This Row],[SVL]])^$M$3</f>
        <v>726.13584657147658</v>
      </c>
      <c r="N1083" s="13">
        <v>44039</v>
      </c>
      <c r="O1083" t="s">
        <v>2232</v>
      </c>
      <c r="P1083">
        <f>Table1373[[#This Row],[Date Measured GS 46]]-Table1373[[#This Row],[Exp. Start]]</f>
        <v>37</v>
      </c>
      <c r="Q1083">
        <v>15.2</v>
      </c>
      <c r="R1083">
        <v>46</v>
      </c>
      <c r="S1083">
        <v>0.29499999999999998</v>
      </c>
      <c r="T1083">
        <f>Table1373[[#This Row],[Mass GS 46]]*1000</f>
        <v>295</v>
      </c>
      <c r="U1083">
        <f>LOG(Table1373[[#This Row],[SVL GS 46]])</f>
        <v>1.1818435879447726</v>
      </c>
      <c r="V1083">
        <f>LOG(Table1373[[#This Row],[Mass (mg) GS 46]])</f>
        <v>2.469822015978163</v>
      </c>
      <c r="W1083">
        <f>Table1373[[#This Row],[Mass (mg) GS 46]]*($W$4/Table1373[[#This Row],[SVL GS 46]])^$W$3</f>
        <v>278.00866120279557</v>
      </c>
      <c r="X1083" s="12">
        <f>Table1373[[#This Row],[GS 46]]-Table1373[[#This Row],[GS]]</f>
        <v>2</v>
      </c>
      <c r="Y1083">
        <f>Table1373[[#This Row],[SVL GS 46]]-Table1373[[#This Row],[SVL]]</f>
        <v>3.9699999999999989</v>
      </c>
      <c r="Z1083">
        <f>Table1373[[#This Row],[Mass GS 46]]-Table1373[[#This Row],[Mass]]</f>
        <v>-4.2000000000000037E-2</v>
      </c>
      <c r="AA1083">
        <f>Table1373[[#This Row],[SMI.mg GS 46]]-Table1373[[#This Row],[SMI.mg]]</f>
        <v>-448.12718536868101</v>
      </c>
      <c r="AB1083">
        <f>Table1373[[#This Row],[Days post-exp. GS 46]]-Table1373[[#This Row],[Days post-exp.]]</f>
        <v>4</v>
      </c>
    </row>
    <row r="1084" spans="1:29">
      <c r="A1084" t="s">
        <v>2195</v>
      </c>
      <c r="B1084" t="s">
        <v>2196</v>
      </c>
      <c r="C1084" s="3">
        <v>44002</v>
      </c>
      <c r="D1084" s="13">
        <v>44036</v>
      </c>
      <c r="E1084" s="3" t="s">
        <v>2233</v>
      </c>
      <c r="F1084">
        <f>Table1373[[#This Row],[Date Measured]]-Table1373[[#This Row],[Exp. Start]]</f>
        <v>34</v>
      </c>
      <c r="G1084">
        <v>14.59</v>
      </c>
      <c r="H1084">
        <v>42</v>
      </c>
      <c r="I1084">
        <v>0.504</v>
      </c>
      <c r="J1084">
        <f>Table1373[[#This Row],[Mass]]*1000</f>
        <v>504</v>
      </c>
      <c r="K1084">
        <f>LOG(Table1373[[#This Row],[SVL]])</f>
        <v>1.1640552918934517</v>
      </c>
      <c r="L1084">
        <f>LOG(Table1373[[#This Row],[Mass (mg)]])</f>
        <v>2.7024305364455254</v>
      </c>
      <c r="M1084">
        <f>Table1373[[#This Row],[Mass (mg)]]*($M$4/Table1373[[#This Row],[SVL]])^$M$3</f>
        <v>523.79617047616307</v>
      </c>
      <c r="N1084" s="13">
        <v>44041</v>
      </c>
      <c r="O1084" t="s">
        <v>2234</v>
      </c>
      <c r="P1084">
        <f>Table1373[[#This Row],[Date Measured GS 46]]-Table1373[[#This Row],[Exp. Start]]</f>
        <v>39</v>
      </c>
      <c r="Q1084">
        <v>15.89</v>
      </c>
      <c r="R1084">
        <v>46</v>
      </c>
      <c r="S1084">
        <v>0.34699999999999998</v>
      </c>
      <c r="T1084">
        <f>Table1373[[#This Row],[Mass GS 46]]*1000</f>
        <v>347</v>
      </c>
      <c r="U1084">
        <f>LOG(Table1373[[#This Row],[SVL GS 46]])</f>
        <v>1.2011238972073797</v>
      </c>
      <c r="V1084">
        <f>LOG(Table1373[[#This Row],[Mass (mg) GS 46]])</f>
        <v>2.5403294747908736</v>
      </c>
      <c r="W1084">
        <f>Table1373[[#This Row],[Mass (mg) GS 46]]*($W$4/Table1373[[#This Row],[SVL GS 46]])^$W$3</f>
        <v>286.61330541460637</v>
      </c>
      <c r="X1084" s="12">
        <f>Table1373[[#This Row],[GS 46]]-Table1373[[#This Row],[GS]]</f>
        <v>4</v>
      </c>
      <c r="Y1084">
        <f>Table1373[[#This Row],[SVL GS 46]]-Table1373[[#This Row],[SVL]]</f>
        <v>1.3000000000000007</v>
      </c>
      <c r="Z1084">
        <f>Table1373[[#This Row],[Mass GS 46]]-Table1373[[#This Row],[Mass]]</f>
        <v>-0.15700000000000003</v>
      </c>
      <c r="AA1084">
        <f>Table1373[[#This Row],[SMI.mg GS 46]]-Table1373[[#This Row],[SMI.mg]]</f>
        <v>-237.1828650615567</v>
      </c>
      <c r="AB1084">
        <f>Table1373[[#This Row],[Days post-exp. GS 46]]-Table1373[[#This Row],[Days post-exp.]]</f>
        <v>5</v>
      </c>
    </row>
    <row r="1085" spans="1:29">
      <c r="A1085" t="s">
        <v>2195</v>
      </c>
      <c r="B1085" t="s">
        <v>2196</v>
      </c>
      <c r="C1085" s="3">
        <v>44002</v>
      </c>
      <c r="D1085" s="13">
        <v>44037</v>
      </c>
      <c r="E1085" s="3" t="s">
        <v>2235</v>
      </c>
      <c r="F1085">
        <f>Table1373[[#This Row],[Date Measured]]-Table1373[[#This Row],[Exp. Start]]</f>
        <v>35</v>
      </c>
      <c r="G1085">
        <v>14.43</v>
      </c>
      <c r="H1085">
        <v>42</v>
      </c>
      <c r="I1085">
        <v>0.55500000000000005</v>
      </c>
      <c r="J1085">
        <f>Table1373[[#This Row],[Mass]]*1000</f>
        <v>555</v>
      </c>
      <c r="K1085">
        <f>LOG(Table1373[[#This Row],[SVL]])</f>
        <v>1.1592663310934941</v>
      </c>
      <c r="L1085">
        <f>LOG(Table1373[[#This Row],[Mass (mg)]])</f>
        <v>2.7442929831226763</v>
      </c>
      <c r="M1085">
        <f>Table1373[[#This Row],[Mass (mg)]]*($M$4/Table1373[[#This Row],[SVL]])^$M$3</f>
        <v>594.79178706738571</v>
      </c>
      <c r="O1085" s="6" t="s">
        <v>2236</v>
      </c>
      <c r="AC1085" s="12" t="s">
        <v>115</v>
      </c>
    </row>
    <row r="1086" spans="1:29">
      <c r="A1086" t="s">
        <v>2195</v>
      </c>
      <c r="B1086" t="s">
        <v>2196</v>
      </c>
      <c r="C1086" s="3">
        <v>44002</v>
      </c>
      <c r="D1086" s="13">
        <v>44039</v>
      </c>
      <c r="E1086" s="3" t="s">
        <v>2237</v>
      </c>
      <c r="F1086">
        <f>Table1373[[#This Row],[Date Measured]]-Table1373[[#This Row],[Exp. Start]]</f>
        <v>37</v>
      </c>
      <c r="G1086">
        <v>16.600000000000001</v>
      </c>
      <c r="H1086">
        <v>42</v>
      </c>
      <c r="I1086">
        <v>0.55800000000000005</v>
      </c>
      <c r="J1086">
        <f>Table1373[[#This Row],[Mass]]*1000</f>
        <v>558</v>
      </c>
      <c r="K1086">
        <f>LOG(Table1373[[#This Row],[SVL]])</f>
        <v>1.2201080880400552</v>
      </c>
      <c r="L1086">
        <f>LOG(Table1373[[#This Row],[Mass (mg)]])</f>
        <v>2.7466341989375787</v>
      </c>
      <c r="M1086">
        <f>Table1373[[#This Row],[Mass (mg)]]*($M$4/Table1373[[#This Row],[SVL]])^$M$3</f>
        <v>404.78509543987531</v>
      </c>
      <c r="O1086" s="6" t="s">
        <v>2238</v>
      </c>
      <c r="AC1086" s="12" t="s">
        <v>115</v>
      </c>
    </row>
    <row r="1087" spans="1:29">
      <c r="A1087" t="s">
        <v>2195</v>
      </c>
      <c r="B1087" t="s">
        <v>2196</v>
      </c>
      <c r="C1087" s="3">
        <v>44002</v>
      </c>
      <c r="D1087" s="13">
        <v>44040</v>
      </c>
      <c r="E1087" s="3" t="s">
        <v>2239</v>
      </c>
      <c r="F1087">
        <f>Table1373[[#This Row],[Date Measured]]-Table1373[[#This Row],[Exp. Start]]</f>
        <v>38</v>
      </c>
      <c r="G1087">
        <v>15.87</v>
      </c>
      <c r="H1087">
        <v>42</v>
      </c>
      <c r="I1087">
        <v>0.51200000000000001</v>
      </c>
      <c r="J1087">
        <f>Table1373[[#This Row],[Mass]]*1000</f>
        <v>512</v>
      </c>
      <c r="K1087">
        <f>LOG(Table1373[[#This Row],[SVL]])</f>
        <v>1.2005769267548483</v>
      </c>
      <c r="L1087">
        <f>LOG(Table1373[[#This Row],[Mass (mg)]])</f>
        <v>2.7092699609758308</v>
      </c>
      <c r="M1087">
        <f>Table1373[[#This Row],[Mass (mg)]]*($M$4/Table1373[[#This Row],[SVL]])^$M$3</f>
        <v>420.98493660775853</v>
      </c>
      <c r="N1087" s="27">
        <v>44049</v>
      </c>
      <c r="O1087" s="31" t="s">
        <v>2240</v>
      </c>
      <c r="P1087">
        <f>Table1373[[#This Row],[Date Measured GS 46]]-Table1373[[#This Row],[Exp. Start]]</f>
        <v>47</v>
      </c>
      <c r="Q1087" s="31">
        <v>17.53</v>
      </c>
      <c r="R1087" s="31">
        <v>46</v>
      </c>
      <c r="S1087" s="31">
        <v>0.35899999999999999</v>
      </c>
      <c r="T1087">
        <f>Table1373[[#This Row],[Mass GS 46]]*1000</f>
        <v>359</v>
      </c>
      <c r="U1087">
        <f>LOG(Table1373[[#This Row],[SVL GS 46]])</f>
        <v>1.2437819160937951</v>
      </c>
      <c r="V1087">
        <f>LOG(Table1373[[#This Row],[Mass (mg) GS 46]])</f>
        <v>2.5550944485783194</v>
      </c>
      <c r="W1087">
        <f>Table1373[[#This Row],[Mass (mg) GS 46]]*($W$4/Table1373[[#This Row],[SVL GS 46]])^$W$3</f>
        <v>221.48876279133924</v>
      </c>
      <c r="X1087" s="12">
        <f>Table1373[[#This Row],[GS 46]]-Table1373[[#This Row],[GS]]</f>
        <v>4</v>
      </c>
      <c r="Y1087">
        <f>Table1373[[#This Row],[SVL GS 46]]-Table1373[[#This Row],[SVL]]</f>
        <v>1.6600000000000019</v>
      </c>
      <c r="Z1087">
        <f>Table1373[[#This Row],[Mass GS 46]]-Table1373[[#This Row],[Mass]]</f>
        <v>-0.15300000000000002</v>
      </c>
      <c r="AA1087">
        <f>Table1373[[#This Row],[SMI.mg GS 46]]-Table1373[[#This Row],[SMI.mg]]</f>
        <v>-199.49617381641929</v>
      </c>
      <c r="AB1087">
        <f>Table1373[[#This Row],[Days post-exp. GS 46]]-Table1373[[#This Row],[Days post-exp.]]</f>
        <v>9</v>
      </c>
    </row>
    <row r="1088" spans="1:29">
      <c r="A1088" t="s">
        <v>2195</v>
      </c>
      <c r="B1088" t="s">
        <v>2196</v>
      </c>
      <c r="C1088" s="3">
        <v>44002</v>
      </c>
      <c r="D1088" s="18">
        <v>44042</v>
      </c>
      <c r="E1088" s="4" t="s">
        <v>2241</v>
      </c>
      <c r="F1088">
        <f>Table1373[[#This Row],[Date Measured]]-Table1373[[#This Row],[Exp. Start]]</f>
        <v>40</v>
      </c>
      <c r="G1088" s="4">
        <v>16.399999999999999</v>
      </c>
      <c r="H1088" s="4">
        <v>44</v>
      </c>
      <c r="I1088" s="4">
        <v>0.41399999999999998</v>
      </c>
      <c r="J1088" s="4">
        <f>Table1373[[#This Row],[Mass]]*1000</f>
        <v>414</v>
      </c>
      <c r="K1088" s="4">
        <f>LOG(Table1373[[#This Row],[SVL]])</f>
        <v>1.2148438480476977</v>
      </c>
      <c r="L1088" s="4">
        <f>LOG(Table1373[[#This Row],[Mass (mg)]])</f>
        <v>2.6170003411208991</v>
      </c>
      <c r="M1088">
        <f>Table1373[[#This Row],[Mass (mg)]]*($M$4/Table1373[[#This Row],[SVL]])^$M$3</f>
        <v>310.63815434881917</v>
      </c>
      <c r="N1088" s="13">
        <v>44045</v>
      </c>
      <c r="O1088" t="s">
        <v>2242</v>
      </c>
      <c r="P1088">
        <f>Table1373[[#This Row],[Date Measured GS 46]]-Table1373[[#This Row],[Exp. Start]]</f>
        <v>43</v>
      </c>
      <c r="Q1088">
        <v>17.87</v>
      </c>
      <c r="R1088">
        <v>46</v>
      </c>
      <c r="S1088">
        <v>0.46800000000000003</v>
      </c>
      <c r="T1088">
        <f>Table1373[[#This Row],[Mass GS 46]]*1000</f>
        <v>468</v>
      </c>
      <c r="U1088">
        <f>LOG(Table1373[[#This Row],[SVL GS 46]])</f>
        <v>1.2521245525056444</v>
      </c>
      <c r="V1088">
        <f>LOG(Table1373[[#This Row],[Mass (mg) GS 46]])</f>
        <v>2.6702458530741242</v>
      </c>
      <c r="W1088">
        <f>Table1373[[#This Row],[Mass (mg) GS 46]]*($W$4/Table1373[[#This Row],[SVL GS 46]])^$W$3</f>
        <v>272.72344723903331</v>
      </c>
      <c r="X1088" s="12">
        <f>Table1373[[#This Row],[GS 46]]-Table1373[[#This Row],[GS]]</f>
        <v>2</v>
      </c>
      <c r="Y1088">
        <f>Table1373[[#This Row],[SVL GS 46]]-Table1373[[#This Row],[SVL]]</f>
        <v>1.4700000000000024</v>
      </c>
      <c r="Z1088">
        <f>Table1373[[#This Row],[Mass GS 46]]-Table1373[[#This Row],[Mass]]</f>
        <v>5.4000000000000048E-2</v>
      </c>
      <c r="AA1088">
        <f>Table1373[[#This Row],[SMI.mg GS 46]]-Table1373[[#This Row],[SMI.mg]]</f>
        <v>-37.914707109785866</v>
      </c>
      <c r="AB1088">
        <f>Table1373[[#This Row],[Days post-exp. GS 46]]-Table1373[[#This Row],[Days post-exp.]]</f>
        <v>3</v>
      </c>
    </row>
    <row r="1089" spans="1:29">
      <c r="A1089" t="s">
        <v>2195</v>
      </c>
      <c r="B1089" t="s">
        <v>2196</v>
      </c>
      <c r="C1089" s="3">
        <v>44002</v>
      </c>
      <c r="D1089" s="18">
        <v>44042</v>
      </c>
      <c r="E1089" s="4" t="s">
        <v>2243</v>
      </c>
      <c r="F1089">
        <f>Table1373[[#This Row],[Date Measured]]-Table1373[[#This Row],[Exp. Start]]</f>
        <v>40</v>
      </c>
      <c r="G1089" s="4">
        <v>17.28</v>
      </c>
      <c r="H1089" s="4">
        <v>44</v>
      </c>
      <c r="I1089" s="4">
        <v>0.45100000000000001</v>
      </c>
      <c r="J1089" s="4">
        <f>Table1373[[#This Row],[Mass]]*1000</f>
        <v>451</v>
      </c>
      <c r="K1089" s="4">
        <f>LOG(Table1373[[#This Row],[SVL]])</f>
        <v>1.2375437381428744</v>
      </c>
      <c r="L1089" s="4">
        <f>LOG(Table1373[[#This Row],[Mass (mg)]])</f>
        <v>2.6541765418779604</v>
      </c>
      <c r="M1089">
        <f>Table1373[[#This Row],[Mass (mg)]]*($M$4/Table1373[[#This Row],[SVL]])^$M$3</f>
        <v>292.54848966928296</v>
      </c>
      <c r="N1089" s="27">
        <v>44047</v>
      </c>
      <c r="O1089" s="31" t="s">
        <v>2244</v>
      </c>
      <c r="P1089">
        <f>Table1373[[#This Row],[Date Measured GS 46]]-Table1373[[#This Row],[Exp. Start]]</f>
        <v>45</v>
      </c>
      <c r="Q1089" s="31">
        <v>15.06</v>
      </c>
      <c r="R1089" s="31">
        <v>46</v>
      </c>
      <c r="S1089" s="31">
        <v>0.376</v>
      </c>
      <c r="T1089">
        <f>Table1373[[#This Row],[Mass GS 46]]*1000</f>
        <v>376</v>
      </c>
      <c r="U1089">
        <f>LOG(Table1373[[#This Row],[SVL GS 46]])</f>
        <v>1.1778249718646818</v>
      </c>
      <c r="V1089">
        <f>LOG(Table1373[[#This Row],[Mass (mg) GS 46]])</f>
        <v>2.5751878449276608</v>
      </c>
      <c r="W1089">
        <f>Table1373[[#This Row],[Mass (mg) GS 46]]*($W$4/Table1373[[#This Row],[SVL GS 46]])^$W$3</f>
        <v>364.21756551115919</v>
      </c>
      <c r="X1089" s="12">
        <f>Table1373[[#This Row],[GS 46]]-Table1373[[#This Row],[GS]]</f>
        <v>2</v>
      </c>
      <c r="Y1089">
        <f>Table1373[[#This Row],[SVL GS 46]]-Table1373[[#This Row],[SVL]]</f>
        <v>-2.2200000000000006</v>
      </c>
      <c r="Z1089">
        <f>Table1373[[#This Row],[Mass GS 46]]-Table1373[[#This Row],[Mass]]</f>
        <v>-7.5000000000000011E-2</v>
      </c>
      <c r="AA1089">
        <f>Table1373[[#This Row],[SMI.mg GS 46]]-Table1373[[#This Row],[SMI.mg]]</f>
        <v>71.669075841876236</v>
      </c>
      <c r="AB1089">
        <f>Table1373[[#This Row],[Days post-exp. GS 46]]-Table1373[[#This Row],[Days post-exp.]]</f>
        <v>5</v>
      </c>
    </row>
    <row r="1090" spans="1:29">
      <c r="A1090" t="s">
        <v>2195</v>
      </c>
      <c r="B1090" t="s">
        <v>2196</v>
      </c>
      <c r="C1090" s="3">
        <v>44002</v>
      </c>
      <c r="D1090" s="18">
        <v>44042</v>
      </c>
      <c r="E1090" s="4" t="s">
        <v>2245</v>
      </c>
      <c r="F1090">
        <f>Table1373[[#This Row],[Date Measured]]-Table1373[[#This Row],[Exp. Start]]</f>
        <v>40</v>
      </c>
      <c r="G1090" s="4">
        <v>17.25</v>
      </c>
      <c r="H1090" s="4">
        <v>44</v>
      </c>
      <c r="I1090" s="4">
        <v>0.46400000000000002</v>
      </c>
      <c r="J1090" s="4">
        <f>Table1373[[#This Row],[Mass]]*1000</f>
        <v>464</v>
      </c>
      <c r="K1090" s="4">
        <f>LOG(Table1373[[#This Row],[SVL]])</f>
        <v>1.2367890994092929</v>
      </c>
      <c r="L1090" s="4">
        <f>LOG(Table1373[[#This Row],[Mass (mg)]])</f>
        <v>2.6665179805548807</v>
      </c>
      <c r="M1090">
        <f>Table1373[[#This Row],[Mass (mg)]]*($M$4/Table1373[[#This Row],[SVL]])^$M$3</f>
        <v>302.44153349142294</v>
      </c>
      <c r="N1090" s="27">
        <v>44047</v>
      </c>
      <c r="O1090" s="31" t="s">
        <v>2246</v>
      </c>
      <c r="P1090">
        <f>Table1373[[#This Row],[Date Measured GS 46]]-Table1373[[#This Row],[Exp. Start]]</f>
        <v>45</v>
      </c>
      <c r="Q1090" s="31">
        <v>16.84</v>
      </c>
      <c r="R1090" s="31">
        <v>46</v>
      </c>
      <c r="S1090" s="31">
        <v>0.40100000000000002</v>
      </c>
      <c r="T1090">
        <f>Table1373[[#This Row],[Mass GS 46]]*1000</f>
        <v>401</v>
      </c>
      <c r="U1090">
        <f>LOG(Table1373[[#This Row],[SVL GS 46]])</f>
        <v>1.2263420871636308</v>
      </c>
      <c r="V1090">
        <f>LOG(Table1373[[#This Row],[Mass (mg) GS 46]])</f>
        <v>2.6031443726201822</v>
      </c>
      <c r="W1090">
        <f>Table1373[[#This Row],[Mass (mg) GS 46]]*($W$4/Table1373[[#This Row],[SVL GS 46]])^$W$3</f>
        <v>278.74312949470431</v>
      </c>
      <c r="X1090" s="12">
        <f>Table1373[[#This Row],[GS 46]]-Table1373[[#This Row],[GS]]</f>
        <v>2</v>
      </c>
      <c r="Y1090">
        <f>Table1373[[#This Row],[SVL GS 46]]-Table1373[[#This Row],[SVL]]</f>
        <v>-0.41000000000000014</v>
      </c>
      <c r="Z1090">
        <f>Table1373[[#This Row],[Mass GS 46]]-Table1373[[#This Row],[Mass]]</f>
        <v>-6.3E-2</v>
      </c>
      <c r="AA1090">
        <f>Table1373[[#This Row],[SMI.mg GS 46]]-Table1373[[#This Row],[SMI.mg]]</f>
        <v>-23.698403996718639</v>
      </c>
      <c r="AB1090">
        <f>Table1373[[#This Row],[Days post-exp. GS 46]]-Table1373[[#This Row],[Days post-exp.]]</f>
        <v>5</v>
      </c>
    </row>
    <row r="1091" spans="1:29">
      <c r="A1091" t="s">
        <v>2195</v>
      </c>
      <c r="B1091" t="s">
        <v>2196</v>
      </c>
      <c r="C1091" s="3">
        <v>44002</v>
      </c>
      <c r="D1091" s="18">
        <v>44042</v>
      </c>
      <c r="E1091" s="4" t="s">
        <v>2247</v>
      </c>
      <c r="F1091">
        <f>Table1373[[#This Row],[Date Measured]]-Table1373[[#This Row],[Exp. Start]]</f>
        <v>40</v>
      </c>
      <c r="G1091" s="4">
        <v>16.64</v>
      </c>
      <c r="H1091" s="4">
        <v>44</v>
      </c>
      <c r="I1091" s="4">
        <v>0.42599999999999999</v>
      </c>
      <c r="J1091" s="4">
        <f>Table1373[[#This Row],[Mass]]*1000</f>
        <v>426</v>
      </c>
      <c r="K1091" s="4">
        <f>LOG(Table1373[[#This Row],[SVL]])</f>
        <v>1.2211533219547051</v>
      </c>
      <c r="L1091" s="4">
        <f>LOG(Table1373[[#This Row],[Mass (mg)]])</f>
        <v>2.6294095991027189</v>
      </c>
      <c r="M1091">
        <f>Table1373[[#This Row],[Mass (mg)]]*($M$4/Table1373[[#This Row],[SVL]])^$M$3</f>
        <v>306.96460023618147</v>
      </c>
      <c r="N1091" s="28">
        <v>44047</v>
      </c>
      <c r="O1091" s="32" t="s">
        <v>2248</v>
      </c>
      <c r="P1091">
        <f>Table1373[[#This Row],[Date Measured GS 46]]-Table1373[[#This Row],[Exp. Start]]</f>
        <v>45</v>
      </c>
      <c r="Q1091" s="33">
        <v>17.72</v>
      </c>
      <c r="R1091" s="33">
        <v>46</v>
      </c>
      <c r="S1091" s="33">
        <v>0.32940000000000003</v>
      </c>
      <c r="T1091" s="41">
        <f>Table1373[[#This Row],[Mass GS 46]]*1000</f>
        <v>329.40000000000003</v>
      </c>
      <c r="U1091" s="41">
        <f>LOG(Table1373[[#This Row],[SVL GS 46]])</f>
        <v>1.248463717551032</v>
      </c>
      <c r="V1091" s="41">
        <f>LOG(Table1373[[#This Row],[Mass (mg) GS 46]])</f>
        <v>2.5177235948337358</v>
      </c>
      <c r="W1091">
        <f>Table1373[[#This Row],[Mass (mg) GS 46]]*($W$4/Table1373[[#This Row],[SVL GS 46]])^$W$3</f>
        <v>196.82225945486184</v>
      </c>
      <c r="X1091" s="12">
        <f>Table1373[[#This Row],[GS 46]]-Table1373[[#This Row],[GS]]</f>
        <v>2</v>
      </c>
      <c r="Y1091">
        <f>Table1373[[#This Row],[SVL GS 46]]-Table1373[[#This Row],[SVL]]</f>
        <v>1.0799999999999983</v>
      </c>
      <c r="Z1091">
        <f>Table1373[[#This Row],[Mass GS 46]]-Table1373[[#This Row],[Mass]]</f>
        <v>-9.6599999999999964E-2</v>
      </c>
      <c r="AA1091">
        <f>Table1373[[#This Row],[SMI.mg GS 46]]-Table1373[[#This Row],[SMI.mg]]</f>
        <v>-110.14234078131963</v>
      </c>
      <c r="AB1091">
        <f>Table1373[[#This Row],[Days post-exp. GS 46]]-Table1373[[#This Row],[Days post-exp.]]</f>
        <v>5</v>
      </c>
    </row>
    <row r="1092" spans="1:29">
      <c r="A1092" t="s">
        <v>2195</v>
      </c>
      <c r="B1092" t="s">
        <v>2196</v>
      </c>
      <c r="C1092" s="3">
        <v>44002</v>
      </c>
      <c r="D1092" s="18">
        <v>44042</v>
      </c>
      <c r="E1092" s="4" t="s">
        <v>2249</v>
      </c>
      <c r="F1092">
        <f>Table1373[[#This Row],[Date Measured]]-Table1373[[#This Row],[Exp. Start]]</f>
        <v>40</v>
      </c>
      <c r="G1092" s="4">
        <v>17.239999999999998</v>
      </c>
      <c r="H1092" s="4">
        <v>44</v>
      </c>
      <c r="I1092" s="4">
        <v>0.44500000000000001</v>
      </c>
      <c r="J1092" s="4">
        <f>Table1373[[#This Row],[Mass]]*1000</f>
        <v>445</v>
      </c>
      <c r="K1092" s="4">
        <f>LOG(Table1373[[#This Row],[SVL]])</f>
        <v>1.236537261488694</v>
      </c>
      <c r="L1092" s="4">
        <f>LOG(Table1373[[#This Row],[Mass (mg)]])</f>
        <v>2.6483600109809315</v>
      </c>
      <c r="M1092">
        <f>Table1373[[#This Row],[Mass (mg)]]*($M$4/Table1373[[#This Row],[SVL]])^$M$3</f>
        <v>290.52598691750029</v>
      </c>
      <c r="N1092" s="27">
        <v>44044</v>
      </c>
      <c r="O1092" s="30" t="s">
        <v>2250</v>
      </c>
      <c r="P1092">
        <f>Table1373[[#This Row],[Date Measured GS 46]]-Table1373[[#This Row],[Exp. Start]]</f>
        <v>42</v>
      </c>
      <c r="Q1092" s="31">
        <v>18.309999999999999</v>
      </c>
      <c r="R1092" s="31">
        <v>46</v>
      </c>
      <c r="S1092" s="31">
        <v>0.41410000000000002</v>
      </c>
      <c r="T1092">
        <f>Table1373[[#This Row],[Mass GS 46]]*1000</f>
        <v>414.1</v>
      </c>
      <c r="U1092">
        <f>LOG(Table1373[[#This Row],[SVL GS 46]])</f>
        <v>1.2626883443016965</v>
      </c>
      <c r="V1092">
        <f>LOG(Table1373[[#This Row],[Mass (mg) GS 46]])</f>
        <v>2.6171052305023781</v>
      </c>
      <c r="W1092">
        <f>Table1373[[#This Row],[Mass (mg) GS 46]]*($W$4/Table1373[[#This Row],[SVL GS 46]])^$W$3</f>
        <v>224.49341301336068</v>
      </c>
      <c r="X1092" s="12">
        <f>Table1373[[#This Row],[GS 46]]-Table1373[[#This Row],[GS]]</f>
        <v>2</v>
      </c>
      <c r="Y1092">
        <f>Table1373[[#This Row],[SVL GS 46]]-Table1373[[#This Row],[SVL]]</f>
        <v>1.0700000000000003</v>
      </c>
      <c r="Z1092">
        <f>Table1373[[#This Row],[Mass GS 46]]-Table1373[[#This Row],[Mass]]</f>
        <v>-3.0899999999999983E-2</v>
      </c>
      <c r="AA1092">
        <f>Table1373[[#This Row],[SMI.mg GS 46]]-Table1373[[#This Row],[SMI.mg]]</f>
        <v>-66.03257390413961</v>
      </c>
      <c r="AB1092">
        <f>Table1373[[#This Row],[Days post-exp. GS 46]]-Table1373[[#This Row],[Days post-exp.]]</f>
        <v>2</v>
      </c>
    </row>
    <row r="1093" spans="1:29">
      <c r="A1093" t="s">
        <v>2195</v>
      </c>
      <c r="B1093" t="s">
        <v>2196</v>
      </c>
      <c r="C1093" s="3">
        <v>44002</v>
      </c>
      <c r="D1093" s="18">
        <v>44042</v>
      </c>
      <c r="E1093" s="4" t="s">
        <v>2251</v>
      </c>
      <c r="F1093">
        <f>Table1373[[#This Row],[Date Measured]]-Table1373[[#This Row],[Exp. Start]]</f>
        <v>40</v>
      </c>
      <c r="G1093" s="4">
        <v>16.579999999999998</v>
      </c>
      <c r="H1093" s="4">
        <v>45</v>
      </c>
      <c r="I1093" s="4">
        <v>0.45900000000000002</v>
      </c>
      <c r="J1093" s="4">
        <f>Table1373[[#This Row],[Mass]]*1000</f>
        <v>459</v>
      </c>
      <c r="K1093" s="4">
        <f>LOG(Table1373[[#This Row],[SVL]])</f>
        <v>1.2195845262142546</v>
      </c>
      <c r="L1093" s="4">
        <f>LOG(Table1373[[#This Row],[Mass (mg)]])</f>
        <v>2.661812685537261</v>
      </c>
      <c r="M1093">
        <f>Table1373[[#This Row],[Mass (mg)]]*($M$4/Table1373[[#This Row],[SVL]])^$M$3</f>
        <v>334.08843406530445</v>
      </c>
      <c r="N1093" s="13">
        <v>44045</v>
      </c>
      <c r="O1093" t="s">
        <v>2252</v>
      </c>
      <c r="P1093">
        <f>Table1373[[#This Row],[Date Measured GS 46]]-Table1373[[#This Row],[Exp. Start]]</f>
        <v>43</v>
      </c>
      <c r="Q1093">
        <v>19.79</v>
      </c>
      <c r="R1093">
        <v>46</v>
      </c>
      <c r="S1093">
        <v>0.496</v>
      </c>
      <c r="T1093">
        <f>Table1373[[#This Row],[Mass GS 46]]*1000</f>
        <v>496</v>
      </c>
      <c r="U1093">
        <f>LOG(Table1373[[#This Row],[SVL GS 46]])</f>
        <v>1.2964457942063963</v>
      </c>
      <c r="V1093">
        <f>LOG(Table1373[[#This Row],[Mass (mg) GS 46]])</f>
        <v>2.6954816764901977</v>
      </c>
      <c r="W1093">
        <f>Table1373[[#This Row],[Mass (mg) GS 46]]*($W$4/Table1373[[#This Row],[SVL GS 46]])^$W$3</f>
        <v>213.4559712225867</v>
      </c>
      <c r="X1093" s="12">
        <f>Table1373[[#This Row],[GS 46]]-Table1373[[#This Row],[GS]]</f>
        <v>1</v>
      </c>
      <c r="Y1093">
        <f>Table1373[[#This Row],[SVL GS 46]]-Table1373[[#This Row],[SVL]]</f>
        <v>3.2100000000000009</v>
      </c>
      <c r="Z1093">
        <f>Table1373[[#This Row],[Mass GS 46]]-Table1373[[#This Row],[Mass]]</f>
        <v>3.6999999999999977E-2</v>
      </c>
      <c r="AA1093">
        <f>Table1373[[#This Row],[SMI.mg GS 46]]-Table1373[[#This Row],[SMI.mg]]</f>
        <v>-120.63246284271776</v>
      </c>
      <c r="AB1093">
        <f>Table1373[[#This Row],[Days post-exp. GS 46]]-Table1373[[#This Row],[Days post-exp.]]</f>
        <v>3</v>
      </c>
    </row>
    <row r="1094" spans="1:29">
      <c r="A1094" t="s">
        <v>2195</v>
      </c>
      <c r="B1094" t="s">
        <v>2196</v>
      </c>
      <c r="C1094" s="3">
        <v>44002</v>
      </c>
      <c r="D1094" s="18">
        <v>44042</v>
      </c>
      <c r="E1094" s="4" t="s">
        <v>2253</v>
      </c>
      <c r="F1094">
        <f>Table1373[[#This Row],[Date Measured]]-Table1373[[#This Row],[Exp. Start]]</f>
        <v>40</v>
      </c>
      <c r="G1094" s="4">
        <v>17</v>
      </c>
      <c r="H1094" s="4">
        <v>45</v>
      </c>
      <c r="I1094" s="4">
        <v>0.47799999999999998</v>
      </c>
      <c r="J1094" s="4">
        <f>Table1373[[#This Row],[Mass]]*1000</f>
        <v>478</v>
      </c>
      <c r="K1094" s="4">
        <f>LOG(Table1373[[#This Row],[SVL]])</f>
        <v>1.2304489213782739</v>
      </c>
      <c r="L1094" s="4">
        <f>LOG(Table1373[[#This Row],[Mass (mg)]])</f>
        <v>2.6794278966121188</v>
      </c>
      <c r="M1094">
        <f>Table1373[[#This Row],[Mass (mg)]]*($M$4/Table1373[[#This Row],[SVL]])^$M$3</f>
        <v>324.49845833201482</v>
      </c>
      <c r="N1094" s="13">
        <v>44044</v>
      </c>
      <c r="O1094" t="s">
        <v>2254</v>
      </c>
      <c r="P1094">
        <f>Table1373[[#This Row],[Date Measured GS 46]]-Table1373[[#This Row],[Exp. Start]]</f>
        <v>42</v>
      </c>
      <c r="Q1094">
        <v>16.920000000000002</v>
      </c>
      <c r="R1094">
        <v>46</v>
      </c>
      <c r="S1094">
        <v>0.47799999999999998</v>
      </c>
      <c r="T1094">
        <f>Table1373[[#This Row],[Mass GS 46]]*1000</f>
        <v>478</v>
      </c>
      <c r="U1094">
        <f>LOG(Table1373[[#This Row],[SVL GS 46]])</f>
        <v>1.2284003587030048</v>
      </c>
      <c r="V1094">
        <f>LOG(Table1373[[#This Row],[Mass (mg) GS 46]])</f>
        <v>2.6794278966121188</v>
      </c>
      <c r="W1094">
        <f>Table1373[[#This Row],[Mass (mg) GS 46]]*($W$4/Table1373[[#This Row],[SVL GS 46]])^$W$3</f>
        <v>327.6226286504488</v>
      </c>
      <c r="X1094" s="12">
        <f>Table1373[[#This Row],[GS 46]]-Table1373[[#This Row],[GS]]</f>
        <v>1</v>
      </c>
      <c r="Y1094">
        <f>Table1373[[#This Row],[SVL GS 46]]-Table1373[[#This Row],[SVL]]</f>
        <v>-7.9999999999998295E-2</v>
      </c>
      <c r="Z1094">
        <f>Table1373[[#This Row],[Mass GS 46]]-Table1373[[#This Row],[Mass]]</f>
        <v>0</v>
      </c>
      <c r="AA1094">
        <f>Table1373[[#This Row],[SMI.mg GS 46]]-Table1373[[#This Row],[SMI.mg]]</f>
        <v>3.1241703184339826</v>
      </c>
      <c r="AB1094">
        <f>Table1373[[#This Row],[Days post-exp. GS 46]]-Table1373[[#This Row],[Days post-exp.]]</f>
        <v>2</v>
      </c>
    </row>
    <row r="1095" spans="1:29">
      <c r="A1095" t="s">
        <v>2195</v>
      </c>
      <c r="B1095" t="s">
        <v>2196</v>
      </c>
      <c r="C1095" s="3">
        <v>44002</v>
      </c>
      <c r="D1095" s="18">
        <v>44042</v>
      </c>
      <c r="E1095" s="4" t="s">
        <v>2255</v>
      </c>
      <c r="F1095">
        <f>Table1373[[#This Row],[Date Measured]]-Table1373[[#This Row],[Exp. Start]]</f>
        <v>40</v>
      </c>
      <c r="G1095" s="4">
        <v>17.71</v>
      </c>
      <c r="H1095" s="4">
        <v>45</v>
      </c>
      <c r="I1095" s="4">
        <v>0.46300000000000002</v>
      </c>
      <c r="J1095" s="4">
        <f>Table1373[[#This Row],[Mass]]*1000</f>
        <v>463</v>
      </c>
      <c r="K1095" s="4">
        <f>LOG(Table1373[[#This Row],[SVL]])</f>
        <v>1.2482185611900747</v>
      </c>
      <c r="L1095" s="4">
        <f>LOG(Table1373[[#This Row],[Mass (mg)]])</f>
        <v>2.6655809910179533</v>
      </c>
      <c r="M1095">
        <f>Table1373[[#This Row],[Mass (mg)]]*($M$4/Table1373[[#This Row],[SVL]])^$M$3</f>
        <v>280.45705552974931</v>
      </c>
      <c r="N1095" s="13">
        <v>44044</v>
      </c>
      <c r="O1095" t="s">
        <v>2256</v>
      </c>
      <c r="P1095">
        <f>Table1373[[#This Row],[Date Measured GS 46]]-Table1373[[#This Row],[Exp. Start]]</f>
        <v>42</v>
      </c>
      <c r="Q1095">
        <v>15.12</v>
      </c>
      <c r="R1095">
        <v>46</v>
      </c>
      <c r="S1095">
        <v>0.46100000000000002</v>
      </c>
      <c r="T1095">
        <f>Table1373[[#This Row],[Mass GS 46]]*1000</f>
        <v>461</v>
      </c>
      <c r="U1095">
        <f>LOG(Table1373[[#This Row],[SVL GS 46]])</f>
        <v>1.1795517911651876</v>
      </c>
      <c r="V1095">
        <f>LOG(Table1373[[#This Row],[Mass (mg) GS 46]])</f>
        <v>2.663700925389648</v>
      </c>
      <c r="W1095">
        <f>Table1373[[#This Row],[Mass (mg) GS 46]]*($W$4/Table1373[[#This Row],[SVL GS 46]])^$W$3</f>
        <v>441.31094097689038</v>
      </c>
      <c r="X1095" s="12">
        <f>Table1373[[#This Row],[GS 46]]-Table1373[[#This Row],[GS]]</f>
        <v>1</v>
      </c>
      <c r="Y1095">
        <f>Table1373[[#This Row],[SVL GS 46]]-Table1373[[#This Row],[SVL]]</f>
        <v>-2.5900000000000016</v>
      </c>
      <c r="Z1095">
        <f>Table1373[[#This Row],[Mass GS 46]]-Table1373[[#This Row],[Mass]]</f>
        <v>-2.0000000000000018E-3</v>
      </c>
      <c r="AA1095">
        <f>Table1373[[#This Row],[SMI.mg GS 46]]-Table1373[[#This Row],[SMI.mg]]</f>
        <v>160.85388544714107</v>
      </c>
      <c r="AB1095">
        <f>Table1373[[#This Row],[Days post-exp. GS 46]]-Table1373[[#This Row],[Days post-exp.]]</f>
        <v>2</v>
      </c>
    </row>
    <row r="1096" spans="1:29">
      <c r="A1096" t="s">
        <v>2195</v>
      </c>
      <c r="B1096" t="s">
        <v>2196</v>
      </c>
      <c r="C1096" s="3">
        <v>44002</v>
      </c>
      <c r="D1096" s="18">
        <v>44042</v>
      </c>
      <c r="E1096" s="4" t="s">
        <v>2257</v>
      </c>
      <c r="F1096">
        <f>Table1373[[#This Row],[Date Measured]]-Table1373[[#This Row],[Exp. Start]]</f>
        <v>40</v>
      </c>
      <c r="G1096" s="4">
        <v>17.55</v>
      </c>
      <c r="H1096" s="4">
        <v>45</v>
      </c>
      <c r="I1096" s="4">
        <v>0.47</v>
      </c>
      <c r="J1096" s="4">
        <f>Table1373[[#This Row],[Mass]]*1000</f>
        <v>470</v>
      </c>
      <c r="K1096" s="4">
        <f>LOG(Table1373[[#This Row],[SVL]])</f>
        <v>1.2442771208018428</v>
      </c>
      <c r="L1096" s="4">
        <f>LOG(Table1373[[#This Row],[Mass (mg)]])</f>
        <v>2.6720978579357175</v>
      </c>
      <c r="M1096">
        <f>Table1373[[#This Row],[Mass (mg)]]*($M$4/Table1373[[#This Row],[SVL]])^$M$3</f>
        <v>291.98636373257108</v>
      </c>
      <c r="N1096" s="13">
        <v>44045</v>
      </c>
      <c r="O1096" s="9" t="s">
        <v>2258</v>
      </c>
      <c r="P1096">
        <f>Table1373[[#This Row],[Date Measured GS 46]]-Table1373[[#This Row],[Exp. Start]]</f>
        <v>43</v>
      </c>
      <c r="Q1096">
        <v>18.39</v>
      </c>
      <c r="R1096">
        <v>46</v>
      </c>
      <c r="S1096">
        <v>0.4531</v>
      </c>
      <c r="T1096">
        <f>Table1373[[#This Row],[Mass GS 46]]*1000</f>
        <v>453.1</v>
      </c>
      <c r="U1096">
        <f>LOG(Table1373[[#This Row],[SVL GS 46]])</f>
        <v>1.2645817292380774</v>
      </c>
      <c r="V1096">
        <f>LOG(Table1373[[#This Row],[Mass (mg) GS 46]])</f>
        <v>2.656194062179186</v>
      </c>
      <c r="W1096">
        <f>Table1373[[#This Row],[Mass (mg) GS 46]]*($W$4/Table1373[[#This Row],[SVL GS 46]])^$W$3</f>
        <v>242.47580041048036</v>
      </c>
      <c r="X1096" s="12">
        <f>Table1373[[#This Row],[GS 46]]-Table1373[[#This Row],[GS]]</f>
        <v>1</v>
      </c>
      <c r="Y1096">
        <f>Table1373[[#This Row],[SVL GS 46]]-Table1373[[#This Row],[SVL]]</f>
        <v>0.83999999999999986</v>
      </c>
      <c r="Z1096">
        <f>Table1373[[#This Row],[Mass GS 46]]-Table1373[[#This Row],[Mass]]</f>
        <v>-1.6899999999999971E-2</v>
      </c>
      <c r="AA1096">
        <f>Table1373[[#This Row],[SMI.mg GS 46]]-Table1373[[#This Row],[SMI.mg]]</f>
        <v>-49.510563322090718</v>
      </c>
      <c r="AB1096">
        <f>Table1373[[#This Row],[Days post-exp. GS 46]]-Table1373[[#This Row],[Days post-exp.]]</f>
        <v>3</v>
      </c>
    </row>
    <row r="1097" spans="1:29">
      <c r="A1097" t="s">
        <v>2195</v>
      </c>
      <c r="B1097" t="s">
        <v>2196</v>
      </c>
      <c r="C1097" s="3">
        <v>44002</v>
      </c>
      <c r="D1097" s="18">
        <v>44042</v>
      </c>
      <c r="E1097" s="4" t="s">
        <v>2259</v>
      </c>
      <c r="F1097">
        <f>Table1373[[#This Row],[Date Measured]]-Table1373[[#This Row],[Exp. Start]]</f>
        <v>40</v>
      </c>
      <c r="G1097" s="4">
        <v>15.95</v>
      </c>
      <c r="H1097" s="4">
        <v>45</v>
      </c>
      <c r="I1097" s="4">
        <v>0.40200000000000002</v>
      </c>
      <c r="J1097" s="4">
        <f>Table1373[[#This Row],[Mass]]*1000</f>
        <v>402</v>
      </c>
      <c r="K1097" s="4">
        <f>LOG(Table1373[[#This Row],[SVL]])</f>
        <v>1.2027606873932</v>
      </c>
      <c r="L1097" s="4">
        <f>LOG(Table1373[[#This Row],[Mass (mg)]])</f>
        <v>2.6042260530844699</v>
      </c>
      <c r="M1097">
        <f>Table1373[[#This Row],[Mass (mg)]]*($M$4/Table1373[[#This Row],[SVL]])^$M$3</f>
        <v>325.94140540131713</v>
      </c>
      <c r="N1097" s="13">
        <v>44045</v>
      </c>
      <c r="O1097" s="9" t="s">
        <v>2260</v>
      </c>
      <c r="P1097">
        <f>Table1373[[#This Row],[Date Measured GS 46]]-Table1373[[#This Row],[Exp. Start]]</f>
        <v>43</v>
      </c>
      <c r="Q1097">
        <v>18.43</v>
      </c>
      <c r="R1097">
        <v>46</v>
      </c>
      <c r="S1097">
        <v>0.41610000000000003</v>
      </c>
      <c r="T1097">
        <f>Table1373[[#This Row],[Mass GS 46]]*1000</f>
        <v>416.1</v>
      </c>
      <c r="U1097">
        <f>LOG(Table1373[[#This Row],[SVL GS 46]])</f>
        <v>1.2655253352190738</v>
      </c>
      <c r="V1097">
        <f>LOG(Table1373[[#This Row],[Mass (mg) GS 46]])</f>
        <v>2.6191977157929474</v>
      </c>
      <c r="W1097">
        <f>Table1373[[#This Row],[Mass (mg) GS 46]]*($W$4/Table1373[[#This Row],[SVL GS 46]])^$W$3</f>
        <v>221.24283090723804</v>
      </c>
      <c r="X1097" s="12">
        <f>Table1373[[#This Row],[GS 46]]-Table1373[[#This Row],[GS]]</f>
        <v>1</v>
      </c>
      <c r="Y1097">
        <f>Table1373[[#This Row],[SVL GS 46]]-Table1373[[#This Row],[SVL]]</f>
        <v>2.4800000000000004</v>
      </c>
      <c r="Z1097">
        <f>Table1373[[#This Row],[Mass GS 46]]-Table1373[[#This Row],[Mass]]</f>
        <v>1.4100000000000001E-2</v>
      </c>
      <c r="AA1097">
        <f>Table1373[[#This Row],[SMI.mg GS 46]]-Table1373[[#This Row],[SMI.mg]]</f>
        <v>-104.69857449407908</v>
      </c>
      <c r="AB1097">
        <f>Table1373[[#This Row],[Days post-exp. GS 46]]-Table1373[[#This Row],[Days post-exp.]]</f>
        <v>3</v>
      </c>
    </row>
    <row r="1098" spans="1:29" ht="14.65" thickBot="1">
      <c r="A1098" s="1" t="s">
        <v>2195</v>
      </c>
      <c r="B1098" s="1" t="s">
        <v>2196</v>
      </c>
      <c r="C1098" s="2">
        <v>44002</v>
      </c>
      <c r="D1098" s="17">
        <v>44042</v>
      </c>
      <c r="E1098" s="7" t="s">
        <v>2261</v>
      </c>
      <c r="F1098" s="1">
        <f>Table1373[[#This Row],[Date Measured]]-Table1373[[#This Row],[Exp. Start]]</f>
        <v>40</v>
      </c>
      <c r="G1098" s="7">
        <v>16.97</v>
      </c>
      <c r="H1098" s="7">
        <v>45</v>
      </c>
      <c r="I1098" s="7">
        <v>0.47099999999999997</v>
      </c>
      <c r="J1098" s="7">
        <f>Table1373[[#This Row],[Mass]]*1000</f>
        <v>471</v>
      </c>
      <c r="K1098" s="7">
        <f>LOG(Table1373[[#This Row],[SVL]])</f>
        <v>1.2296818423176759</v>
      </c>
      <c r="L1098" s="7">
        <f>LOG(Table1373[[#This Row],[Mass (mg)]])</f>
        <v>2.6730209071288962</v>
      </c>
      <c r="M1098" s="36">
        <f>Table1373[[#This Row],[Mass (mg)]]*($M$4/Table1373[[#This Row],[SVL]])^$M$3</f>
        <v>321.32345995908071</v>
      </c>
      <c r="N1098" s="42">
        <v>44044</v>
      </c>
      <c r="O1098" s="45" t="s">
        <v>2262</v>
      </c>
      <c r="P1098" s="1">
        <f>Table1373[[#This Row],[Date Measured GS 46]]-Table1373[[#This Row],[Exp. Start]]</f>
        <v>42</v>
      </c>
      <c r="Q1098" s="46">
        <v>18.52</v>
      </c>
      <c r="R1098" s="46">
        <v>46</v>
      </c>
      <c r="S1098" s="46">
        <v>0.45179999999999998</v>
      </c>
      <c r="T1098" s="46">
        <f>Table1373[[#This Row],[Mass GS 46]]*1000</f>
        <v>451.79999999999995</v>
      </c>
      <c r="U1098" s="46">
        <f>LOG(Table1373[[#This Row],[SVL GS 46]])</f>
        <v>1.2676409823459156</v>
      </c>
      <c r="V1098" s="46">
        <f>LOG(Table1373[[#This Row],[Mass (mg) GS 46]])</f>
        <v>2.654946226584344</v>
      </c>
      <c r="W1098" s="36">
        <f>Table1373[[#This Row],[Mass (mg) GS 46]]*($W$4/Table1373[[#This Row],[SVL GS 46]])^$W$3</f>
        <v>236.77371397672439</v>
      </c>
      <c r="X1098" s="15">
        <f>Table1373[[#This Row],[GS 46]]-Table1373[[#This Row],[GS]]</f>
        <v>1</v>
      </c>
      <c r="Y1098" s="1">
        <f>Table1373[[#This Row],[SVL GS 46]]-Table1373[[#This Row],[SVL]]</f>
        <v>1.5500000000000007</v>
      </c>
      <c r="Z1098" s="1">
        <f>Table1373[[#This Row],[Mass GS 46]]-Table1373[[#This Row],[Mass]]</f>
        <v>-1.9199999999999995E-2</v>
      </c>
      <c r="AA1098" s="1">
        <f>Table1373[[#This Row],[SMI.mg GS 46]]-Table1373[[#This Row],[SMI.mg]]</f>
        <v>-84.549745982356313</v>
      </c>
      <c r="AB1098" s="1">
        <f>Table1373[[#This Row],[Days post-exp. GS 46]]-Table1373[[#This Row],[Days post-exp.]]</f>
        <v>2</v>
      </c>
      <c r="AC1098" s="15"/>
    </row>
    <row r="1099" spans="1:29">
      <c r="A1099" t="s">
        <v>2263</v>
      </c>
      <c r="B1099" t="s">
        <v>2196</v>
      </c>
      <c r="C1099" s="3">
        <v>44002</v>
      </c>
      <c r="D1099" s="18">
        <v>44019</v>
      </c>
      <c r="E1099" s="4" t="s">
        <v>2264</v>
      </c>
      <c r="F1099">
        <f>Table1373[[#This Row],[Date Measured]]-Table1373[[#This Row],[Exp. Start]]</f>
        <v>17</v>
      </c>
      <c r="G1099" s="4">
        <v>11.62</v>
      </c>
      <c r="H1099" s="4">
        <v>44</v>
      </c>
      <c r="I1099" s="4">
        <v>0.216</v>
      </c>
      <c r="J1099" s="4">
        <f>Table1373[[#This Row],[Mass]]*1000</f>
        <v>216</v>
      </c>
      <c r="K1099" s="4">
        <f>LOG(Table1373[[#This Row],[SVL]])</f>
        <v>1.0652061280543119</v>
      </c>
      <c r="L1099" s="4">
        <f>LOG(Table1373[[#This Row],[Mass (mg)]])</f>
        <v>2.3344537511509307</v>
      </c>
      <c r="M1099">
        <f>Table1373[[#This Row],[Mass (mg)]]*($M$4/Table1373[[#This Row],[SVL]])^$M$3</f>
        <v>423.1956298656238</v>
      </c>
      <c r="N1099" s="13">
        <v>44022</v>
      </c>
      <c r="O1099" t="s">
        <v>2265</v>
      </c>
      <c r="P1099">
        <f>Table1373[[#This Row],[Date Measured GS 46]]-Table1373[[#This Row],[Exp. Start]]</f>
        <v>20</v>
      </c>
      <c r="Q1099">
        <v>11.93</v>
      </c>
      <c r="R1099">
        <v>46</v>
      </c>
      <c r="S1099">
        <v>0.214</v>
      </c>
      <c r="T1099">
        <f>Table1373[[#This Row],[Mass GS 46]]*1000</f>
        <v>214</v>
      </c>
      <c r="U1099">
        <f>LOG(Table1373[[#This Row],[SVL GS 46]])</f>
        <v>1.0766404436703418</v>
      </c>
      <c r="V1099">
        <f>LOG(Table1373[[#This Row],[Mass (mg) GS 46]])</f>
        <v>2.330413773349191</v>
      </c>
      <c r="W1099">
        <f>Table1373[[#This Row],[Mass (mg) GS 46]]*($W$4/Table1373[[#This Row],[SVL GS 46]])^$W$3</f>
        <v>414.13427473383786</v>
      </c>
      <c r="X1099" s="12">
        <f>Table1373[[#This Row],[GS 46]]-Table1373[[#This Row],[GS]]</f>
        <v>2</v>
      </c>
      <c r="Y1099">
        <f>Table1373[[#This Row],[SVL GS 46]]-Table1373[[#This Row],[SVL]]</f>
        <v>0.3100000000000005</v>
      </c>
      <c r="Z1099">
        <f>Table1373[[#This Row],[Mass GS 46]]-Table1373[[#This Row],[Mass]]</f>
        <v>-2.0000000000000018E-3</v>
      </c>
      <c r="AA1099">
        <f>Table1373[[#This Row],[SMI.mg GS 46]]-Table1373[[#This Row],[SMI.mg]]</f>
        <v>-9.0613551317859446</v>
      </c>
      <c r="AB1099">
        <f>Table1373[[#This Row],[Days post-exp. GS 46]]-Table1373[[#This Row],[Days post-exp.]]</f>
        <v>3</v>
      </c>
    </row>
    <row r="1100" spans="1:29">
      <c r="A1100" t="s">
        <v>2263</v>
      </c>
      <c r="B1100" t="s">
        <v>2196</v>
      </c>
      <c r="C1100" s="3">
        <v>44002</v>
      </c>
      <c r="D1100" s="13">
        <v>44022</v>
      </c>
      <c r="E1100" s="3" t="s">
        <v>2266</v>
      </c>
      <c r="F1100">
        <f>Table1373[[#This Row],[Date Measured]]-Table1373[[#This Row],[Exp. Start]]</f>
        <v>20</v>
      </c>
      <c r="G1100">
        <v>13.31</v>
      </c>
      <c r="H1100">
        <v>42</v>
      </c>
      <c r="I1100">
        <v>0.33100000000000002</v>
      </c>
      <c r="J1100">
        <f>Table1373[[#This Row],[Mass]]*1000</f>
        <v>331</v>
      </c>
      <c r="K1100">
        <f>LOG(Table1373[[#This Row],[SVL]])</f>
        <v>1.1241780554746752</v>
      </c>
      <c r="L1100">
        <f>LOG(Table1373[[#This Row],[Mass (mg)]])</f>
        <v>2.5198279937757189</v>
      </c>
      <c r="M1100">
        <f>Table1373[[#This Row],[Mass (mg)]]*($M$4/Table1373[[#This Row],[SVL]])^$M$3</f>
        <v>444.26528101853802</v>
      </c>
      <c r="N1100" s="13">
        <v>44027</v>
      </c>
      <c r="O1100" t="s">
        <v>2267</v>
      </c>
      <c r="P1100">
        <f>Table1373[[#This Row],[Date Measured GS 46]]-Table1373[[#This Row],[Exp. Start]]</f>
        <v>25</v>
      </c>
      <c r="Q1100">
        <v>15.97</v>
      </c>
      <c r="R1100">
        <v>46</v>
      </c>
      <c r="S1100">
        <v>0.23400000000000001</v>
      </c>
      <c r="T1100">
        <f>Table1373[[#This Row],[Mass GS 46]]*1000</f>
        <v>234</v>
      </c>
      <c r="U1100">
        <f>LOG(Table1373[[#This Row],[SVL GS 46]])</f>
        <v>1.203304916138483</v>
      </c>
      <c r="V1100">
        <f>LOG(Table1373[[#This Row],[Mass (mg) GS 46]])</f>
        <v>2.369215857410143</v>
      </c>
      <c r="W1100">
        <f>Table1373[[#This Row],[Mass (mg) GS 46]]*($W$4/Table1373[[#This Row],[SVL GS 46]])^$W$3</f>
        <v>190.41638741235224</v>
      </c>
      <c r="X1100" s="12">
        <f>Table1373[[#This Row],[GS 46]]-Table1373[[#This Row],[GS]]</f>
        <v>4</v>
      </c>
      <c r="Y1100">
        <f>Table1373[[#This Row],[SVL GS 46]]-Table1373[[#This Row],[SVL]]</f>
        <v>2.66</v>
      </c>
      <c r="Z1100">
        <f>Table1373[[#This Row],[Mass GS 46]]-Table1373[[#This Row],[Mass]]</f>
        <v>-9.7000000000000003E-2</v>
      </c>
      <c r="AA1100">
        <f>Table1373[[#This Row],[SMI.mg GS 46]]-Table1373[[#This Row],[SMI.mg]]</f>
        <v>-253.84889360618578</v>
      </c>
      <c r="AB1100">
        <f>Table1373[[#This Row],[Days post-exp. GS 46]]-Table1373[[#This Row],[Days post-exp.]]</f>
        <v>5</v>
      </c>
    </row>
    <row r="1101" spans="1:29">
      <c r="A1101" t="s">
        <v>2263</v>
      </c>
      <c r="B1101" t="s">
        <v>2196</v>
      </c>
      <c r="C1101" s="3">
        <v>44002</v>
      </c>
      <c r="D1101" s="13">
        <v>44023</v>
      </c>
      <c r="E1101" s="3" t="s">
        <v>2268</v>
      </c>
      <c r="F1101">
        <f>Table1373[[#This Row],[Date Measured]]-Table1373[[#This Row],[Exp. Start]]</f>
        <v>21</v>
      </c>
      <c r="G1101">
        <v>14.73</v>
      </c>
      <c r="H1101">
        <v>42</v>
      </c>
      <c r="I1101">
        <v>0.38100000000000001</v>
      </c>
      <c r="J1101">
        <f>Table1373[[#This Row],[Mass]]*1000</f>
        <v>381</v>
      </c>
      <c r="K1101">
        <f>LOG(Table1373[[#This Row],[SVL]])</f>
        <v>1.1682027468426308</v>
      </c>
      <c r="L1101">
        <f>LOG(Table1373[[#This Row],[Mass (mg)]])</f>
        <v>2.5809249756756194</v>
      </c>
      <c r="M1101">
        <f>Table1373[[#This Row],[Mass (mg)]]*($M$4/Table1373[[#This Row],[SVL]])^$M$3</f>
        <v>385.57027793370952</v>
      </c>
      <c r="N1101" s="13">
        <v>44028</v>
      </c>
      <c r="O1101" t="s">
        <v>2269</v>
      </c>
      <c r="P1101">
        <f>Table1373[[#This Row],[Date Measured GS 46]]-Table1373[[#This Row],[Exp. Start]]</f>
        <v>26</v>
      </c>
      <c r="Q1101">
        <v>15.72</v>
      </c>
      <c r="R1101">
        <v>46</v>
      </c>
      <c r="S1101">
        <v>0.28899999999999998</v>
      </c>
      <c r="T1101">
        <f>Table1373[[#This Row],[Mass GS 46]]*1000</f>
        <v>289</v>
      </c>
      <c r="U1101">
        <f>LOG(Table1373[[#This Row],[SVL GS 46]])</f>
        <v>1.1964525417033891</v>
      </c>
      <c r="V1101">
        <f>LOG(Table1373[[#This Row],[Mass (mg) GS 46]])</f>
        <v>2.4608978427565478</v>
      </c>
      <c r="W1101">
        <f>Table1373[[#This Row],[Mass (mg) GS 46]]*($W$4/Table1373[[#This Row],[SVL GS 46]])^$W$3</f>
        <v>246.45652340865857</v>
      </c>
      <c r="X1101" s="12">
        <f>Table1373[[#This Row],[GS 46]]-Table1373[[#This Row],[GS]]</f>
        <v>4</v>
      </c>
      <c r="Y1101">
        <f>Table1373[[#This Row],[SVL GS 46]]-Table1373[[#This Row],[SVL]]</f>
        <v>0.99000000000000021</v>
      </c>
      <c r="Z1101">
        <f>Table1373[[#This Row],[Mass GS 46]]-Table1373[[#This Row],[Mass]]</f>
        <v>-9.2000000000000026E-2</v>
      </c>
      <c r="AA1101">
        <f>Table1373[[#This Row],[SMI.mg GS 46]]-Table1373[[#This Row],[SMI.mg]]</f>
        <v>-139.11375452505095</v>
      </c>
      <c r="AB1101">
        <f>Table1373[[#This Row],[Days post-exp. GS 46]]-Table1373[[#This Row],[Days post-exp.]]</f>
        <v>5</v>
      </c>
    </row>
    <row r="1102" spans="1:29">
      <c r="A1102" t="s">
        <v>2263</v>
      </c>
      <c r="B1102" t="s">
        <v>2196</v>
      </c>
      <c r="C1102" s="3">
        <v>44002</v>
      </c>
      <c r="D1102" s="13">
        <v>44023</v>
      </c>
      <c r="E1102" s="3" t="s">
        <v>2270</v>
      </c>
      <c r="F1102">
        <f>Table1373[[#This Row],[Date Measured]]-Table1373[[#This Row],[Exp. Start]]</f>
        <v>21</v>
      </c>
      <c r="G1102">
        <v>12.51</v>
      </c>
      <c r="H1102">
        <v>42</v>
      </c>
      <c r="I1102">
        <v>0.307</v>
      </c>
      <c r="J1102">
        <f>Table1373[[#This Row],[Mass]]*1000</f>
        <v>307</v>
      </c>
      <c r="K1102">
        <f>LOG(Table1373[[#This Row],[SVL]])</f>
        <v>1.0972573096934199</v>
      </c>
      <c r="L1102">
        <f>LOG(Table1373[[#This Row],[Mass (mg)]])</f>
        <v>2.4871383754771865</v>
      </c>
      <c r="M1102">
        <f>Table1373[[#This Row],[Mass (mg)]]*($M$4/Table1373[[#This Row],[SVL]])^$M$3</f>
        <v>489.71518405427577</v>
      </c>
      <c r="N1102" s="13">
        <v>44028</v>
      </c>
      <c r="O1102" t="s">
        <v>2271</v>
      </c>
      <c r="P1102">
        <f>Table1373[[#This Row],[Date Measured GS 46]]-Table1373[[#This Row],[Exp. Start]]</f>
        <v>26</v>
      </c>
      <c r="Q1102">
        <v>14.2</v>
      </c>
      <c r="R1102">
        <v>46</v>
      </c>
      <c r="S1102">
        <v>0.21099999999999999</v>
      </c>
      <c r="T1102">
        <f>Table1373[[#This Row],[Mass GS 46]]*1000</f>
        <v>211</v>
      </c>
      <c r="U1102">
        <f>LOG(Table1373[[#This Row],[SVL GS 46]])</f>
        <v>1.1522883443830565</v>
      </c>
      <c r="V1102">
        <f>LOG(Table1373[[#This Row],[Mass (mg) GS 46]])</f>
        <v>2.3242824552976926</v>
      </c>
      <c r="W1102">
        <f>Table1373[[#This Row],[Mass (mg) GS 46]]*($W$4/Table1373[[#This Row],[SVL GS 46]])^$W$3</f>
        <v>243.39320256358576</v>
      </c>
      <c r="X1102" s="12">
        <f>Table1373[[#This Row],[GS 46]]-Table1373[[#This Row],[GS]]</f>
        <v>4</v>
      </c>
      <c r="Y1102">
        <f>Table1373[[#This Row],[SVL GS 46]]-Table1373[[#This Row],[SVL]]</f>
        <v>1.6899999999999995</v>
      </c>
      <c r="Z1102">
        <f>Table1373[[#This Row],[Mass GS 46]]-Table1373[[#This Row],[Mass]]</f>
        <v>-9.6000000000000002E-2</v>
      </c>
      <c r="AA1102">
        <f>Table1373[[#This Row],[SMI.mg GS 46]]-Table1373[[#This Row],[SMI.mg]]</f>
        <v>-246.32198149069001</v>
      </c>
      <c r="AB1102">
        <f>Table1373[[#This Row],[Days post-exp. GS 46]]-Table1373[[#This Row],[Days post-exp.]]</f>
        <v>5</v>
      </c>
    </row>
    <row r="1103" spans="1:29">
      <c r="A1103" t="s">
        <v>2263</v>
      </c>
      <c r="B1103" t="s">
        <v>2196</v>
      </c>
      <c r="C1103" s="3">
        <v>44002</v>
      </c>
      <c r="D1103" s="13">
        <v>44023</v>
      </c>
      <c r="E1103" s="3" t="s">
        <v>2272</v>
      </c>
      <c r="F1103">
        <f>Table1373[[#This Row],[Date Measured]]-Table1373[[#This Row],[Exp. Start]]</f>
        <v>21</v>
      </c>
      <c r="G1103">
        <v>12.72</v>
      </c>
      <c r="H1103">
        <v>42</v>
      </c>
      <c r="I1103">
        <v>0.28299999999999997</v>
      </c>
      <c r="J1103">
        <f>Table1373[[#This Row],[Mass]]*1000</f>
        <v>283</v>
      </c>
      <c r="K1103">
        <f>LOG(Table1373[[#This Row],[SVL]])</f>
        <v>1.1044871113123951</v>
      </c>
      <c r="L1103">
        <f>LOG(Table1373[[#This Row],[Mass (mg)]])</f>
        <v>2.4517864355242902</v>
      </c>
      <c r="M1103">
        <f>Table1373[[#This Row],[Mass (mg)]]*($M$4/Table1373[[#This Row],[SVL]])^$M$3</f>
        <v>430.97511225307898</v>
      </c>
      <c r="N1103" s="13">
        <v>44027</v>
      </c>
      <c r="O1103" t="s">
        <v>2273</v>
      </c>
      <c r="P1103">
        <f>Table1373[[#This Row],[Date Measured GS 46]]-Table1373[[#This Row],[Exp. Start]]</f>
        <v>25</v>
      </c>
      <c r="Q1103">
        <v>15.2</v>
      </c>
      <c r="R1103">
        <v>46</v>
      </c>
      <c r="S1103">
        <v>0.219</v>
      </c>
      <c r="T1103">
        <f>Table1373[[#This Row],[Mass GS 46]]*1000</f>
        <v>219</v>
      </c>
      <c r="U1103">
        <f>LOG(Table1373[[#This Row],[SVL GS 46]])</f>
        <v>1.1818435879447726</v>
      </c>
      <c r="V1103">
        <f>LOG(Table1373[[#This Row],[Mass (mg) GS 46]])</f>
        <v>2.3404441148401185</v>
      </c>
      <c r="W1103">
        <f>Table1373[[#This Row],[Mass (mg) GS 46]]*($W$4/Table1373[[#This Row],[SVL GS 46]])^$W$3</f>
        <v>206.38609085902451</v>
      </c>
      <c r="X1103" s="12">
        <f>Table1373[[#This Row],[GS 46]]-Table1373[[#This Row],[GS]]</f>
        <v>4</v>
      </c>
      <c r="Y1103">
        <f>Table1373[[#This Row],[SVL GS 46]]-Table1373[[#This Row],[SVL]]</f>
        <v>2.4799999999999986</v>
      </c>
      <c r="Z1103">
        <f>Table1373[[#This Row],[Mass GS 46]]-Table1373[[#This Row],[Mass]]</f>
        <v>-6.3999999999999974E-2</v>
      </c>
      <c r="AA1103">
        <f>Table1373[[#This Row],[SMI.mg GS 46]]-Table1373[[#This Row],[SMI.mg]]</f>
        <v>-224.58902139405447</v>
      </c>
      <c r="AB1103">
        <f>Table1373[[#This Row],[Days post-exp. GS 46]]-Table1373[[#This Row],[Days post-exp.]]</f>
        <v>4</v>
      </c>
    </row>
    <row r="1104" spans="1:29">
      <c r="A1104" t="s">
        <v>2263</v>
      </c>
      <c r="B1104" t="s">
        <v>2196</v>
      </c>
      <c r="C1104" s="3">
        <v>44002</v>
      </c>
      <c r="D1104" s="13">
        <v>44023</v>
      </c>
      <c r="E1104" s="3" t="s">
        <v>2274</v>
      </c>
      <c r="F1104">
        <f>Table1373[[#This Row],[Date Measured]]-Table1373[[#This Row],[Exp. Start]]</f>
        <v>21</v>
      </c>
      <c r="G1104">
        <v>14.56</v>
      </c>
      <c r="H1104">
        <v>42</v>
      </c>
      <c r="I1104">
        <v>0.32500000000000001</v>
      </c>
      <c r="J1104">
        <f>Table1373[[#This Row],[Mass]]*1000</f>
        <v>325</v>
      </c>
      <c r="K1104">
        <f>LOG(Table1373[[#This Row],[SVL]])</f>
        <v>1.1631613749770184</v>
      </c>
      <c r="L1104">
        <f>LOG(Table1373[[#This Row],[Mass (mg)]])</f>
        <v>2.5118833609788744</v>
      </c>
      <c r="M1104">
        <f>Table1373[[#This Row],[Mass (mg)]]*($M$4/Table1373[[#This Row],[SVL]])^$M$3</f>
        <v>339.70759067955595</v>
      </c>
      <c r="N1104" s="13">
        <v>44028</v>
      </c>
      <c r="O1104" t="s">
        <v>2275</v>
      </c>
      <c r="P1104">
        <f>Table1373[[#This Row],[Date Measured GS 46]]-Table1373[[#This Row],[Exp. Start]]</f>
        <v>26</v>
      </c>
      <c r="Q1104">
        <v>13.43</v>
      </c>
      <c r="R1104">
        <v>46</v>
      </c>
      <c r="S1104">
        <v>0.20399999999999999</v>
      </c>
      <c r="T1104">
        <f>Table1373[[#This Row],[Mass GS 46]]*1000</f>
        <v>204</v>
      </c>
      <c r="U1104">
        <f>LOG(Table1373[[#This Row],[SVL GS 46]])</f>
        <v>1.1280760126687153</v>
      </c>
      <c r="V1104">
        <f>LOG(Table1373[[#This Row],[Mass (mg) GS 46]])</f>
        <v>2.3096301674258988</v>
      </c>
      <c r="W1104">
        <f>Table1373[[#This Row],[Mass (mg) GS 46]]*($W$4/Table1373[[#This Row],[SVL GS 46]])^$W$3</f>
        <v>277.69973882166892</v>
      </c>
      <c r="X1104" s="12">
        <f>Table1373[[#This Row],[GS 46]]-Table1373[[#This Row],[GS]]</f>
        <v>4</v>
      </c>
      <c r="Y1104">
        <f>Table1373[[#This Row],[SVL GS 46]]-Table1373[[#This Row],[SVL]]</f>
        <v>-1.1300000000000008</v>
      </c>
      <c r="Z1104">
        <f>Table1373[[#This Row],[Mass GS 46]]-Table1373[[#This Row],[Mass]]</f>
        <v>-0.12100000000000002</v>
      </c>
      <c r="AA1104">
        <f>Table1373[[#This Row],[SMI.mg GS 46]]-Table1373[[#This Row],[SMI.mg]]</f>
        <v>-62.007851857887033</v>
      </c>
      <c r="AB1104">
        <f>Table1373[[#This Row],[Days post-exp. GS 46]]-Table1373[[#This Row],[Days post-exp.]]</f>
        <v>5</v>
      </c>
    </row>
    <row r="1105" spans="1:28">
      <c r="A1105" t="s">
        <v>2263</v>
      </c>
      <c r="B1105" t="s">
        <v>2196</v>
      </c>
      <c r="C1105" s="3">
        <v>44002</v>
      </c>
      <c r="D1105" s="18">
        <v>44023</v>
      </c>
      <c r="E1105" s="4" t="s">
        <v>2276</v>
      </c>
      <c r="F1105">
        <f>Table1373[[#This Row],[Date Measured]]-Table1373[[#This Row],[Exp. Start]]</f>
        <v>21</v>
      </c>
      <c r="G1105" s="4">
        <v>12.86</v>
      </c>
      <c r="H1105" s="4">
        <v>45</v>
      </c>
      <c r="I1105" s="4">
        <v>0.218</v>
      </c>
      <c r="J1105" s="4">
        <f>Table1373[[#This Row],[Mass]]*1000</f>
        <v>218</v>
      </c>
      <c r="K1105" s="4">
        <f>LOG(Table1373[[#This Row],[SVL]])</f>
        <v>1.1092409685882032</v>
      </c>
      <c r="L1105" s="4">
        <f>LOG(Table1373[[#This Row],[Mass (mg)]])</f>
        <v>2.3384564936046046</v>
      </c>
      <c r="M1105">
        <f>Table1373[[#This Row],[Mass (mg)]]*($M$4/Table1373[[#This Row],[SVL]])^$M$3</f>
        <v>322.01776907027539</v>
      </c>
      <c r="N1105" s="13">
        <v>44029</v>
      </c>
      <c r="O1105" t="s">
        <v>2277</v>
      </c>
      <c r="P1105">
        <f>Table1373[[#This Row],[Date Measured GS 46]]-Table1373[[#This Row],[Exp. Start]]</f>
        <v>27</v>
      </c>
      <c r="Q1105">
        <v>13.37</v>
      </c>
      <c r="R1105">
        <v>46</v>
      </c>
      <c r="S1105">
        <v>0.19</v>
      </c>
      <c r="T1105">
        <f>Table1373[[#This Row],[Mass GS 46]]*1000</f>
        <v>190</v>
      </c>
      <c r="U1105">
        <f>LOG(Table1373[[#This Row],[SVL GS 46]])</f>
        <v>1.1261314072619844</v>
      </c>
      <c r="V1105">
        <f>LOG(Table1373[[#This Row],[Mass (mg) GS 46]])</f>
        <v>2.2787536009528289</v>
      </c>
      <c r="W1105">
        <f>Table1373[[#This Row],[Mass (mg) GS 46]]*($W$4/Table1373[[#This Row],[SVL GS 46]])^$W$3</f>
        <v>262.10486417730618</v>
      </c>
      <c r="X1105" s="12">
        <f>Table1373[[#This Row],[GS 46]]-Table1373[[#This Row],[GS]]</f>
        <v>1</v>
      </c>
      <c r="Y1105">
        <f>Table1373[[#This Row],[SVL GS 46]]-Table1373[[#This Row],[SVL]]</f>
        <v>0.50999999999999979</v>
      </c>
      <c r="Z1105">
        <f>Table1373[[#This Row],[Mass GS 46]]-Table1373[[#This Row],[Mass]]</f>
        <v>-2.7999999999999997E-2</v>
      </c>
      <c r="AA1105">
        <f>Table1373[[#This Row],[SMI.mg GS 46]]-Table1373[[#This Row],[SMI.mg]]</f>
        <v>-59.912904892969209</v>
      </c>
      <c r="AB1105">
        <f>Table1373[[#This Row],[Days post-exp. GS 46]]-Table1373[[#This Row],[Days post-exp.]]</f>
        <v>6</v>
      </c>
    </row>
    <row r="1106" spans="1:28">
      <c r="A1106" t="s">
        <v>2263</v>
      </c>
      <c r="B1106" t="s">
        <v>2196</v>
      </c>
      <c r="C1106" s="3">
        <v>44002</v>
      </c>
      <c r="D1106" s="13">
        <v>44024</v>
      </c>
      <c r="E1106" s="3" t="s">
        <v>2278</v>
      </c>
      <c r="F1106">
        <f>Table1373[[#This Row],[Date Measured]]-Table1373[[#This Row],[Exp. Start]]</f>
        <v>22</v>
      </c>
      <c r="G1106">
        <v>15.74</v>
      </c>
      <c r="H1106">
        <v>42</v>
      </c>
      <c r="I1106">
        <v>0.39800000000000002</v>
      </c>
      <c r="J1106">
        <f>Table1373[[#This Row],[Mass]]*1000</f>
        <v>398</v>
      </c>
      <c r="K1106">
        <f>LOG(Table1373[[#This Row],[SVL]])</f>
        <v>1.1970047280230458</v>
      </c>
      <c r="L1106">
        <f>LOG(Table1373[[#This Row],[Mass (mg)]])</f>
        <v>2.5998830720736876</v>
      </c>
      <c r="M1106">
        <f>Table1373[[#This Row],[Mass (mg)]]*($M$4/Table1373[[#This Row],[SVL]])^$M$3</f>
        <v>334.83468175233196</v>
      </c>
      <c r="N1106" s="13">
        <v>44029</v>
      </c>
      <c r="O1106" t="s">
        <v>2279</v>
      </c>
      <c r="P1106">
        <f>Table1373[[#This Row],[Date Measured GS 46]]-Table1373[[#This Row],[Exp. Start]]</f>
        <v>27</v>
      </c>
      <c r="Q1106">
        <v>14.43</v>
      </c>
      <c r="R1106">
        <v>46</v>
      </c>
      <c r="S1106">
        <v>0.218</v>
      </c>
      <c r="T1106">
        <f>Table1373[[#This Row],[Mass GS 46]]*1000</f>
        <v>218</v>
      </c>
      <c r="U1106">
        <f>LOG(Table1373[[#This Row],[SVL GS 46]])</f>
        <v>1.1592663310934941</v>
      </c>
      <c r="V1106">
        <f>LOG(Table1373[[#This Row],[Mass (mg) GS 46]])</f>
        <v>2.3384564936046046</v>
      </c>
      <c r="W1106">
        <f>Table1373[[#This Row],[Mass (mg) GS 46]]*($W$4/Table1373[[#This Row],[SVL GS 46]])^$W$3</f>
        <v>239.7482019964969</v>
      </c>
      <c r="X1106" s="12">
        <f>Table1373[[#This Row],[GS 46]]-Table1373[[#This Row],[GS]]</f>
        <v>4</v>
      </c>
      <c r="Y1106">
        <f>Table1373[[#This Row],[SVL GS 46]]-Table1373[[#This Row],[SVL]]</f>
        <v>-1.3100000000000005</v>
      </c>
      <c r="Z1106">
        <f>Table1373[[#This Row],[Mass GS 46]]-Table1373[[#This Row],[Mass]]</f>
        <v>-0.18000000000000002</v>
      </c>
      <c r="AA1106">
        <f>Table1373[[#This Row],[SMI.mg GS 46]]-Table1373[[#This Row],[SMI.mg]]</f>
        <v>-95.086479755835057</v>
      </c>
      <c r="AB1106">
        <f>Table1373[[#This Row],[Days post-exp. GS 46]]-Table1373[[#This Row],[Days post-exp.]]</f>
        <v>5</v>
      </c>
    </row>
    <row r="1107" spans="1:28">
      <c r="A1107" t="s">
        <v>2263</v>
      </c>
      <c r="B1107" t="s">
        <v>2196</v>
      </c>
      <c r="C1107" s="3">
        <v>44002</v>
      </c>
      <c r="D1107" s="13">
        <v>44025</v>
      </c>
      <c r="E1107" t="s">
        <v>2280</v>
      </c>
      <c r="F1107">
        <f>Table1373[[#This Row],[Date Measured]]-Table1373[[#This Row],[Exp. Start]]</f>
        <v>23</v>
      </c>
      <c r="G1107">
        <v>15.09</v>
      </c>
      <c r="H1107">
        <v>42</v>
      </c>
      <c r="I1107">
        <v>0.36299999999999999</v>
      </c>
      <c r="J1107">
        <f>Table1373[[#This Row],[Mass]]*1000</f>
        <v>363</v>
      </c>
      <c r="K1107">
        <f>LOG(Table1373[[#This Row],[SVL]])</f>
        <v>1.1786892397755899</v>
      </c>
      <c r="L1107">
        <f>LOG(Table1373[[#This Row],[Mass (mg)]])</f>
        <v>2.5599066250361124</v>
      </c>
      <c r="M1107">
        <f>Table1373[[#This Row],[Mass (mg)]]*($M$4/Table1373[[#This Row],[SVL]])^$M$3</f>
        <v>343.45818738180486</v>
      </c>
      <c r="N1107" s="13">
        <v>44029</v>
      </c>
      <c r="O1107" t="s">
        <v>2281</v>
      </c>
      <c r="P1107">
        <f>Table1373[[#This Row],[Date Measured GS 46]]-Table1373[[#This Row],[Exp. Start]]</f>
        <v>27</v>
      </c>
      <c r="Q1107">
        <v>14.7</v>
      </c>
      <c r="R1107">
        <v>46</v>
      </c>
      <c r="S1107">
        <v>0.248</v>
      </c>
      <c r="T1107">
        <f>Table1373[[#This Row],[Mass GS 46]]*1000</f>
        <v>248</v>
      </c>
      <c r="U1107">
        <f>LOG(Table1373[[#This Row],[SVL GS 46]])</f>
        <v>1.167317334748176</v>
      </c>
      <c r="V1107">
        <f>LOG(Table1373[[#This Row],[Mass (mg) GS 46]])</f>
        <v>2.3944516808262164</v>
      </c>
      <c r="W1107">
        <f>Table1373[[#This Row],[Mass (mg) GS 46]]*($W$4/Table1373[[#This Row],[SVL GS 46]])^$W$3</f>
        <v>258.12862977278701</v>
      </c>
      <c r="X1107" s="12">
        <f>Table1373[[#This Row],[GS 46]]-Table1373[[#This Row],[GS]]</f>
        <v>4</v>
      </c>
      <c r="Y1107">
        <f>Table1373[[#This Row],[SVL GS 46]]-Table1373[[#This Row],[SVL]]</f>
        <v>-0.39000000000000057</v>
      </c>
      <c r="Z1107">
        <f>Table1373[[#This Row],[Mass GS 46]]-Table1373[[#This Row],[Mass]]</f>
        <v>-0.11499999999999999</v>
      </c>
      <c r="AA1107">
        <f>Table1373[[#This Row],[SMI.mg GS 46]]-Table1373[[#This Row],[SMI.mg]]</f>
        <v>-85.329557609017854</v>
      </c>
      <c r="AB1107">
        <f>Table1373[[#This Row],[Days post-exp. GS 46]]-Table1373[[#This Row],[Days post-exp.]]</f>
        <v>4</v>
      </c>
    </row>
    <row r="1108" spans="1:28">
      <c r="A1108" t="s">
        <v>2263</v>
      </c>
      <c r="B1108" t="s">
        <v>2196</v>
      </c>
      <c r="C1108" s="3">
        <v>44002</v>
      </c>
      <c r="D1108" s="13">
        <v>44025</v>
      </c>
      <c r="E1108" t="s">
        <v>2282</v>
      </c>
      <c r="F1108">
        <f>Table1373[[#This Row],[Date Measured]]-Table1373[[#This Row],[Exp. Start]]</f>
        <v>23</v>
      </c>
      <c r="G1108">
        <v>15.39</v>
      </c>
      <c r="H1108">
        <v>42</v>
      </c>
      <c r="I1108">
        <v>0.36799999999999999</v>
      </c>
      <c r="J1108">
        <f>Table1373[[#This Row],[Mass]]*1000</f>
        <v>368</v>
      </c>
      <c r="K1108">
        <f>LOG(Table1373[[#This Row],[SVL]])</f>
        <v>1.1872386198314788</v>
      </c>
      <c r="L1108">
        <f>LOG(Table1373[[#This Row],[Mass (mg)]])</f>
        <v>2.5658478186735176</v>
      </c>
      <c r="M1108">
        <f>Table1373[[#This Row],[Mass (mg)]]*($M$4/Table1373[[#This Row],[SVL]])^$M$3</f>
        <v>329.60955446281787</v>
      </c>
      <c r="N1108" s="13">
        <v>44031</v>
      </c>
      <c r="O1108" t="s">
        <v>2283</v>
      </c>
      <c r="P1108">
        <f>Table1373[[#This Row],[Date Measured GS 46]]-Table1373[[#This Row],[Exp. Start]]</f>
        <v>29</v>
      </c>
      <c r="Q1108">
        <v>13.38</v>
      </c>
      <c r="R1108">
        <v>46</v>
      </c>
      <c r="S1108">
        <v>0.22500000000000001</v>
      </c>
      <c r="T1108">
        <f>Table1373[[#This Row],[Mass GS 46]]*1000</f>
        <v>225</v>
      </c>
      <c r="U1108">
        <f>LOG(Table1373[[#This Row],[SVL GS 46]])</f>
        <v>1.1264561134318043</v>
      </c>
      <c r="V1108">
        <f>LOG(Table1373[[#This Row],[Mass (mg) GS 46]])</f>
        <v>2.3521825181113627</v>
      </c>
      <c r="W1108">
        <f>Table1373[[#This Row],[Mass (mg) GS 46]]*($W$4/Table1373[[#This Row],[SVL GS 46]])^$W$3</f>
        <v>309.69878676634227</v>
      </c>
      <c r="X1108" s="12">
        <f>Table1373[[#This Row],[GS 46]]-Table1373[[#This Row],[GS]]</f>
        <v>4</v>
      </c>
      <c r="Y1108">
        <f>Table1373[[#This Row],[SVL GS 46]]-Table1373[[#This Row],[SVL]]</f>
        <v>-2.0099999999999998</v>
      </c>
      <c r="Z1108">
        <f>Table1373[[#This Row],[Mass GS 46]]-Table1373[[#This Row],[Mass]]</f>
        <v>-0.14299999999999999</v>
      </c>
      <c r="AA1108">
        <f>Table1373[[#This Row],[SMI.mg GS 46]]-Table1373[[#This Row],[SMI.mg]]</f>
        <v>-19.910767696475602</v>
      </c>
      <c r="AB1108">
        <f>Table1373[[#This Row],[Days post-exp. GS 46]]-Table1373[[#This Row],[Days post-exp.]]</f>
        <v>6</v>
      </c>
    </row>
    <row r="1109" spans="1:28">
      <c r="A1109" t="s">
        <v>2263</v>
      </c>
      <c r="B1109" t="s">
        <v>2196</v>
      </c>
      <c r="C1109" s="3">
        <v>44002</v>
      </c>
      <c r="D1109" s="13">
        <v>44026</v>
      </c>
      <c r="E1109" t="s">
        <v>2284</v>
      </c>
      <c r="F1109">
        <f>Table1373[[#This Row],[Date Measured]]-Table1373[[#This Row],[Exp. Start]]</f>
        <v>24</v>
      </c>
      <c r="G1109">
        <v>13.6</v>
      </c>
      <c r="H1109">
        <v>42</v>
      </c>
      <c r="I1109">
        <v>0.34799999999999998</v>
      </c>
      <c r="J1109">
        <f>Table1373[[#This Row],[Mass]]*1000</f>
        <v>348</v>
      </c>
      <c r="K1109">
        <f>LOG(Table1373[[#This Row],[SVL]])</f>
        <v>1.1335389083702174</v>
      </c>
      <c r="L1109">
        <f>LOG(Table1373[[#This Row],[Mass (mg)]])</f>
        <v>2.5415792439465807</v>
      </c>
      <c r="M1109">
        <f>Table1373[[#This Row],[Mass (mg)]]*($M$4/Table1373[[#This Row],[SVL]])^$M$3</f>
        <v>439.86347370412648</v>
      </c>
      <c r="N1109" s="13">
        <v>44030</v>
      </c>
      <c r="O1109" t="s">
        <v>2285</v>
      </c>
      <c r="P1109">
        <f>Table1373[[#This Row],[Date Measured GS 46]]-Table1373[[#This Row],[Exp. Start]]</f>
        <v>28</v>
      </c>
      <c r="Q1109">
        <v>12.95</v>
      </c>
      <c r="R1109">
        <v>46</v>
      </c>
      <c r="S1109">
        <v>0.20699999999999999</v>
      </c>
      <c r="T1109">
        <f>Table1373[[#This Row],[Mass GS 46]]*1000</f>
        <v>207</v>
      </c>
      <c r="U1109">
        <f>LOG(Table1373[[#This Row],[SVL GS 46]])</f>
        <v>1.1122697684172707</v>
      </c>
      <c r="V1109">
        <f>LOG(Table1373[[#This Row],[Mass (mg) GS 46]])</f>
        <v>2.3159703454569178</v>
      </c>
      <c r="W1109">
        <f>Table1373[[#This Row],[Mass (mg) GS 46]]*($W$4/Table1373[[#This Row],[SVL GS 46]])^$W$3</f>
        <v>313.9538888906406</v>
      </c>
      <c r="X1109" s="12">
        <f>Table1373[[#This Row],[GS 46]]-Table1373[[#This Row],[GS]]</f>
        <v>4</v>
      </c>
      <c r="Y1109">
        <f>Table1373[[#This Row],[SVL GS 46]]-Table1373[[#This Row],[SVL]]</f>
        <v>-0.65000000000000036</v>
      </c>
      <c r="Z1109">
        <f>Table1373[[#This Row],[Mass GS 46]]-Table1373[[#This Row],[Mass]]</f>
        <v>-0.14099999999999999</v>
      </c>
      <c r="AA1109">
        <f>Table1373[[#This Row],[SMI.mg GS 46]]-Table1373[[#This Row],[SMI.mg]]</f>
        <v>-125.90958481348588</v>
      </c>
      <c r="AB1109">
        <f>Table1373[[#This Row],[Days post-exp. GS 46]]-Table1373[[#This Row],[Days post-exp.]]</f>
        <v>4</v>
      </c>
    </row>
    <row r="1110" spans="1:28">
      <c r="A1110" t="s">
        <v>2263</v>
      </c>
      <c r="B1110" t="s">
        <v>2196</v>
      </c>
      <c r="C1110" s="3">
        <v>44002</v>
      </c>
      <c r="D1110" s="18">
        <v>44026</v>
      </c>
      <c r="E1110" s="4" t="s">
        <v>2286</v>
      </c>
      <c r="F1110">
        <f>Table1373[[#This Row],[Date Measured]]-Table1373[[#This Row],[Exp. Start]]</f>
        <v>24</v>
      </c>
      <c r="G1110" s="4">
        <v>13.04</v>
      </c>
      <c r="H1110" s="4">
        <v>43</v>
      </c>
      <c r="I1110" s="4">
        <v>0.28699999999999998</v>
      </c>
      <c r="J1110" s="4">
        <f>Table1373[[#This Row],[Mass]]*1000</f>
        <v>287</v>
      </c>
      <c r="K1110" s="4">
        <f>LOG(Table1373[[#This Row],[SVL]])</f>
        <v>1.1152775913959014</v>
      </c>
      <c r="L1110" s="4">
        <f>LOG(Table1373[[#This Row],[Mass (mg)]])</f>
        <v>2.4578818967339924</v>
      </c>
      <c r="M1110">
        <f>Table1373[[#This Row],[Mass (mg)]]*($M$4/Table1373[[#This Row],[SVL]])^$M$3</f>
        <v>407.83973641069736</v>
      </c>
      <c r="N1110" s="13">
        <v>44030</v>
      </c>
      <c r="O1110" t="s">
        <v>2287</v>
      </c>
      <c r="P1110">
        <f>Table1373[[#This Row],[Date Measured GS 46]]-Table1373[[#This Row],[Exp. Start]]</f>
        <v>28</v>
      </c>
      <c r="Q1110">
        <v>15.08</v>
      </c>
      <c r="R1110">
        <v>46</v>
      </c>
      <c r="S1110">
        <v>0.21</v>
      </c>
      <c r="T1110">
        <f>Table1373[[#This Row],[Mass GS 46]]*1000</f>
        <v>210</v>
      </c>
      <c r="U1110">
        <f>LOG(Table1373[[#This Row],[SVL GS 46]])</f>
        <v>1.1784013415337553</v>
      </c>
      <c r="V1110">
        <f>LOG(Table1373[[#This Row],[Mass (mg) GS 46]])</f>
        <v>2.3222192947339191</v>
      </c>
      <c r="W1110">
        <f>Table1373[[#This Row],[Mass (mg) GS 46]]*($W$4/Table1373[[#This Row],[SVL GS 46]])^$W$3</f>
        <v>202.61906745528003</v>
      </c>
      <c r="X1110" s="12">
        <f>Table1373[[#This Row],[GS 46]]-Table1373[[#This Row],[GS]]</f>
        <v>3</v>
      </c>
      <c r="Y1110">
        <f>Table1373[[#This Row],[SVL GS 46]]-Table1373[[#This Row],[SVL]]</f>
        <v>2.0400000000000009</v>
      </c>
      <c r="Z1110">
        <f>Table1373[[#This Row],[Mass GS 46]]-Table1373[[#This Row],[Mass]]</f>
        <v>-7.6999999999999985E-2</v>
      </c>
      <c r="AA1110">
        <f>Table1373[[#This Row],[SMI.mg GS 46]]-Table1373[[#This Row],[SMI.mg]]</f>
        <v>-205.22066895541732</v>
      </c>
      <c r="AB1110">
        <f>Table1373[[#This Row],[Days post-exp. GS 46]]-Table1373[[#This Row],[Days post-exp.]]</f>
        <v>4</v>
      </c>
    </row>
    <row r="1111" spans="1:28">
      <c r="A1111" t="s">
        <v>2263</v>
      </c>
      <c r="B1111" t="s">
        <v>2196</v>
      </c>
      <c r="C1111" s="3">
        <v>44002</v>
      </c>
      <c r="D1111" s="13">
        <v>44027</v>
      </c>
      <c r="E1111" s="3" t="s">
        <v>2288</v>
      </c>
      <c r="F1111">
        <f>Table1373[[#This Row],[Date Measured]]-Table1373[[#This Row],[Exp. Start]]</f>
        <v>25</v>
      </c>
      <c r="G1111">
        <v>13.23</v>
      </c>
      <c r="H1111">
        <v>42</v>
      </c>
      <c r="I1111">
        <v>0.27900000000000003</v>
      </c>
      <c r="J1111">
        <f>Table1373[[#This Row],[Mass]]*1000</f>
        <v>279</v>
      </c>
      <c r="K1111">
        <f>LOG(Table1373[[#This Row],[SVL]])</f>
        <v>1.121559844187501</v>
      </c>
      <c r="L1111">
        <f>LOG(Table1373[[#This Row],[Mass (mg)]])</f>
        <v>2.4456042032735974</v>
      </c>
      <c r="M1111">
        <f>Table1373[[#This Row],[Mass (mg)]]*($M$4/Table1373[[#This Row],[SVL]])^$M$3</f>
        <v>380.81312741508106</v>
      </c>
      <c r="N1111" s="13">
        <v>44030</v>
      </c>
      <c r="O1111" t="s">
        <v>2289</v>
      </c>
      <c r="P1111">
        <f>Table1373[[#This Row],[Date Measured GS 46]]-Table1373[[#This Row],[Exp. Start]]</f>
        <v>28</v>
      </c>
      <c r="Q1111">
        <v>13.4</v>
      </c>
      <c r="R1111">
        <v>46</v>
      </c>
      <c r="S1111">
        <v>0.20599999999999999</v>
      </c>
      <c r="T1111">
        <f>Table1373[[#This Row],[Mass GS 46]]*1000</f>
        <v>206</v>
      </c>
      <c r="U1111">
        <f>LOG(Table1373[[#This Row],[SVL GS 46]])</f>
        <v>1.1271047983648077</v>
      </c>
      <c r="V1111">
        <f>LOG(Table1373[[#This Row],[Mass (mg) GS 46]])</f>
        <v>2.3138672203691533</v>
      </c>
      <c r="W1111">
        <f>Table1373[[#This Row],[Mass (mg) GS 46]]*($W$4/Table1373[[#This Row],[SVL GS 46]])^$W$3</f>
        <v>282.2912255852342</v>
      </c>
      <c r="X1111" s="12">
        <f>Table1373[[#This Row],[GS 46]]-Table1373[[#This Row],[GS]]</f>
        <v>4</v>
      </c>
      <c r="Y1111">
        <f>Table1373[[#This Row],[SVL GS 46]]-Table1373[[#This Row],[SVL]]</f>
        <v>0.16999999999999993</v>
      </c>
      <c r="Z1111">
        <f>Table1373[[#This Row],[Mass GS 46]]-Table1373[[#This Row],[Mass]]</f>
        <v>-7.3000000000000037E-2</v>
      </c>
      <c r="AA1111">
        <f>Table1373[[#This Row],[SMI.mg GS 46]]-Table1373[[#This Row],[SMI.mg]]</f>
        <v>-98.521901829846854</v>
      </c>
      <c r="AB1111">
        <f>Table1373[[#This Row],[Days post-exp. GS 46]]-Table1373[[#This Row],[Days post-exp.]]</f>
        <v>3</v>
      </c>
    </row>
    <row r="1112" spans="1:28">
      <c r="A1112" t="s">
        <v>2263</v>
      </c>
      <c r="B1112" t="s">
        <v>2196</v>
      </c>
      <c r="C1112" s="3">
        <v>44002</v>
      </c>
      <c r="D1112" s="13">
        <v>44027</v>
      </c>
      <c r="E1112" s="3" t="s">
        <v>2290</v>
      </c>
      <c r="F1112">
        <f>Table1373[[#This Row],[Date Measured]]-Table1373[[#This Row],[Exp. Start]]</f>
        <v>25</v>
      </c>
      <c r="G1112">
        <v>14.26</v>
      </c>
      <c r="H1112">
        <v>42</v>
      </c>
      <c r="I1112">
        <v>0.32300000000000001</v>
      </c>
      <c r="J1112">
        <f>Table1373[[#This Row],[Mass]]*1000</f>
        <v>323</v>
      </c>
      <c r="K1112">
        <f>LOG(Table1373[[#This Row],[SVL]])</f>
        <v>1.1541195255158467</v>
      </c>
      <c r="L1112">
        <f>LOG(Table1373[[#This Row],[Mass (mg)]])</f>
        <v>2.509202522331103</v>
      </c>
      <c r="M1112">
        <f>Table1373[[#This Row],[Mass (mg)]]*($M$4/Table1373[[#This Row],[SVL]])^$M$3</f>
        <v>357.77625792343645</v>
      </c>
      <c r="N1112" s="13">
        <v>44030</v>
      </c>
      <c r="O1112" t="s">
        <v>2291</v>
      </c>
      <c r="P1112">
        <f>Table1373[[#This Row],[Date Measured GS 46]]-Table1373[[#This Row],[Exp. Start]]</f>
        <v>28</v>
      </c>
      <c r="Q1112">
        <v>13.33</v>
      </c>
      <c r="R1112">
        <v>46</v>
      </c>
      <c r="S1112">
        <v>0.23100000000000001</v>
      </c>
      <c r="T1112">
        <f>Table1373[[#This Row],[Mass GS 46]]*1000</f>
        <v>231</v>
      </c>
      <c r="U1112">
        <f>LOG(Table1373[[#This Row],[SVL GS 46]])</f>
        <v>1.1248301494138593</v>
      </c>
      <c r="V1112">
        <f>LOG(Table1373[[#This Row],[Mass (mg) GS 46]])</f>
        <v>2.3636119798921444</v>
      </c>
      <c r="W1112">
        <f>Table1373[[#This Row],[Mass (mg) GS 46]]*($W$4/Table1373[[#This Row],[SVL GS 46]])^$W$3</f>
        <v>321.51309226537848</v>
      </c>
      <c r="X1112" s="12">
        <f>Table1373[[#This Row],[GS 46]]-Table1373[[#This Row],[GS]]</f>
        <v>4</v>
      </c>
      <c r="Y1112">
        <f>Table1373[[#This Row],[SVL GS 46]]-Table1373[[#This Row],[SVL]]</f>
        <v>-0.92999999999999972</v>
      </c>
      <c r="Z1112">
        <f>Table1373[[#This Row],[Mass GS 46]]-Table1373[[#This Row],[Mass]]</f>
        <v>-9.1999999999999998E-2</v>
      </c>
      <c r="AA1112">
        <f>Table1373[[#This Row],[SMI.mg GS 46]]-Table1373[[#This Row],[SMI.mg]]</f>
        <v>-36.263165658057972</v>
      </c>
      <c r="AB1112">
        <f>Table1373[[#This Row],[Days post-exp. GS 46]]-Table1373[[#This Row],[Days post-exp.]]</f>
        <v>3</v>
      </c>
    </row>
    <row r="1113" spans="1:28">
      <c r="A1113" t="s">
        <v>2263</v>
      </c>
      <c r="B1113" t="s">
        <v>2196</v>
      </c>
      <c r="C1113" s="3">
        <v>44002</v>
      </c>
      <c r="D1113" s="13">
        <v>44029</v>
      </c>
      <c r="E1113" s="3" t="s">
        <v>2292</v>
      </c>
      <c r="F1113">
        <f>Table1373[[#This Row],[Date Measured]]-Table1373[[#This Row],[Exp. Start]]</f>
        <v>27</v>
      </c>
      <c r="G1113">
        <v>13.06</v>
      </c>
      <c r="H1113">
        <v>42</v>
      </c>
      <c r="I1113">
        <v>0.222</v>
      </c>
      <c r="J1113">
        <f>Table1373[[#This Row],[Mass]]*1000</f>
        <v>222</v>
      </c>
      <c r="K1113">
        <f>LOG(Table1373[[#This Row],[SVL]])</f>
        <v>1.1159431769390551</v>
      </c>
      <c r="L1113">
        <f>LOG(Table1373[[#This Row],[Mass (mg)]])</f>
        <v>2.3463529744506388</v>
      </c>
      <c r="M1113">
        <f>Table1373[[#This Row],[Mass (mg)]]*($M$4/Table1373[[#This Row],[SVL]])^$M$3</f>
        <v>314.12792863320635</v>
      </c>
      <c r="N1113" s="13">
        <v>44033</v>
      </c>
      <c r="O1113" t="s">
        <v>2293</v>
      </c>
      <c r="P1113">
        <f>Table1373[[#This Row],[Date Measured GS 46]]-Table1373[[#This Row],[Exp. Start]]</f>
        <v>31</v>
      </c>
      <c r="Q1113">
        <v>11.08</v>
      </c>
      <c r="R1113">
        <v>46</v>
      </c>
      <c r="S1113">
        <v>0.14599999999999999</v>
      </c>
      <c r="T1113">
        <f>Table1373[[#This Row],[Mass GS 46]]*1000</f>
        <v>146</v>
      </c>
      <c r="U1113">
        <f>LOG(Table1373[[#This Row],[SVL GS 46]])</f>
        <v>1.0445397603924109</v>
      </c>
      <c r="V1113">
        <f>LOG(Table1373[[#This Row],[Mass (mg) GS 46]])</f>
        <v>2.1643528557844371</v>
      </c>
      <c r="W1113">
        <f>Table1373[[#This Row],[Mass (mg) GS 46]]*($W$4/Table1373[[#This Row],[SVL GS 46]])^$W$3</f>
        <v>351.90935056289811</v>
      </c>
      <c r="X1113" s="12">
        <f>Table1373[[#This Row],[GS 46]]-Table1373[[#This Row],[GS]]</f>
        <v>4</v>
      </c>
      <c r="Y1113">
        <f>Table1373[[#This Row],[SVL GS 46]]-Table1373[[#This Row],[SVL]]</f>
        <v>-1.9800000000000004</v>
      </c>
      <c r="Z1113">
        <f>Table1373[[#This Row],[Mass GS 46]]-Table1373[[#This Row],[Mass]]</f>
        <v>-7.6000000000000012E-2</v>
      </c>
      <c r="AA1113">
        <f>Table1373[[#This Row],[SMI.mg GS 46]]-Table1373[[#This Row],[SMI.mg]]</f>
        <v>37.78142192969176</v>
      </c>
      <c r="AB1113">
        <f>Table1373[[#This Row],[Days post-exp. GS 46]]-Table1373[[#This Row],[Days post-exp.]]</f>
        <v>4</v>
      </c>
    </row>
    <row r="1114" spans="1:28">
      <c r="A1114" t="s">
        <v>2263</v>
      </c>
      <c r="B1114" t="s">
        <v>2196</v>
      </c>
      <c r="C1114" s="3">
        <v>44002</v>
      </c>
      <c r="D1114" s="13">
        <v>44030</v>
      </c>
      <c r="E1114" s="3" t="s">
        <v>2294</v>
      </c>
      <c r="F1114">
        <f>Table1373[[#This Row],[Date Measured]]-Table1373[[#This Row],[Exp. Start]]</f>
        <v>28</v>
      </c>
      <c r="G1114">
        <v>14.67</v>
      </c>
      <c r="H1114">
        <v>42</v>
      </c>
      <c r="I1114">
        <v>0.29699999999999999</v>
      </c>
      <c r="J1114">
        <f>Table1373[[#This Row],[Mass]]*1000</f>
        <v>297</v>
      </c>
      <c r="K1114">
        <f>LOG(Table1373[[#This Row],[SVL]])</f>
        <v>1.1664301138432827</v>
      </c>
      <c r="L1114">
        <f>LOG(Table1373[[#This Row],[Mass (mg)]])</f>
        <v>2.4727564493172123</v>
      </c>
      <c r="M1114">
        <f>Table1373[[#This Row],[Mass (mg)]]*($M$4/Table1373[[#This Row],[SVL]])^$M$3</f>
        <v>303.99951722014549</v>
      </c>
      <c r="N1114" s="13">
        <v>44034</v>
      </c>
      <c r="O1114" t="s">
        <v>2295</v>
      </c>
      <c r="P1114">
        <f>Table1373[[#This Row],[Date Measured GS 46]]-Table1373[[#This Row],[Exp. Start]]</f>
        <v>32</v>
      </c>
      <c r="Q1114">
        <v>14.41</v>
      </c>
      <c r="R1114">
        <v>46</v>
      </c>
      <c r="S1114">
        <v>0.216</v>
      </c>
      <c r="T1114">
        <f>Table1373[[#This Row],[Mass GS 46]]*1000</f>
        <v>216</v>
      </c>
      <c r="U1114">
        <f>LOG(Table1373[[#This Row],[SVL GS 46]])</f>
        <v>1.1586639808139894</v>
      </c>
      <c r="V1114">
        <f>LOG(Table1373[[#This Row],[Mass (mg) GS 46]])</f>
        <v>2.3344537511509307</v>
      </c>
      <c r="W1114">
        <f>Table1373[[#This Row],[Mass (mg) GS 46]]*($W$4/Table1373[[#This Row],[SVL GS 46]])^$W$3</f>
        <v>238.52934349928685</v>
      </c>
      <c r="X1114" s="12">
        <f>Table1373[[#This Row],[GS 46]]-Table1373[[#This Row],[GS]]</f>
        <v>4</v>
      </c>
      <c r="Y1114">
        <f>Table1373[[#This Row],[SVL GS 46]]-Table1373[[#This Row],[SVL]]</f>
        <v>-0.25999999999999979</v>
      </c>
      <c r="Z1114">
        <f>Table1373[[#This Row],[Mass GS 46]]-Table1373[[#This Row],[Mass]]</f>
        <v>-8.0999999999999989E-2</v>
      </c>
      <c r="AA1114">
        <f>Table1373[[#This Row],[SMI.mg GS 46]]-Table1373[[#This Row],[SMI.mg]]</f>
        <v>-65.470173720858639</v>
      </c>
      <c r="AB1114">
        <f>Table1373[[#This Row],[Days post-exp. GS 46]]-Table1373[[#This Row],[Days post-exp.]]</f>
        <v>4</v>
      </c>
    </row>
    <row r="1115" spans="1:28">
      <c r="A1115" t="s">
        <v>2263</v>
      </c>
      <c r="B1115" t="s">
        <v>2196</v>
      </c>
      <c r="C1115" s="3">
        <v>44002</v>
      </c>
      <c r="D1115" s="13">
        <v>44031</v>
      </c>
      <c r="E1115" s="3" t="s">
        <v>2296</v>
      </c>
      <c r="F1115">
        <f>Table1373[[#This Row],[Date Measured]]-Table1373[[#This Row],[Exp. Start]]</f>
        <v>29</v>
      </c>
      <c r="G1115">
        <v>14.41</v>
      </c>
      <c r="H1115">
        <v>42</v>
      </c>
      <c r="I1115">
        <v>0.27500000000000002</v>
      </c>
      <c r="J1115">
        <f>Table1373[[#This Row],[Mass]]*1000</f>
        <v>275</v>
      </c>
      <c r="K1115">
        <f>LOG(Table1373[[#This Row],[SVL]])</f>
        <v>1.1586639808139894</v>
      </c>
      <c r="L1115">
        <f>LOG(Table1373[[#This Row],[Mass (mg)]])</f>
        <v>2.4393326938302629</v>
      </c>
      <c r="M1115">
        <f>Table1373[[#This Row],[Mass (mg)]]*($M$4/Table1373[[#This Row],[SVL]])^$M$3</f>
        <v>295.85750423723925</v>
      </c>
      <c r="N1115" s="13">
        <v>44034</v>
      </c>
      <c r="O1115" t="s">
        <v>2297</v>
      </c>
      <c r="P1115">
        <f>Table1373[[#This Row],[Date Measured GS 46]]-Table1373[[#This Row],[Exp. Start]]</f>
        <v>32</v>
      </c>
      <c r="Q1115">
        <v>12.68</v>
      </c>
      <c r="R1115">
        <v>46</v>
      </c>
      <c r="S1115">
        <v>0.216</v>
      </c>
      <c r="T1115">
        <f>Table1373[[#This Row],[Mass GS 46]]*1000</f>
        <v>216</v>
      </c>
      <c r="U1115">
        <f>LOG(Table1373[[#This Row],[SVL GS 46]])</f>
        <v>1.1031192535457139</v>
      </c>
      <c r="V1115">
        <f>LOG(Table1373[[#This Row],[Mass (mg) GS 46]])</f>
        <v>2.3344537511509307</v>
      </c>
      <c r="W1115">
        <f>Table1373[[#This Row],[Mass (mg) GS 46]]*($W$4/Table1373[[#This Row],[SVL GS 46]])^$W$3</f>
        <v>348.76234215514512</v>
      </c>
      <c r="X1115" s="12">
        <f>Table1373[[#This Row],[GS 46]]-Table1373[[#This Row],[GS]]</f>
        <v>4</v>
      </c>
      <c r="Y1115">
        <f>Table1373[[#This Row],[SVL GS 46]]-Table1373[[#This Row],[SVL]]</f>
        <v>-1.7300000000000004</v>
      </c>
      <c r="Z1115">
        <f>Table1373[[#This Row],[Mass GS 46]]-Table1373[[#This Row],[Mass]]</f>
        <v>-5.9000000000000025E-2</v>
      </c>
      <c r="AA1115">
        <f>Table1373[[#This Row],[SMI.mg GS 46]]-Table1373[[#This Row],[SMI.mg]]</f>
        <v>52.904837917905866</v>
      </c>
      <c r="AB1115">
        <f>Table1373[[#This Row],[Days post-exp. GS 46]]-Table1373[[#This Row],[Days post-exp.]]</f>
        <v>3</v>
      </c>
    </row>
    <row r="1116" spans="1:28">
      <c r="A1116" t="s">
        <v>2263</v>
      </c>
      <c r="B1116" t="s">
        <v>2196</v>
      </c>
      <c r="C1116" s="3">
        <v>44002</v>
      </c>
      <c r="D1116" s="13">
        <v>44033</v>
      </c>
      <c r="E1116" s="3" t="s">
        <v>2298</v>
      </c>
      <c r="F1116">
        <f>Table1373[[#This Row],[Date Measured]]-Table1373[[#This Row],[Exp. Start]]</f>
        <v>31</v>
      </c>
      <c r="G1116">
        <v>15.35</v>
      </c>
      <c r="H1116">
        <v>42</v>
      </c>
      <c r="I1116">
        <v>0.39500000000000002</v>
      </c>
      <c r="J1116">
        <f>Table1373[[#This Row],[Mass]]*1000</f>
        <v>395</v>
      </c>
      <c r="K1116">
        <f>LOG(Table1373[[#This Row],[SVL]])</f>
        <v>1.1861083798132053</v>
      </c>
      <c r="L1116">
        <f>LOG(Table1373[[#This Row],[Mass (mg)]])</f>
        <v>2.5965970956264601</v>
      </c>
      <c r="M1116">
        <f>Table1373[[#This Row],[Mass (mg)]]*($M$4/Table1373[[#This Row],[SVL]])^$M$3</f>
        <v>356.36700066640475</v>
      </c>
      <c r="N1116" s="13">
        <v>44038</v>
      </c>
      <c r="O1116" t="s">
        <v>2299</v>
      </c>
      <c r="P1116">
        <f>Table1373[[#This Row],[Date Measured GS 46]]-Table1373[[#This Row],[Exp. Start]]</f>
        <v>36</v>
      </c>
      <c r="Q1116">
        <v>13.23</v>
      </c>
      <c r="R1116">
        <v>46</v>
      </c>
      <c r="S1116">
        <v>0.28199999999999997</v>
      </c>
      <c r="T1116">
        <f>Table1373[[#This Row],[Mass GS 46]]*1000</f>
        <v>282</v>
      </c>
      <c r="U1116">
        <f>LOG(Table1373[[#This Row],[SVL GS 46]])</f>
        <v>1.121559844187501</v>
      </c>
      <c r="V1116">
        <f>LOG(Table1373[[#This Row],[Mass (mg) GS 46]])</f>
        <v>2.4502491083193609</v>
      </c>
      <c r="W1116">
        <f>Table1373[[#This Row],[Mass (mg) GS 46]]*($W$4/Table1373[[#This Row],[SVL GS 46]])^$W$3</f>
        <v>401.37449389350655</v>
      </c>
      <c r="X1116" s="12">
        <f>Table1373[[#This Row],[GS 46]]-Table1373[[#This Row],[GS]]</f>
        <v>4</v>
      </c>
      <c r="Y1116">
        <f>Table1373[[#This Row],[SVL GS 46]]-Table1373[[#This Row],[SVL]]</f>
        <v>-2.1199999999999992</v>
      </c>
      <c r="Z1116">
        <f>Table1373[[#This Row],[Mass GS 46]]-Table1373[[#This Row],[Mass]]</f>
        <v>-0.11300000000000004</v>
      </c>
      <c r="AA1116">
        <f>Table1373[[#This Row],[SMI.mg GS 46]]-Table1373[[#This Row],[SMI.mg]]</f>
        <v>45.007493227101804</v>
      </c>
      <c r="AB1116">
        <f>Table1373[[#This Row],[Days post-exp. GS 46]]-Table1373[[#This Row],[Days post-exp.]]</f>
        <v>5</v>
      </c>
    </row>
    <row r="1117" spans="1:28">
      <c r="A1117" t="s">
        <v>2263</v>
      </c>
      <c r="B1117" t="s">
        <v>2196</v>
      </c>
      <c r="C1117" s="3">
        <v>44002</v>
      </c>
      <c r="D1117" s="13">
        <v>44033</v>
      </c>
      <c r="E1117" s="3" t="s">
        <v>2300</v>
      </c>
      <c r="F1117">
        <f>Table1373[[#This Row],[Date Measured]]-Table1373[[#This Row],[Exp. Start]]</f>
        <v>31</v>
      </c>
      <c r="G1117">
        <v>15.45</v>
      </c>
      <c r="H1117">
        <v>42</v>
      </c>
      <c r="I1117">
        <v>0.49</v>
      </c>
      <c r="J1117">
        <f>Table1373[[#This Row],[Mass]]*1000</f>
        <v>490</v>
      </c>
      <c r="K1117">
        <f>LOG(Table1373[[#This Row],[SVL]])</f>
        <v>1.1889284837608534</v>
      </c>
      <c r="L1117">
        <f>LOG(Table1373[[#This Row],[Mass (mg)]])</f>
        <v>2.6901960800285138</v>
      </c>
      <c r="M1117">
        <f>Table1373[[#This Row],[Mass (mg)]]*($M$4/Table1373[[#This Row],[SVL]])^$M$3</f>
        <v>434.15093881565565</v>
      </c>
      <c r="N1117" s="13">
        <v>44039</v>
      </c>
      <c r="O1117" t="s">
        <v>2301</v>
      </c>
      <c r="P1117">
        <f>Table1373[[#This Row],[Date Measured GS 46]]-Table1373[[#This Row],[Exp. Start]]</f>
        <v>37</v>
      </c>
      <c r="Q1117">
        <v>13.95</v>
      </c>
      <c r="R1117">
        <v>46</v>
      </c>
      <c r="S1117">
        <v>0.29599999999999999</v>
      </c>
      <c r="T1117">
        <f>Table1373[[#This Row],[Mass GS 46]]*1000</f>
        <v>296</v>
      </c>
      <c r="U1117">
        <f>LOG(Table1373[[#This Row],[SVL GS 46]])</f>
        <v>1.1445742076096164</v>
      </c>
      <c r="V1117">
        <f>LOG(Table1373[[#This Row],[Mass (mg) GS 46]])</f>
        <v>2.4712917110589387</v>
      </c>
      <c r="W1117">
        <f>Table1373[[#This Row],[Mass (mg) GS 46]]*($W$4/Table1373[[#This Row],[SVL GS 46]])^$W$3</f>
        <v>359.94111316515858</v>
      </c>
      <c r="X1117" s="12">
        <f>Table1373[[#This Row],[GS 46]]-Table1373[[#This Row],[GS]]</f>
        <v>4</v>
      </c>
      <c r="Y1117">
        <f>Table1373[[#This Row],[SVL GS 46]]-Table1373[[#This Row],[SVL]]</f>
        <v>-1.5</v>
      </c>
      <c r="Z1117">
        <f>Table1373[[#This Row],[Mass GS 46]]-Table1373[[#This Row],[Mass]]</f>
        <v>-0.19400000000000001</v>
      </c>
      <c r="AA1117">
        <f>Table1373[[#This Row],[SMI.mg GS 46]]-Table1373[[#This Row],[SMI.mg]]</f>
        <v>-74.209825650497066</v>
      </c>
      <c r="AB1117">
        <f>Table1373[[#This Row],[Days post-exp. GS 46]]-Table1373[[#This Row],[Days post-exp.]]</f>
        <v>6</v>
      </c>
    </row>
    <row r="1118" spans="1:28">
      <c r="A1118" t="s">
        <v>2263</v>
      </c>
      <c r="B1118" t="s">
        <v>2196</v>
      </c>
      <c r="C1118" s="3">
        <v>44002</v>
      </c>
      <c r="D1118" s="13">
        <v>44034</v>
      </c>
      <c r="E1118" s="3" t="s">
        <v>2302</v>
      </c>
      <c r="F1118">
        <f>Table1373[[#This Row],[Date Measured]]-Table1373[[#This Row],[Exp. Start]]</f>
        <v>32</v>
      </c>
      <c r="G1118">
        <v>15.29</v>
      </c>
      <c r="H1118">
        <v>42</v>
      </c>
      <c r="I1118">
        <v>0.40100000000000002</v>
      </c>
      <c r="J1118">
        <f>Table1373[[#This Row],[Mass]]*1000</f>
        <v>401</v>
      </c>
      <c r="K1118">
        <f>LOG(Table1373[[#This Row],[SVL]])</f>
        <v>1.1844074854123201</v>
      </c>
      <c r="L1118">
        <f>LOG(Table1373[[#This Row],[Mass (mg)]])</f>
        <v>2.6031443726201822</v>
      </c>
      <c r="M1118">
        <f>Table1373[[#This Row],[Mass (mg)]]*($M$4/Table1373[[#This Row],[SVL]])^$M$3</f>
        <v>365.74870285954592</v>
      </c>
      <c r="N1118" s="13">
        <v>44038</v>
      </c>
      <c r="O1118" t="s">
        <v>2303</v>
      </c>
      <c r="P1118">
        <f>Table1373[[#This Row],[Date Measured GS 46]]-Table1373[[#This Row],[Exp. Start]]</f>
        <v>36</v>
      </c>
      <c r="Q1118">
        <v>13.89</v>
      </c>
      <c r="R1118">
        <v>46</v>
      </c>
      <c r="S1118">
        <v>0.3</v>
      </c>
      <c r="T1118">
        <f>Table1373[[#This Row],[Mass GS 46]]*1000</f>
        <v>300</v>
      </c>
      <c r="U1118">
        <f>LOG(Table1373[[#This Row],[SVL GS 46]])</f>
        <v>1.1427022457376157</v>
      </c>
      <c r="V1118">
        <f>LOG(Table1373[[#This Row],[Mass (mg) GS 46]])</f>
        <v>2.4771212547196626</v>
      </c>
      <c r="W1118">
        <f>Table1373[[#This Row],[Mass (mg) GS 46]]*($W$4/Table1373[[#This Row],[SVL GS 46]])^$W$3</f>
        <v>369.5059173080918</v>
      </c>
      <c r="X1118" s="12">
        <f>Table1373[[#This Row],[GS 46]]-Table1373[[#This Row],[GS]]</f>
        <v>4</v>
      </c>
      <c r="Y1118">
        <f>Table1373[[#This Row],[SVL GS 46]]-Table1373[[#This Row],[SVL]]</f>
        <v>-1.3999999999999986</v>
      </c>
      <c r="Z1118">
        <f>Table1373[[#This Row],[Mass GS 46]]-Table1373[[#This Row],[Mass]]</f>
        <v>-0.10100000000000003</v>
      </c>
      <c r="AA1118">
        <f>Table1373[[#This Row],[SMI.mg GS 46]]-Table1373[[#This Row],[SMI.mg]]</f>
        <v>3.7572144485458807</v>
      </c>
      <c r="AB1118">
        <f>Table1373[[#This Row],[Days post-exp. GS 46]]-Table1373[[#This Row],[Days post-exp.]]</f>
        <v>4</v>
      </c>
    </row>
    <row r="1119" spans="1:28">
      <c r="A1119" t="s">
        <v>2263</v>
      </c>
      <c r="B1119" t="s">
        <v>2196</v>
      </c>
      <c r="C1119" s="3">
        <v>44002</v>
      </c>
      <c r="D1119" s="13">
        <v>44036</v>
      </c>
      <c r="E1119" s="3" t="s">
        <v>2304</v>
      </c>
      <c r="F1119">
        <f>Table1373[[#This Row],[Date Measured]]-Table1373[[#This Row],[Exp. Start]]</f>
        <v>34</v>
      </c>
      <c r="G1119">
        <v>13.46</v>
      </c>
      <c r="H1119">
        <v>42</v>
      </c>
      <c r="I1119">
        <v>0.37</v>
      </c>
      <c r="J1119">
        <f>Table1373[[#This Row],[Mass]]*1000</f>
        <v>370</v>
      </c>
      <c r="K1119">
        <f>LOG(Table1373[[#This Row],[SVL]])</f>
        <v>1.129045059887958</v>
      </c>
      <c r="L1119">
        <f>LOG(Table1373[[#This Row],[Mass (mg)]])</f>
        <v>2.568201724066995</v>
      </c>
      <c r="M1119">
        <f>Table1373[[#This Row],[Mass (mg)]]*($M$4/Table1373[[#This Row],[SVL]])^$M$3</f>
        <v>481.34726462875005</v>
      </c>
      <c r="N1119" s="13">
        <v>44039</v>
      </c>
      <c r="O1119" s="9" t="s">
        <v>2305</v>
      </c>
      <c r="P1119">
        <f>Table1373[[#This Row],[Date Measured GS 46]]-Table1373[[#This Row],[Exp. Start]]</f>
        <v>37</v>
      </c>
      <c r="Q1119">
        <v>14.69</v>
      </c>
      <c r="R1119">
        <v>46</v>
      </c>
      <c r="S1119">
        <v>0.34799999999999998</v>
      </c>
      <c r="T1119">
        <f>Table1373[[#This Row],[Mass GS 46]]*1000</f>
        <v>348</v>
      </c>
      <c r="U1119">
        <f>LOG(Table1373[[#This Row],[SVL GS 46]])</f>
        <v>1.1670217957902564</v>
      </c>
      <c r="V1119">
        <f>LOG(Table1373[[#This Row],[Mass (mg) GS 46]])</f>
        <v>2.5415792439465807</v>
      </c>
      <c r="W1119">
        <f>Table1373[[#This Row],[Mass (mg) GS 46]]*($W$4/Table1373[[#This Row],[SVL GS 46]])^$W$3</f>
        <v>362.94565023800737</v>
      </c>
      <c r="X1119" s="12">
        <f>Table1373[[#This Row],[GS 46]]-Table1373[[#This Row],[GS]]</f>
        <v>4</v>
      </c>
      <c r="Y1119">
        <f>Table1373[[#This Row],[SVL GS 46]]-Table1373[[#This Row],[SVL]]</f>
        <v>1.2299999999999986</v>
      </c>
      <c r="Z1119">
        <f>Table1373[[#This Row],[Mass GS 46]]-Table1373[[#This Row],[Mass]]</f>
        <v>-2.200000000000002E-2</v>
      </c>
      <c r="AA1119">
        <f>Table1373[[#This Row],[SMI.mg GS 46]]-Table1373[[#This Row],[SMI.mg]]</f>
        <v>-118.40161439074268</v>
      </c>
      <c r="AB1119">
        <f>Table1373[[#This Row],[Days post-exp. GS 46]]-Table1373[[#This Row],[Days post-exp.]]</f>
        <v>3</v>
      </c>
    </row>
    <row r="1120" spans="1:28">
      <c r="A1120" t="s">
        <v>2263</v>
      </c>
      <c r="B1120" t="s">
        <v>2196</v>
      </c>
      <c r="C1120" s="3">
        <v>44002</v>
      </c>
      <c r="D1120" s="13">
        <v>44037</v>
      </c>
      <c r="E1120" s="3" t="s">
        <v>2306</v>
      </c>
      <c r="F1120">
        <f>Table1373[[#This Row],[Date Measured]]-Table1373[[#This Row],[Exp. Start]]</f>
        <v>35</v>
      </c>
      <c r="G1120">
        <v>16.97</v>
      </c>
      <c r="H1120">
        <v>42</v>
      </c>
      <c r="I1120">
        <v>0.56899999999999995</v>
      </c>
      <c r="J1120">
        <f>Table1373[[#This Row],[Mass]]*1000</f>
        <v>569</v>
      </c>
      <c r="K1120">
        <f>LOG(Table1373[[#This Row],[SVL]])</f>
        <v>1.2296818423176759</v>
      </c>
      <c r="L1120">
        <f>LOG(Table1373[[#This Row],[Mass (mg)]])</f>
        <v>2.7551122663950713</v>
      </c>
      <c r="M1120">
        <f>Table1373[[#This Row],[Mass (mg)]]*($M$4/Table1373[[#This Row],[SVL]])^$M$3</f>
        <v>388.18057052381511</v>
      </c>
      <c r="N1120" s="13">
        <v>44041</v>
      </c>
      <c r="O1120" t="s">
        <v>2307</v>
      </c>
      <c r="P1120">
        <f>Table1373[[#This Row],[Date Measured GS 46]]-Table1373[[#This Row],[Exp. Start]]</f>
        <v>39</v>
      </c>
      <c r="Q1120">
        <v>17.46</v>
      </c>
      <c r="R1120">
        <v>46</v>
      </c>
      <c r="S1120">
        <v>0.48</v>
      </c>
      <c r="T1120">
        <f>Table1373[[#This Row],[Mass GS 46]]*1000</f>
        <v>480</v>
      </c>
      <c r="U1120">
        <f>LOG(Table1373[[#This Row],[SVL GS 46]])</f>
        <v>1.242044239369551</v>
      </c>
      <c r="V1120">
        <f>LOG(Table1373[[#This Row],[Mass (mg) GS 46]])</f>
        <v>2.6812412373755872</v>
      </c>
      <c r="W1120">
        <f>Table1373[[#This Row],[Mass (mg) GS 46]]*($W$4/Table1373[[#This Row],[SVL GS 46]])^$W$3</f>
        <v>299.68155221229802</v>
      </c>
      <c r="X1120" s="12">
        <f>Table1373[[#This Row],[GS 46]]-Table1373[[#This Row],[GS]]</f>
        <v>4</v>
      </c>
      <c r="Y1120">
        <f>Table1373[[#This Row],[SVL GS 46]]-Table1373[[#This Row],[SVL]]</f>
        <v>0.49000000000000199</v>
      </c>
      <c r="Z1120">
        <f>Table1373[[#This Row],[Mass GS 46]]-Table1373[[#This Row],[Mass]]</f>
        <v>-8.8999999999999968E-2</v>
      </c>
      <c r="AA1120">
        <f>Table1373[[#This Row],[SMI.mg GS 46]]-Table1373[[#This Row],[SMI.mg]]</f>
        <v>-88.499018311517091</v>
      </c>
      <c r="AB1120">
        <f>Table1373[[#This Row],[Days post-exp. GS 46]]-Table1373[[#This Row],[Days post-exp.]]</f>
        <v>4</v>
      </c>
    </row>
    <row r="1121" spans="1:29">
      <c r="A1121" t="s">
        <v>2263</v>
      </c>
      <c r="B1121" t="s">
        <v>2196</v>
      </c>
      <c r="C1121" s="3">
        <v>44002</v>
      </c>
      <c r="D1121" s="13">
        <v>44038</v>
      </c>
      <c r="E1121" s="3" t="s">
        <v>2308</v>
      </c>
      <c r="F1121">
        <f>Table1373[[#This Row],[Date Measured]]-Table1373[[#This Row],[Exp. Start]]</f>
        <v>36</v>
      </c>
      <c r="G1121">
        <v>15.54</v>
      </c>
      <c r="H1121">
        <v>42</v>
      </c>
      <c r="I1121">
        <v>0.54700000000000004</v>
      </c>
      <c r="J1121">
        <f>Table1373[[#This Row],[Mass]]*1000</f>
        <v>547</v>
      </c>
      <c r="K1121">
        <f>LOG(Table1373[[#This Row],[SVL]])</f>
        <v>1.1914510144648955</v>
      </c>
      <c r="L1121">
        <f>LOG(Table1373[[#This Row],[Mass (mg)]])</f>
        <v>2.7379873263334309</v>
      </c>
      <c r="M1121">
        <f>Table1373[[#This Row],[Mass (mg)]]*($M$4/Table1373[[#This Row],[SVL]])^$M$3</f>
        <v>476.87570053577809</v>
      </c>
      <c r="N1121" s="13">
        <v>44041</v>
      </c>
      <c r="O1121" t="s">
        <v>2309</v>
      </c>
      <c r="P1121">
        <f>Table1373[[#This Row],[Date Measured GS 46]]-Table1373[[#This Row],[Exp. Start]]</f>
        <v>39</v>
      </c>
      <c r="Q1121">
        <v>17.41</v>
      </c>
      <c r="R1121">
        <v>46</v>
      </c>
      <c r="S1121">
        <v>0.47299999999999998</v>
      </c>
      <c r="T1121">
        <f>Table1373[[#This Row],[Mass GS 46]]*1000</f>
        <v>473</v>
      </c>
      <c r="U1121">
        <f>LOG(Table1373[[#This Row],[SVL GS 46]])</f>
        <v>1.2407987711173312</v>
      </c>
      <c r="V1121">
        <f>LOG(Table1373[[#This Row],[Mass (mg) GS 46]])</f>
        <v>2.6748611407378116</v>
      </c>
      <c r="W1121">
        <f>Table1373[[#This Row],[Mass (mg) GS 46]]*($W$4/Table1373[[#This Row],[SVL GS 46]])^$W$3</f>
        <v>297.83751554878904</v>
      </c>
      <c r="X1121" s="12">
        <f>Table1373[[#This Row],[GS 46]]-Table1373[[#This Row],[GS]]</f>
        <v>4</v>
      </c>
      <c r="Y1121">
        <f>Table1373[[#This Row],[SVL GS 46]]-Table1373[[#This Row],[SVL]]</f>
        <v>1.870000000000001</v>
      </c>
      <c r="Z1121">
        <f>Table1373[[#This Row],[Mass GS 46]]-Table1373[[#This Row],[Mass]]</f>
        <v>-7.4000000000000066E-2</v>
      </c>
      <c r="AA1121">
        <f>Table1373[[#This Row],[SMI.mg GS 46]]-Table1373[[#This Row],[SMI.mg]]</f>
        <v>-179.03818498698905</v>
      </c>
      <c r="AB1121">
        <f>Table1373[[#This Row],[Days post-exp. GS 46]]-Table1373[[#This Row],[Days post-exp.]]</f>
        <v>3</v>
      </c>
    </row>
    <row r="1122" spans="1:29">
      <c r="A1122" t="s">
        <v>2263</v>
      </c>
      <c r="B1122" t="s">
        <v>2196</v>
      </c>
      <c r="C1122" s="3">
        <v>44002</v>
      </c>
      <c r="D1122" s="13">
        <v>44038</v>
      </c>
      <c r="E1122" s="3" t="s">
        <v>2310</v>
      </c>
      <c r="F1122">
        <f>Table1373[[#This Row],[Date Measured]]-Table1373[[#This Row],[Exp. Start]]</f>
        <v>36</v>
      </c>
      <c r="G1122">
        <v>17.079999999999998</v>
      </c>
      <c r="H1122">
        <v>42</v>
      </c>
      <c r="I1122">
        <v>0.57999999999999996</v>
      </c>
      <c r="J1122">
        <f>Table1373[[#This Row],[Mass]]*1000</f>
        <v>580</v>
      </c>
      <c r="K1122">
        <f>LOG(Table1373[[#This Row],[SVL]])</f>
        <v>1.2324878663529861</v>
      </c>
      <c r="L1122">
        <f>LOG(Table1373[[#This Row],[Mass (mg)]])</f>
        <v>2.7634279935629373</v>
      </c>
      <c r="M1122">
        <f>Table1373[[#This Row],[Mass (mg)]]*($M$4/Table1373[[#This Row],[SVL]])^$M$3</f>
        <v>388.62704520047942</v>
      </c>
      <c r="N1122" s="27">
        <v>44045</v>
      </c>
      <c r="O1122" s="31" t="s">
        <v>2311</v>
      </c>
      <c r="P1122">
        <f>Table1373[[#This Row],[Date Measured GS 46]]-Table1373[[#This Row],[Exp. Start]]</f>
        <v>43</v>
      </c>
      <c r="Q1122" s="31">
        <v>17.010000000000002</v>
      </c>
      <c r="R1122" s="31">
        <v>46</v>
      </c>
      <c r="S1122" s="31">
        <v>0.44400000000000001</v>
      </c>
      <c r="T1122">
        <f>Table1373[[#This Row],[Mass GS 46]]*1000</f>
        <v>444</v>
      </c>
      <c r="U1122">
        <f>LOG(Table1373[[#This Row],[SVL GS 46]])</f>
        <v>1.230704313612569</v>
      </c>
      <c r="V1122">
        <f>LOG(Table1373[[#This Row],[Mass (mg) GS 46]])</f>
        <v>2.6473829701146196</v>
      </c>
      <c r="W1122">
        <f>Table1373[[#This Row],[Mass (mg) GS 46]]*($W$4/Table1373[[#This Row],[SVL GS 46]])^$W$3</f>
        <v>299.56108239989919</v>
      </c>
      <c r="X1122" s="12">
        <f>Table1373[[#This Row],[GS 46]]-Table1373[[#This Row],[GS]]</f>
        <v>4</v>
      </c>
      <c r="Y1122">
        <f>Table1373[[#This Row],[SVL GS 46]]-Table1373[[#This Row],[SVL]]</f>
        <v>-6.9999999999996732E-2</v>
      </c>
      <c r="Z1122">
        <f>Table1373[[#This Row],[Mass GS 46]]-Table1373[[#This Row],[Mass]]</f>
        <v>-0.13599999999999995</v>
      </c>
      <c r="AA1122">
        <f>Table1373[[#This Row],[SMI.mg GS 46]]-Table1373[[#This Row],[SMI.mg]]</f>
        <v>-89.065962800580223</v>
      </c>
      <c r="AB1122">
        <f>Table1373[[#This Row],[Days post-exp. GS 46]]-Table1373[[#This Row],[Days post-exp.]]</f>
        <v>7</v>
      </c>
    </row>
    <row r="1123" spans="1:29">
      <c r="A1123" t="s">
        <v>2263</v>
      </c>
      <c r="B1123" t="s">
        <v>2196</v>
      </c>
      <c r="C1123" s="3">
        <v>44002</v>
      </c>
      <c r="D1123" s="13">
        <v>44038</v>
      </c>
      <c r="E1123" s="3" t="s">
        <v>2312</v>
      </c>
      <c r="F1123">
        <f>Table1373[[#This Row],[Date Measured]]-Table1373[[#This Row],[Exp. Start]]</f>
        <v>36</v>
      </c>
      <c r="G1123">
        <v>16.12</v>
      </c>
      <c r="H1123">
        <v>42</v>
      </c>
      <c r="I1123">
        <v>0.61299999999999999</v>
      </c>
      <c r="J1123">
        <f>Table1373[[#This Row],[Mass]]*1000</f>
        <v>613</v>
      </c>
      <c r="K1123">
        <f>LOG(Table1373[[#This Row],[SVL]])</f>
        <v>1.2073650374690719</v>
      </c>
      <c r="L1123">
        <f>LOG(Table1373[[#This Row],[Mass (mg)]])</f>
        <v>2.7874604745184151</v>
      </c>
      <c r="M1123">
        <f>Table1373[[#This Row],[Mass (mg)]]*($M$4/Table1373[[#This Row],[SVL]])^$M$3</f>
        <v>482.55632454871062</v>
      </c>
      <c r="N1123" s="27">
        <v>44042</v>
      </c>
      <c r="O1123" s="31" t="s">
        <v>2313</v>
      </c>
      <c r="P1123">
        <f>Table1373[[#This Row],[Date Measured GS 46]]-Table1373[[#This Row],[Exp. Start]]</f>
        <v>40</v>
      </c>
      <c r="Q1123" s="31">
        <v>15.24</v>
      </c>
      <c r="R1123" s="31">
        <v>46</v>
      </c>
      <c r="S1123" s="31">
        <v>0.501</v>
      </c>
      <c r="T1123">
        <f>Table1373[[#This Row],[Mass GS 46]]*1000</f>
        <v>501</v>
      </c>
      <c r="U1123">
        <f>LOG(Table1373[[#This Row],[SVL GS 46]])</f>
        <v>1.1829849670035817</v>
      </c>
      <c r="V1123">
        <f>LOG(Table1373[[#This Row],[Mass (mg) GS 46]])</f>
        <v>2.6998377258672459</v>
      </c>
      <c r="W1123">
        <f>Table1373[[#This Row],[Mass (mg) GS 46]]*($W$4/Table1373[[#This Row],[SVL GS 46]])^$W$3</f>
        <v>468.47209931664855</v>
      </c>
      <c r="X1123" s="12">
        <f>Table1373[[#This Row],[GS 46]]-Table1373[[#This Row],[GS]]</f>
        <v>4</v>
      </c>
      <c r="Y1123">
        <f>Table1373[[#This Row],[SVL GS 46]]-Table1373[[#This Row],[SVL]]</f>
        <v>-0.88000000000000078</v>
      </c>
      <c r="Z1123">
        <f>Table1373[[#This Row],[Mass GS 46]]-Table1373[[#This Row],[Mass]]</f>
        <v>-0.11199999999999999</v>
      </c>
      <c r="AA1123">
        <f>Table1373[[#This Row],[SMI.mg GS 46]]-Table1373[[#This Row],[SMI.mg]]</f>
        <v>-14.084225232062067</v>
      </c>
      <c r="AB1123">
        <f>Table1373[[#This Row],[Days post-exp. GS 46]]-Table1373[[#This Row],[Days post-exp.]]</f>
        <v>4</v>
      </c>
    </row>
    <row r="1124" spans="1:29">
      <c r="A1124" t="s">
        <v>2263</v>
      </c>
      <c r="B1124" t="s">
        <v>2196</v>
      </c>
      <c r="C1124" s="3">
        <v>44002</v>
      </c>
      <c r="D1124" s="13">
        <v>44038</v>
      </c>
      <c r="E1124" s="3" t="s">
        <v>2314</v>
      </c>
      <c r="F1124">
        <f>Table1373[[#This Row],[Date Measured]]-Table1373[[#This Row],[Exp. Start]]</f>
        <v>36</v>
      </c>
      <c r="G1124">
        <v>14.12</v>
      </c>
      <c r="H1124">
        <v>42</v>
      </c>
      <c r="I1124">
        <v>0.51300000000000001</v>
      </c>
      <c r="J1124">
        <f>Table1373[[#This Row],[Mass]]*1000</f>
        <v>513</v>
      </c>
      <c r="K1124">
        <f>LOG(Table1373[[#This Row],[SVL]])</f>
        <v>1.1498346967157849</v>
      </c>
      <c r="L1124">
        <f>LOG(Table1373[[#This Row],[Mass (mg)]])</f>
        <v>2.7101173651118162</v>
      </c>
      <c r="M1124">
        <f>Table1373[[#This Row],[Mass (mg)]]*($M$4/Table1373[[#This Row],[SVL]])^$M$3</f>
        <v>584.06642334589935</v>
      </c>
      <c r="N1124" s="27">
        <v>44042</v>
      </c>
      <c r="O1124" s="31" t="s">
        <v>2315</v>
      </c>
      <c r="P1124">
        <f>Table1373[[#This Row],[Date Measured GS 46]]-Table1373[[#This Row],[Exp. Start]]</f>
        <v>40</v>
      </c>
      <c r="Q1124" s="31">
        <v>15.18</v>
      </c>
      <c r="R1124" s="31">
        <v>46</v>
      </c>
      <c r="S1124" s="31">
        <v>0.38500000000000001</v>
      </c>
      <c r="T1124">
        <f>Table1373[[#This Row],[Mass GS 46]]*1000</f>
        <v>385</v>
      </c>
      <c r="U1124">
        <f>LOG(Table1373[[#This Row],[SVL GS 46]])</f>
        <v>1.1812717715594616</v>
      </c>
      <c r="V1124">
        <f>LOG(Table1373[[#This Row],[Mass (mg) GS 46]])</f>
        <v>2.5854607295085006</v>
      </c>
      <c r="W1124">
        <f>Table1373[[#This Row],[Mass (mg) GS 46]]*($W$4/Table1373[[#This Row],[SVL GS 46]])^$W$3</f>
        <v>364.246627772529</v>
      </c>
      <c r="X1124" s="12">
        <f>Table1373[[#This Row],[GS 46]]-Table1373[[#This Row],[GS]]</f>
        <v>4</v>
      </c>
      <c r="Y1124">
        <f>Table1373[[#This Row],[SVL GS 46]]-Table1373[[#This Row],[SVL]]</f>
        <v>1.0600000000000005</v>
      </c>
      <c r="Z1124">
        <f>Table1373[[#This Row],[Mass GS 46]]-Table1373[[#This Row],[Mass]]</f>
        <v>-0.128</v>
      </c>
      <c r="AA1124">
        <f>Table1373[[#This Row],[SMI.mg GS 46]]-Table1373[[#This Row],[SMI.mg]]</f>
        <v>-219.81979557337036</v>
      </c>
      <c r="AB1124">
        <f>Table1373[[#This Row],[Days post-exp. GS 46]]-Table1373[[#This Row],[Days post-exp.]]</f>
        <v>4</v>
      </c>
    </row>
    <row r="1125" spans="1:29">
      <c r="A1125" t="s">
        <v>2263</v>
      </c>
      <c r="B1125" t="s">
        <v>2196</v>
      </c>
      <c r="C1125" s="3">
        <v>44002</v>
      </c>
      <c r="D1125" s="13">
        <v>44038</v>
      </c>
      <c r="E1125" s="3" t="s">
        <v>2316</v>
      </c>
      <c r="F1125">
        <f>Table1373[[#This Row],[Date Measured]]-Table1373[[#This Row],[Exp. Start]]</f>
        <v>36</v>
      </c>
      <c r="G1125">
        <v>14.22</v>
      </c>
      <c r="H1125">
        <v>42</v>
      </c>
      <c r="I1125">
        <v>0.64</v>
      </c>
      <c r="J1125">
        <f>Table1373[[#This Row],[Mass]]*1000</f>
        <v>640</v>
      </c>
      <c r="K1125">
        <f>LOG(Table1373[[#This Row],[SVL]])</f>
        <v>1.1528995963937476</v>
      </c>
      <c r="L1125">
        <f>LOG(Table1373[[#This Row],[Mass (mg)]])</f>
        <v>2.8061799739838871</v>
      </c>
      <c r="M1125">
        <f>Table1373[[#This Row],[Mass (mg)]]*($M$4/Table1373[[#This Row],[SVL]])^$M$3</f>
        <v>714.47530246595284</v>
      </c>
      <c r="N1125" s="13">
        <v>44042</v>
      </c>
      <c r="O1125" t="s">
        <v>2317</v>
      </c>
      <c r="P1125">
        <f>Table1373[[#This Row],[Date Measured GS 46]]-Table1373[[#This Row],[Exp. Start]]</f>
        <v>40</v>
      </c>
      <c r="Q1125">
        <v>14.83</v>
      </c>
      <c r="R1125">
        <v>46</v>
      </c>
      <c r="S1125">
        <v>0.45600000000000002</v>
      </c>
      <c r="T1125">
        <f>Table1373[[#This Row],[Mass GS 46]]*1000</f>
        <v>456</v>
      </c>
      <c r="U1125">
        <f>LOG(Table1373[[#This Row],[SVL GS 46]])</f>
        <v>1.171141151028382</v>
      </c>
      <c r="V1125">
        <f>LOG(Table1373[[#This Row],[Mass (mg) GS 46]])</f>
        <v>2.6589648426644348</v>
      </c>
      <c r="W1125">
        <f>Table1373[[#This Row],[Mass (mg) GS 46]]*($W$4/Table1373[[#This Row],[SVL GS 46]])^$W$3</f>
        <v>462.37168572410155</v>
      </c>
      <c r="X1125" s="12">
        <f>Table1373[[#This Row],[GS 46]]-Table1373[[#This Row],[GS]]</f>
        <v>4</v>
      </c>
      <c r="Y1125">
        <f>Table1373[[#This Row],[SVL GS 46]]-Table1373[[#This Row],[SVL]]</f>
        <v>0.60999999999999943</v>
      </c>
      <c r="Z1125">
        <f>Table1373[[#This Row],[Mass GS 46]]-Table1373[[#This Row],[Mass]]</f>
        <v>-0.184</v>
      </c>
      <c r="AA1125">
        <f>Table1373[[#This Row],[SMI.mg GS 46]]-Table1373[[#This Row],[SMI.mg]]</f>
        <v>-252.10361674185128</v>
      </c>
      <c r="AB1125">
        <f>Table1373[[#This Row],[Days post-exp. GS 46]]-Table1373[[#This Row],[Days post-exp.]]</f>
        <v>4</v>
      </c>
    </row>
    <row r="1126" spans="1:29">
      <c r="A1126" t="s">
        <v>2263</v>
      </c>
      <c r="B1126" t="s">
        <v>2196</v>
      </c>
      <c r="C1126" s="3">
        <v>44002</v>
      </c>
      <c r="D1126" s="13">
        <v>44039</v>
      </c>
      <c r="E1126" s="3" t="s">
        <v>2318</v>
      </c>
      <c r="F1126">
        <f>Table1373[[#This Row],[Date Measured]]-Table1373[[#This Row],[Exp. Start]]</f>
        <v>37</v>
      </c>
      <c r="G1126">
        <v>16.5</v>
      </c>
      <c r="H1126">
        <v>42</v>
      </c>
      <c r="I1126">
        <v>0.57099999999999995</v>
      </c>
      <c r="J1126">
        <f>Table1373[[#This Row],[Mass]]*1000</f>
        <v>571</v>
      </c>
      <c r="K1126">
        <f>LOG(Table1373[[#This Row],[SVL]])</f>
        <v>1.2174839442139063</v>
      </c>
      <c r="L1126">
        <f>LOG(Table1373[[#This Row],[Mass (mg)]])</f>
        <v>2.7566361082458481</v>
      </c>
      <c r="M1126">
        <f>Table1373[[#This Row],[Mass (mg)]]*($M$4/Table1373[[#This Row],[SVL]])^$M$3</f>
        <v>421.24647022094649</v>
      </c>
      <c r="N1126" s="27">
        <v>44042</v>
      </c>
      <c r="O1126" s="31" t="s">
        <v>2319</v>
      </c>
      <c r="P1126">
        <f>Table1373[[#This Row],[Date Measured GS 46]]-Table1373[[#This Row],[Exp. Start]]</f>
        <v>40</v>
      </c>
      <c r="Q1126" s="31">
        <v>15.2</v>
      </c>
      <c r="R1126" s="31">
        <v>46</v>
      </c>
      <c r="S1126" s="31">
        <v>0.44</v>
      </c>
      <c r="T1126">
        <f>Table1373[[#This Row],[Mass GS 46]]*1000</f>
        <v>440</v>
      </c>
      <c r="U1126">
        <f>LOG(Table1373[[#This Row],[SVL GS 46]])</f>
        <v>1.1818435879447726</v>
      </c>
      <c r="V1126">
        <f>LOG(Table1373[[#This Row],[Mass (mg) GS 46]])</f>
        <v>2.6434526764861874</v>
      </c>
      <c r="W1126">
        <f>Table1373[[#This Row],[Mass (mg) GS 46]]*($W$4/Table1373[[#This Row],[SVL GS 46]])^$W$3</f>
        <v>414.65698620077984</v>
      </c>
      <c r="X1126" s="12">
        <f>Table1373[[#This Row],[GS 46]]-Table1373[[#This Row],[GS]]</f>
        <v>4</v>
      </c>
      <c r="Y1126">
        <f>Table1373[[#This Row],[SVL GS 46]]-Table1373[[#This Row],[SVL]]</f>
        <v>-1.3000000000000007</v>
      </c>
      <c r="Z1126">
        <f>Table1373[[#This Row],[Mass GS 46]]-Table1373[[#This Row],[Mass]]</f>
        <v>-0.13099999999999995</v>
      </c>
      <c r="AA1126">
        <f>Table1373[[#This Row],[SMI.mg GS 46]]-Table1373[[#This Row],[SMI.mg]]</f>
        <v>-6.5894840201666511</v>
      </c>
      <c r="AB1126">
        <f>Table1373[[#This Row],[Days post-exp. GS 46]]-Table1373[[#This Row],[Days post-exp.]]</f>
        <v>3</v>
      </c>
    </row>
    <row r="1127" spans="1:29">
      <c r="A1127" t="s">
        <v>2263</v>
      </c>
      <c r="B1127" t="s">
        <v>2196</v>
      </c>
      <c r="C1127" s="3">
        <v>44002</v>
      </c>
      <c r="D1127" s="18">
        <v>44039</v>
      </c>
      <c r="E1127" s="4" t="s">
        <v>2320</v>
      </c>
      <c r="F1127">
        <f>Table1373[[#This Row],[Date Measured]]-Table1373[[#This Row],[Exp. Start]]</f>
        <v>37</v>
      </c>
      <c r="G1127" s="4">
        <v>15.8</v>
      </c>
      <c r="H1127" s="4">
        <v>45</v>
      </c>
      <c r="I1127" s="4">
        <v>0.45</v>
      </c>
      <c r="J1127" s="4">
        <f>Table1373[[#This Row],[Mass]]*1000</f>
        <v>450</v>
      </c>
      <c r="K1127" s="4">
        <f>LOG(Table1373[[#This Row],[SVL]])</f>
        <v>1.1986570869544226</v>
      </c>
      <c r="L1127" s="4">
        <f>LOG(Table1373[[#This Row],[Mass (mg)]])</f>
        <v>2.6532125137753435</v>
      </c>
      <c r="M1127">
        <f>Table1373[[#This Row],[Mass (mg)]]*($M$4/Table1373[[#This Row],[SVL]])^$M$3</f>
        <v>374.59074443489942</v>
      </c>
      <c r="N1127" s="29"/>
      <c r="O1127" s="39" t="s">
        <v>2321</v>
      </c>
      <c r="Q1127" s="31"/>
      <c r="R1127" s="31"/>
      <c r="S1127" s="31"/>
      <c r="AC1127" s="12" t="s">
        <v>115</v>
      </c>
    </row>
    <row r="1128" spans="1:29">
      <c r="A1128" t="s">
        <v>2263</v>
      </c>
      <c r="B1128" t="s">
        <v>2196</v>
      </c>
      <c r="C1128" s="3">
        <v>44002</v>
      </c>
      <c r="D1128" s="13">
        <v>44041</v>
      </c>
      <c r="E1128" s="3" t="s">
        <v>2322</v>
      </c>
      <c r="F1128">
        <f>Table1373[[#This Row],[Date Measured]]-Table1373[[#This Row],[Exp. Start]]</f>
        <v>39</v>
      </c>
      <c r="G1128">
        <v>17.02</v>
      </c>
      <c r="H1128">
        <v>42</v>
      </c>
      <c r="I1128">
        <v>0.64700000000000002</v>
      </c>
      <c r="J1128">
        <f>Table1373[[#This Row],[Mass]]*1000</f>
        <v>647</v>
      </c>
      <c r="K1128">
        <f>LOG(Table1373[[#This Row],[SVL]])</f>
        <v>1.2309595557485691</v>
      </c>
      <c r="L1128">
        <f>LOG(Table1373[[#This Row],[Mass (mg)]])</f>
        <v>2.8109042806687006</v>
      </c>
      <c r="M1128">
        <f>Table1373[[#This Row],[Mass (mg)]]*($M$4/Table1373[[#This Row],[SVL]])^$M$3</f>
        <v>437.7907603942985</v>
      </c>
      <c r="N1128" s="13">
        <v>44048</v>
      </c>
      <c r="O1128" s="9" t="s">
        <v>2323</v>
      </c>
      <c r="P1128">
        <f>Table1373[[#This Row],[Date Measured GS 46]]-Table1373[[#This Row],[Exp. Start]]</f>
        <v>46</v>
      </c>
      <c r="Q1128">
        <v>18.420000000000002</v>
      </c>
      <c r="R1128">
        <v>46</v>
      </c>
      <c r="S1128">
        <v>0.43259999999999998</v>
      </c>
      <c r="T1128">
        <f>Table1373[[#This Row],[Mass GS 46]]*1000</f>
        <v>432.59999999999997</v>
      </c>
      <c r="U1128">
        <f>LOG(Table1373[[#This Row],[SVL GS 46]])</f>
        <v>1.2652896258608302</v>
      </c>
      <c r="V1128">
        <f>LOG(Table1373[[#This Row],[Mass (mg) GS 46]])</f>
        <v>2.6360865151030728</v>
      </c>
      <c r="W1128">
        <f>Table1373[[#This Row],[Mass (mg) GS 46]]*($W$4/Table1373[[#This Row],[SVL GS 46]])^$W$3</f>
        <v>230.38709438967257</v>
      </c>
      <c r="X1128" s="12">
        <f>Table1373[[#This Row],[GS 46]]-Table1373[[#This Row],[GS]]</f>
        <v>4</v>
      </c>
      <c r="Y1128">
        <f>Table1373[[#This Row],[SVL GS 46]]-Table1373[[#This Row],[SVL]]</f>
        <v>1.4000000000000021</v>
      </c>
      <c r="Z1128">
        <f>Table1373[[#This Row],[Mass GS 46]]-Table1373[[#This Row],[Mass]]</f>
        <v>-0.21440000000000003</v>
      </c>
      <c r="AA1128">
        <f>Table1373[[#This Row],[SMI.mg GS 46]]-Table1373[[#This Row],[SMI.mg]]</f>
        <v>-207.40366600462593</v>
      </c>
      <c r="AB1128">
        <f>Table1373[[#This Row],[Days post-exp. GS 46]]-Table1373[[#This Row],[Days post-exp.]]</f>
        <v>7</v>
      </c>
    </row>
    <row r="1129" spans="1:29">
      <c r="A1129" t="s">
        <v>2263</v>
      </c>
      <c r="B1129" t="s">
        <v>2196</v>
      </c>
      <c r="C1129" s="3">
        <v>44002</v>
      </c>
      <c r="D1129" s="13">
        <v>44041</v>
      </c>
      <c r="E1129" s="3" t="s">
        <v>2324</v>
      </c>
      <c r="F1129">
        <f>Table1373[[#This Row],[Date Measured]]-Table1373[[#This Row],[Exp. Start]]</f>
        <v>39</v>
      </c>
      <c r="G1129">
        <v>16.329999999999998</v>
      </c>
      <c r="H1129">
        <v>42</v>
      </c>
      <c r="I1129">
        <v>0.59</v>
      </c>
      <c r="J1129">
        <f>Table1373[[#This Row],[Mass]]*1000</f>
        <v>590</v>
      </c>
      <c r="K1129">
        <f>LOG(Table1373[[#This Row],[SVL]])</f>
        <v>1.2129861847366681</v>
      </c>
      <c r="L1129">
        <f>LOG(Table1373[[#This Row],[Mass (mg)]])</f>
        <v>2.7708520116421442</v>
      </c>
      <c r="M1129">
        <f>Table1373[[#This Row],[Mass (mg)]]*($M$4/Table1373[[#This Row],[SVL]])^$M$3</f>
        <v>448.00328772244245</v>
      </c>
      <c r="N1129" s="37">
        <v>44048</v>
      </c>
      <c r="O1129" s="38" t="s">
        <v>2325</v>
      </c>
      <c r="P1129">
        <f>Table1373[[#This Row],[Date Measured GS 46]]-Table1373[[#This Row],[Exp. Start]]</f>
        <v>46</v>
      </c>
      <c r="Q1129" s="41">
        <v>18.239999999999998</v>
      </c>
      <c r="R1129" s="41">
        <v>46</v>
      </c>
      <c r="S1129" s="41">
        <v>0.40079999999999999</v>
      </c>
      <c r="T1129" s="41">
        <f>Table1373[[#This Row],[Mass GS 46]]*1000</f>
        <v>400.8</v>
      </c>
      <c r="U1129" s="41">
        <f>LOG(Table1373[[#This Row],[SVL GS 46]])</f>
        <v>1.2610248339923973</v>
      </c>
      <c r="V1129" s="41">
        <f>LOG(Table1373[[#This Row],[Mass (mg) GS 46]])</f>
        <v>2.6029277128591892</v>
      </c>
      <c r="W1129">
        <f>Table1373[[#This Row],[Mass (mg) GS 46]]*($W$4/Table1373[[#This Row],[SVL GS 46]])^$W$3</f>
        <v>219.76944305884425</v>
      </c>
      <c r="X1129" s="12">
        <f>Table1373[[#This Row],[GS 46]]-Table1373[[#This Row],[GS]]</f>
        <v>4</v>
      </c>
      <c r="Y1129">
        <f>Table1373[[#This Row],[SVL GS 46]]-Table1373[[#This Row],[SVL]]</f>
        <v>1.9100000000000001</v>
      </c>
      <c r="Z1129">
        <f>Table1373[[#This Row],[Mass GS 46]]-Table1373[[#This Row],[Mass]]</f>
        <v>-0.18919999999999998</v>
      </c>
      <c r="AA1129">
        <f>Table1373[[#This Row],[SMI.mg GS 46]]-Table1373[[#This Row],[SMI.mg]]</f>
        <v>-228.23384466359821</v>
      </c>
      <c r="AB1129">
        <f>Table1373[[#This Row],[Days post-exp. GS 46]]-Table1373[[#This Row],[Days post-exp.]]</f>
        <v>7</v>
      </c>
    </row>
    <row r="1130" spans="1:29">
      <c r="A1130" t="s">
        <v>2263</v>
      </c>
      <c r="B1130" t="s">
        <v>2196</v>
      </c>
      <c r="C1130" s="3">
        <v>44002</v>
      </c>
      <c r="D1130" s="18">
        <v>44041</v>
      </c>
      <c r="E1130" s="4" t="s">
        <v>2326</v>
      </c>
      <c r="F1130">
        <f>Table1373[[#This Row],[Date Measured]]-Table1373[[#This Row],[Exp. Start]]</f>
        <v>39</v>
      </c>
      <c r="G1130" s="4">
        <v>15.92</v>
      </c>
      <c r="H1130" s="4">
        <v>44</v>
      </c>
      <c r="I1130" s="4">
        <v>0.52300000000000002</v>
      </c>
      <c r="J1130" s="4">
        <f>Table1373[[#This Row],[Mass]]*1000</f>
        <v>523</v>
      </c>
      <c r="K1130" s="4">
        <f>LOG(Table1373[[#This Row],[SVL]])</f>
        <v>1.2019430634016501</v>
      </c>
      <c r="L1130" s="4">
        <f>LOG(Table1373[[#This Row],[Mass (mg)]])</f>
        <v>2.7185016888672742</v>
      </c>
      <c r="M1130">
        <f>Table1373[[#This Row],[Mass (mg)]]*($M$4/Table1373[[#This Row],[SVL]])^$M$3</f>
        <v>426.27783819564257</v>
      </c>
      <c r="N1130" s="13">
        <v>44047</v>
      </c>
      <c r="O1130" s="9" t="s">
        <v>2327</v>
      </c>
      <c r="P1130">
        <f>Table1373[[#This Row],[Date Measured GS 46]]-Table1373[[#This Row],[Exp. Start]]</f>
        <v>45</v>
      </c>
      <c r="Q1130">
        <v>18.87</v>
      </c>
      <c r="R1130">
        <v>46</v>
      </c>
      <c r="S1130">
        <v>0.50319999999999998</v>
      </c>
      <c r="T1130">
        <f>Table1373[[#This Row],[Mass GS 46]]*1000</f>
        <v>503.2</v>
      </c>
      <c r="U1130">
        <f>LOG(Table1373[[#This Row],[SVL GS 46]])</f>
        <v>1.2757719001649315</v>
      </c>
      <c r="V1130">
        <f>LOG(Table1373[[#This Row],[Mass (mg) GS 46]])</f>
        <v>2.7017406324372124</v>
      </c>
      <c r="W1130">
        <f>Table1373[[#This Row],[Mass (mg) GS 46]]*($W$4/Table1373[[#This Row],[SVL GS 46]])^$W$3</f>
        <v>249.44577274410497</v>
      </c>
      <c r="X1130" s="12">
        <f>Table1373[[#This Row],[GS 46]]-Table1373[[#This Row],[GS]]</f>
        <v>2</v>
      </c>
      <c r="Y1130">
        <f>Table1373[[#This Row],[SVL GS 46]]-Table1373[[#This Row],[SVL]]</f>
        <v>2.9500000000000011</v>
      </c>
      <c r="Z1130">
        <f>Table1373[[#This Row],[Mass GS 46]]-Table1373[[#This Row],[Mass]]</f>
        <v>-1.980000000000004E-2</v>
      </c>
      <c r="AA1130">
        <f>Table1373[[#This Row],[SMI.mg GS 46]]-Table1373[[#This Row],[SMI.mg]]</f>
        <v>-176.8320654515376</v>
      </c>
      <c r="AB1130">
        <f>Table1373[[#This Row],[Days post-exp. GS 46]]-Table1373[[#This Row],[Days post-exp.]]</f>
        <v>6</v>
      </c>
    </row>
    <row r="1131" spans="1:29">
      <c r="A1131" t="s">
        <v>2263</v>
      </c>
      <c r="B1131" t="s">
        <v>2196</v>
      </c>
      <c r="C1131" s="3">
        <v>44002</v>
      </c>
      <c r="D1131" s="18">
        <v>44041</v>
      </c>
      <c r="E1131" s="4" t="s">
        <v>2328</v>
      </c>
      <c r="F1131">
        <f>Table1373[[#This Row],[Date Measured]]-Table1373[[#This Row],[Exp. Start]]</f>
        <v>39</v>
      </c>
      <c r="G1131" s="4">
        <v>17.03</v>
      </c>
      <c r="H1131" s="4">
        <v>45</v>
      </c>
      <c r="I1131" s="4">
        <v>0.44</v>
      </c>
      <c r="J1131" s="4">
        <f>Table1373[[#This Row],[Mass]]*1000</f>
        <v>440</v>
      </c>
      <c r="K1131" s="4">
        <f>LOG(Table1373[[#This Row],[SVL]])</f>
        <v>1.2312146479626012</v>
      </c>
      <c r="L1131" s="4">
        <f>LOG(Table1373[[#This Row],[Mass (mg)]])</f>
        <v>2.6434526764861874</v>
      </c>
      <c r="M1131">
        <f>Table1373[[#This Row],[Mass (mg)]]*($M$4/Table1373[[#This Row],[SVL]])^$M$3</f>
        <v>297.23804679819642</v>
      </c>
      <c r="O1131" s="6" t="s">
        <v>2329</v>
      </c>
      <c r="AC1131" s="12" t="s">
        <v>115</v>
      </c>
    </row>
    <row r="1132" spans="1:29">
      <c r="A1132" t="s">
        <v>2263</v>
      </c>
      <c r="B1132" t="s">
        <v>2196</v>
      </c>
      <c r="C1132" s="3">
        <v>44002</v>
      </c>
      <c r="D1132" s="13">
        <v>44042</v>
      </c>
      <c r="E1132" s="3" t="s">
        <v>2330</v>
      </c>
      <c r="F1132">
        <f>Table1373[[#This Row],[Date Measured]]-Table1373[[#This Row],[Exp. Start]]</f>
        <v>40</v>
      </c>
      <c r="G1132">
        <v>16.78</v>
      </c>
      <c r="H1132">
        <v>42</v>
      </c>
      <c r="I1132">
        <v>0.51600000000000001</v>
      </c>
      <c r="J1132">
        <f>Table1373[[#This Row],[Mass]]*1000</f>
        <v>516</v>
      </c>
      <c r="K1132">
        <f>LOG(Table1373[[#This Row],[SVL]])</f>
        <v>1.2247919564926815</v>
      </c>
      <c r="L1132">
        <f>LOG(Table1373[[#This Row],[Mass (mg)]])</f>
        <v>2.7126497016272113</v>
      </c>
      <c r="M1132">
        <f>Table1373[[#This Row],[Mass (mg)]]*($M$4/Table1373[[#This Row],[SVL]])^$M$3</f>
        <v>363.23907823260981</v>
      </c>
      <c r="N1132" s="13">
        <v>44048</v>
      </c>
      <c r="O1132" s="9" t="s">
        <v>2331</v>
      </c>
      <c r="P1132">
        <f>Table1373[[#This Row],[Date Measured GS 46]]-Table1373[[#This Row],[Exp. Start]]</f>
        <v>46</v>
      </c>
      <c r="Q1132">
        <v>18.04</v>
      </c>
      <c r="R1132">
        <v>46</v>
      </c>
      <c r="S1132">
        <v>0.38129999999999997</v>
      </c>
      <c r="T1132">
        <f>Table1373[[#This Row],[Mass GS 46]]*1000</f>
        <v>381.29999999999995</v>
      </c>
      <c r="U1132">
        <f>LOG(Table1373[[#This Row],[SVL GS 46]])</f>
        <v>1.2562365332059229</v>
      </c>
      <c r="V1132">
        <f>LOG(Table1373[[#This Row],[Mass (mg) GS 46]])</f>
        <v>2.5812668052736707</v>
      </c>
      <c r="W1132">
        <f>Table1373[[#This Row],[Mass (mg) GS 46]]*($W$4/Table1373[[#This Row],[SVL GS 46]])^$W$3</f>
        <v>216.03761376943402</v>
      </c>
      <c r="X1132" s="12">
        <f>Table1373[[#This Row],[GS 46]]-Table1373[[#This Row],[GS]]</f>
        <v>4</v>
      </c>
      <c r="Y1132">
        <f>Table1373[[#This Row],[SVL GS 46]]-Table1373[[#This Row],[SVL]]</f>
        <v>1.259999999999998</v>
      </c>
      <c r="Z1132">
        <f>Table1373[[#This Row],[Mass GS 46]]-Table1373[[#This Row],[Mass]]</f>
        <v>-0.13470000000000004</v>
      </c>
      <c r="AA1132">
        <f>Table1373[[#This Row],[SMI.mg GS 46]]-Table1373[[#This Row],[SMI.mg]]</f>
        <v>-147.2014644631758</v>
      </c>
      <c r="AB1132">
        <f>Table1373[[#This Row],[Days post-exp. GS 46]]-Table1373[[#This Row],[Days post-exp.]]</f>
        <v>6</v>
      </c>
    </row>
    <row r="1133" spans="1:29">
      <c r="A1133" t="s">
        <v>2263</v>
      </c>
      <c r="B1133" t="s">
        <v>2196</v>
      </c>
      <c r="C1133" s="3">
        <v>44002</v>
      </c>
      <c r="D1133" s="18">
        <v>44042</v>
      </c>
      <c r="E1133" s="4" t="s">
        <v>2332</v>
      </c>
      <c r="F1133">
        <f>Table1373[[#This Row],[Date Measured]]-Table1373[[#This Row],[Exp. Start]]</f>
        <v>40</v>
      </c>
      <c r="G1133" s="4">
        <v>15.85</v>
      </c>
      <c r="H1133" s="4">
        <v>45</v>
      </c>
      <c r="I1133" s="4">
        <v>0.42399999999999999</v>
      </c>
      <c r="J1133" s="4">
        <f>Table1373[[#This Row],[Mass]]*1000</f>
        <v>424</v>
      </c>
      <c r="K1133" s="4">
        <f>LOG(Table1373[[#This Row],[SVL]])</f>
        <v>1.2000292665537702</v>
      </c>
      <c r="L1133" s="4">
        <f>LOG(Table1373[[#This Row],[Mass (mg)]])</f>
        <v>2.6273658565927325</v>
      </c>
      <c r="M1133">
        <f>Table1373[[#This Row],[Mass (mg)]]*($M$4/Table1373[[#This Row],[SVL]])^$M$3</f>
        <v>349.85494933116121</v>
      </c>
      <c r="N1133" s="37">
        <v>44044</v>
      </c>
      <c r="O1133" s="38" t="s">
        <v>2333</v>
      </c>
      <c r="P1133">
        <f>Table1373[[#This Row],[Date Measured GS 46]]-Table1373[[#This Row],[Exp. Start]]</f>
        <v>42</v>
      </c>
      <c r="Q1133" s="41">
        <v>18.11</v>
      </c>
      <c r="R1133" s="41">
        <v>46</v>
      </c>
      <c r="S1133" s="41">
        <v>0.40899999999999997</v>
      </c>
      <c r="T1133" s="41">
        <f>Table1373[[#This Row],[Mass GS 46]]*1000</f>
        <v>409</v>
      </c>
      <c r="U1133" s="41">
        <f>LOG(Table1373[[#This Row],[SVL GS 46]])</f>
        <v>1.2579184503140584</v>
      </c>
      <c r="V1133" s="41">
        <f>LOG(Table1373[[#This Row],[Mass (mg) GS 46]])</f>
        <v>2.6117233080073419</v>
      </c>
      <c r="W1133">
        <f>Table1373[[#This Row],[Mass (mg) GS 46]]*($W$4/Table1373[[#This Row],[SVL GS 46]])^$W$3</f>
        <v>229.08147829527815</v>
      </c>
      <c r="X1133" s="12">
        <f>Table1373[[#This Row],[GS 46]]-Table1373[[#This Row],[GS]]</f>
        <v>1</v>
      </c>
      <c r="Y1133">
        <f>Table1373[[#This Row],[SVL GS 46]]-Table1373[[#This Row],[SVL]]</f>
        <v>2.2599999999999998</v>
      </c>
      <c r="Z1133">
        <f>Table1373[[#This Row],[Mass GS 46]]-Table1373[[#This Row],[Mass]]</f>
        <v>-1.5000000000000013E-2</v>
      </c>
      <c r="AA1133">
        <f>Table1373[[#This Row],[SMI.mg GS 46]]-Table1373[[#This Row],[SMI.mg]]</f>
        <v>-120.77347103588306</v>
      </c>
      <c r="AB1133">
        <f>Table1373[[#This Row],[Days post-exp. GS 46]]-Table1373[[#This Row],[Days post-exp.]]</f>
        <v>2</v>
      </c>
    </row>
    <row r="1134" spans="1:29" ht="14.65" thickBot="1">
      <c r="A1134" s="1" t="s">
        <v>2263</v>
      </c>
      <c r="B1134" s="1" t="s">
        <v>2196</v>
      </c>
      <c r="C1134" s="2">
        <v>44002</v>
      </c>
      <c r="D1134" s="17">
        <v>44046</v>
      </c>
      <c r="E1134" s="7" t="s">
        <v>2334</v>
      </c>
      <c r="F1134" s="1">
        <f>Table1373[[#This Row],[Date Measured]]-Table1373[[#This Row],[Exp. Start]]</f>
        <v>44</v>
      </c>
      <c r="G1134" s="7">
        <v>16.86</v>
      </c>
      <c r="H1134" s="7">
        <v>45</v>
      </c>
      <c r="I1134" s="7">
        <v>0.47399999999999998</v>
      </c>
      <c r="J1134" s="7">
        <f>Table1373[[#This Row],[Mass]]*1000</f>
        <v>474</v>
      </c>
      <c r="K1134" s="7">
        <f>LOG(Table1373[[#This Row],[SVL]])</f>
        <v>1.2268575702887234</v>
      </c>
      <c r="L1134" s="7">
        <f>LOG(Table1373[[#This Row],[Mass (mg)]])</f>
        <v>2.6757783416740852</v>
      </c>
      <c r="M1134" s="36">
        <f>Table1373[[#This Row],[Mass (mg)]]*($M$4/Table1373[[#This Row],[SVL]])^$M$3</f>
        <v>329.28140163172674</v>
      </c>
      <c r="N1134" s="14">
        <v>44052</v>
      </c>
      <c r="O1134" s="1" t="s">
        <v>2335</v>
      </c>
      <c r="P1134" s="1">
        <f>Table1373[[#This Row],[Date Measured GS 46]]-Table1373[[#This Row],[Exp. Start]]</f>
        <v>50</v>
      </c>
      <c r="Q1134" s="1">
        <v>15.24</v>
      </c>
      <c r="R1134" s="1">
        <v>46</v>
      </c>
      <c r="S1134" s="1">
        <v>0.42799999999999999</v>
      </c>
      <c r="T1134" s="1">
        <f>Table1373[[#This Row],[Mass GS 46]]*1000</f>
        <v>428</v>
      </c>
      <c r="U1134" s="1">
        <f>LOG(Table1373[[#This Row],[SVL GS 46]])</f>
        <v>1.1829849670035817</v>
      </c>
      <c r="V1134" s="1">
        <f>LOG(Table1373[[#This Row],[Mass (mg) GS 46]])</f>
        <v>2.6314437690131722</v>
      </c>
      <c r="W1134" s="36">
        <f>Table1373[[#This Row],[Mass (mg) GS 46]]*($W$4/Table1373[[#This Row],[SVL GS 46]])^$W$3</f>
        <v>400.21169362779557</v>
      </c>
      <c r="X1134" s="15">
        <f>Table1373[[#This Row],[GS 46]]-Table1373[[#This Row],[GS]]</f>
        <v>1</v>
      </c>
      <c r="Y1134" s="1">
        <f>Table1373[[#This Row],[SVL GS 46]]-Table1373[[#This Row],[SVL]]</f>
        <v>-1.6199999999999992</v>
      </c>
      <c r="Z1134" s="1">
        <f>Table1373[[#This Row],[Mass GS 46]]-Table1373[[#This Row],[Mass]]</f>
        <v>-4.5999999999999985E-2</v>
      </c>
      <c r="AA1134" s="1">
        <f>Table1373[[#This Row],[SMI.mg GS 46]]-Table1373[[#This Row],[SMI.mg]]</f>
        <v>70.930291996068831</v>
      </c>
      <c r="AB1134" s="1">
        <f>Table1373[[#This Row],[Days post-exp. GS 46]]-Table1373[[#This Row],[Days post-exp.]]</f>
        <v>6</v>
      </c>
      <c r="AC1134" s="15"/>
    </row>
    <row r="1135" spans="1:29">
      <c r="A1135" t="s">
        <v>2336</v>
      </c>
      <c r="B1135" t="s">
        <v>2196</v>
      </c>
      <c r="C1135" s="3">
        <v>44002</v>
      </c>
      <c r="D1135" s="13">
        <v>44019</v>
      </c>
      <c r="E1135" t="s">
        <v>2337</v>
      </c>
      <c r="F1135">
        <f>Table1373[[#This Row],[Date Measured]]-Table1373[[#This Row],[Exp. Start]]</f>
        <v>17</v>
      </c>
      <c r="G1135">
        <v>12.55</v>
      </c>
      <c r="H1135">
        <v>42</v>
      </c>
      <c r="I1135">
        <v>0.26900000000000002</v>
      </c>
      <c r="J1135">
        <f>Table1373[[#This Row],[Mass]]*1000</f>
        <v>269</v>
      </c>
      <c r="K1135">
        <f>LOG(Table1373[[#This Row],[SVL]])</f>
        <v>1.0986437258170569</v>
      </c>
      <c r="L1135">
        <f>LOG(Table1373[[#This Row],[Mass (mg)]])</f>
        <v>2.4297522800024081</v>
      </c>
      <c r="M1135">
        <f>Table1373[[#This Row],[Mass (mg)]]*($M$4/Table1373[[#This Row],[SVL]])^$M$3</f>
        <v>425.30006972153859</v>
      </c>
      <c r="N1135" s="13">
        <v>44023</v>
      </c>
      <c r="O1135" t="s">
        <v>2338</v>
      </c>
      <c r="P1135">
        <f>Table1373[[#This Row],[Date Measured GS 46]]-Table1373[[#This Row],[Exp. Start]]</f>
        <v>21</v>
      </c>
      <c r="Q1135">
        <v>14.42</v>
      </c>
      <c r="R1135">
        <v>46</v>
      </c>
      <c r="S1135">
        <v>0.20599999999999999</v>
      </c>
      <c r="T1135">
        <f>Table1373[[#This Row],[Mass GS 46]]*1000</f>
        <v>206</v>
      </c>
      <c r="U1135">
        <f>LOG(Table1373[[#This Row],[SVL GS 46]])</f>
        <v>1.1589652603834102</v>
      </c>
      <c r="V1135">
        <f>LOG(Table1373[[#This Row],[Mass (mg) GS 46]])</f>
        <v>2.3138672203691533</v>
      </c>
      <c r="W1135">
        <f>Table1373[[#This Row],[Mass (mg) GS 46]]*($W$4/Table1373[[#This Row],[SVL GS 46]])^$W$3</f>
        <v>227.0180420176774</v>
      </c>
      <c r="X1135" s="12">
        <f>Table1373[[#This Row],[GS 46]]-Table1373[[#This Row],[GS]]</f>
        <v>4</v>
      </c>
      <c r="Y1135">
        <f>Table1373[[#This Row],[SVL GS 46]]-Table1373[[#This Row],[SVL]]</f>
        <v>1.8699999999999992</v>
      </c>
      <c r="Z1135">
        <f>Table1373[[#This Row],[Mass GS 46]]-Table1373[[#This Row],[Mass]]</f>
        <v>-6.3000000000000028E-2</v>
      </c>
      <c r="AA1135">
        <f>Table1373[[#This Row],[SMI.mg GS 46]]-Table1373[[#This Row],[SMI.mg]]</f>
        <v>-198.28202770386119</v>
      </c>
      <c r="AB1135">
        <f>Table1373[[#This Row],[Days post-exp. GS 46]]-Table1373[[#This Row],[Days post-exp.]]</f>
        <v>4</v>
      </c>
    </row>
    <row r="1136" spans="1:29">
      <c r="A1136" t="s">
        <v>2336</v>
      </c>
      <c r="B1136" t="s">
        <v>2196</v>
      </c>
      <c r="C1136" s="3">
        <v>44002</v>
      </c>
      <c r="D1136" s="18">
        <v>44019</v>
      </c>
      <c r="E1136" s="4" t="s">
        <v>2339</v>
      </c>
      <c r="F1136">
        <f>Table1373[[#This Row],[Date Measured]]-Table1373[[#This Row],[Exp. Start]]</f>
        <v>17</v>
      </c>
      <c r="G1136" s="4">
        <v>11.35</v>
      </c>
      <c r="H1136" s="4">
        <v>44</v>
      </c>
      <c r="I1136" s="4">
        <v>0.21099999999999999</v>
      </c>
      <c r="J1136" s="4">
        <f>Table1373[[#This Row],[Mass]]*1000</f>
        <v>211</v>
      </c>
      <c r="K1136" s="4">
        <f>LOG(Table1373[[#This Row],[SVL]])</f>
        <v>1.0549958615291415</v>
      </c>
      <c r="L1136" s="4">
        <f>LOG(Table1373[[#This Row],[Mass (mg)]])</f>
        <v>2.3242824552976926</v>
      </c>
      <c r="M1136">
        <f>Table1373[[#This Row],[Mass (mg)]]*($M$4/Table1373[[#This Row],[SVL]])^$M$3</f>
        <v>441.37907736705966</v>
      </c>
      <c r="N1136" s="13">
        <v>44020</v>
      </c>
      <c r="O1136" t="s">
        <v>2340</v>
      </c>
      <c r="P1136">
        <f>Table1373[[#This Row],[Date Measured GS 46]]-Table1373[[#This Row],[Exp. Start]]</f>
        <v>18</v>
      </c>
      <c r="Q1136">
        <v>11.86</v>
      </c>
      <c r="R1136">
        <v>46</v>
      </c>
      <c r="S1136">
        <v>0.19800000000000001</v>
      </c>
      <c r="T1136">
        <f>Table1373[[#This Row],[Mass GS 46]]*1000</f>
        <v>198</v>
      </c>
      <c r="U1136">
        <f>LOG(Table1373[[#This Row],[SVL GS 46]])</f>
        <v>1.0740846890282438</v>
      </c>
      <c r="V1136">
        <f>LOG(Table1373[[#This Row],[Mass (mg) GS 46]])</f>
        <v>2.2966651902615309</v>
      </c>
      <c r="W1136">
        <f>Table1373[[#This Row],[Mass (mg) GS 46]]*($W$4/Table1373[[#This Row],[SVL GS 46]])^$W$3</f>
        <v>389.92771125569175</v>
      </c>
      <c r="X1136" s="12">
        <f>Table1373[[#This Row],[GS 46]]-Table1373[[#This Row],[GS]]</f>
        <v>2</v>
      </c>
      <c r="Y1136">
        <f>Table1373[[#This Row],[SVL GS 46]]-Table1373[[#This Row],[SVL]]</f>
        <v>0.50999999999999979</v>
      </c>
      <c r="Z1136">
        <f>Table1373[[#This Row],[Mass GS 46]]-Table1373[[#This Row],[Mass]]</f>
        <v>-1.2999999999999984E-2</v>
      </c>
      <c r="AA1136">
        <f>Table1373[[#This Row],[SMI.mg GS 46]]-Table1373[[#This Row],[SMI.mg]]</f>
        <v>-51.451366111367918</v>
      </c>
      <c r="AB1136">
        <f>Table1373[[#This Row],[Days post-exp. GS 46]]-Table1373[[#This Row],[Days post-exp.]]</f>
        <v>1</v>
      </c>
    </row>
    <row r="1137" spans="1:28">
      <c r="A1137" t="s">
        <v>2336</v>
      </c>
      <c r="B1137" t="s">
        <v>2196</v>
      </c>
      <c r="C1137" s="3">
        <v>44002</v>
      </c>
      <c r="D1137" s="13">
        <v>44020</v>
      </c>
      <c r="E1137" s="3" t="s">
        <v>2341</v>
      </c>
      <c r="F1137">
        <f>Table1373[[#This Row],[Date Measured]]-Table1373[[#This Row],[Exp. Start]]</f>
        <v>18</v>
      </c>
      <c r="G1137">
        <v>11.91</v>
      </c>
      <c r="H1137">
        <v>42</v>
      </c>
      <c r="I1137">
        <v>0.30199999999999999</v>
      </c>
      <c r="J1137">
        <f>Table1373[[#This Row],[Mass]]*1000</f>
        <v>302</v>
      </c>
      <c r="K1137">
        <f>LOG(Table1373[[#This Row],[SVL]])</f>
        <v>1.0759117614827776</v>
      </c>
      <c r="L1137">
        <f>LOG(Table1373[[#This Row],[Mass (mg)]])</f>
        <v>2.4800069429571505</v>
      </c>
      <c r="M1137">
        <f>Table1373[[#This Row],[Mass (mg)]]*($M$4/Table1373[[#This Row],[SVL]])^$M$3</f>
        <v>552.42407981249892</v>
      </c>
      <c r="N1137" s="13">
        <v>44025</v>
      </c>
      <c r="O1137" t="s">
        <v>2342</v>
      </c>
      <c r="P1137">
        <f>Table1373[[#This Row],[Date Measured GS 46]]-Table1373[[#This Row],[Exp. Start]]</f>
        <v>23</v>
      </c>
      <c r="Q1137">
        <v>13.09</v>
      </c>
      <c r="R1137">
        <v>46</v>
      </c>
      <c r="S1137">
        <v>0.17799999999999999</v>
      </c>
      <c r="T1137">
        <f>Table1373[[#This Row],[Mass GS 46]]*1000</f>
        <v>178</v>
      </c>
      <c r="U1137">
        <f>LOG(Table1373[[#This Row],[SVL GS 46]])</f>
        <v>1.1169396465507557</v>
      </c>
      <c r="V1137">
        <f>LOG(Table1373[[#This Row],[Mass (mg) GS 46]])</f>
        <v>2.2504200023088941</v>
      </c>
      <c r="W1137">
        <f>Table1373[[#This Row],[Mass (mg) GS 46]]*($W$4/Table1373[[#This Row],[SVL GS 46]])^$W$3</f>
        <v>261.48351233656797</v>
      </c>
      <c r="X1137" s="12">
        <f>Table1373[[#This Row],[GS 46]]-Table1373[[#This Row],[GS]]</f>
        <v>4</v>
      </c>
      <c r="Y1137">
        <f>Table1373[[#This Row],[SVL GS 46]]-Table1373[[#This Row],[SVL]]</f>
        <v>1.1799999999999997</v>
      </c>
      <c r="Z1137">
        <f>Table1373[[#This Row],[Mass GS 46]]-Table1373[[#This Row],[Mass]]</f>
        <v>-0.124</v>
      </c>
      <c r="AA1137">
        <f>Table1373[[#This Row],[SMI.mg GS 46]]-Table1373[[#This Row],[SMI.mg]]</f>
        <v>-290.94056747593095</v>
      </c>
      <c r="AB1137">
        <f>Table1373[[#This Row],[Days post-exp. GS 46]]-Table1373[[#This Row],[Days post-exp.]]</f>
        <v>5</v>
      </c>
    </row>
    <row r="1138" spans="1:28">
      <c r="A1138" t="s">
        <v>2336</v>
      </c>
      <c r="B1138" t="s">
        <v>2196</v>
      </c>
      <c r="C1138" s="3">
        <v>44002</v>
      </c>
      <c r="D1138" s="18">
        <v>44020</v>
      </c>
      <c r="E1138" s="4" t="s">
        <v>2343</v>
      </c>
      <c r="F1138">
        <f>Table1373[[#This Row],[Date Measured]]-Table1373[[#This Row],[Exp. Start]]</f>
        <v>18</v>
      </c>
      <c r="G1138" s="4">
        <v>12.13</v>
      </c>
      <c r="H1138" s="4">
        <v>43</v>
      </c>
      <c r="I1138" s="4">
        <v>0.31</v>
      </c>
      <c r="J1138" s="4">
        <f>Table1373[[#This Row],[Mass]]*1000</f>
        <v>310</v>
      </c>
      <c r="K1138" s="4">
        <f>LOG(Table1373[[#This Row],[SVL]])</f>
        <v>1.0838608008665731</v>
      </c>
      <c r="L1138" s="4">
        <f>LOG(Table1373[[#This Row],[Mass (mg)]])</f>
        <v>2.4913616938342726</v>
      </c>
      <c r="M1138">
        <f>Table1373[[#This Row],[Mass (mg)]]*($M$4/Table1373[[#This Row],[SVL]])^$M$3</f>
        <v>538.87048158757364</v>
      </c>
      <c r="N1138" s="13">
        <v>44025</v>
      </c>
      <c r="O1138" t="s">
        <v>2344</v>
      </c>
      <c r="P1138">
        <f>Table1373[[#This Row],[Date Measured GS 46]]-Table1373[[#This Row],[Exp. Start]]</f>
        <v>23</v>
      </c>
      <c r="Q1138">
        <v>15.23</v>
      </c>
      <c r="R1138">
        <v>46</v>
      </c>
      <c r="S1138">
        <v>0.215</v>
      </c>
      <c r="T1138">
        <f>Table1373[[#This Row],[Mass GS 46]]*1000</f>
        <v>215</v>
      </c>
      <c r="U1138">
        <f>LOG(Table1373[[#This Row],[SVL GS 46]])</f>
        <v>1.1826999033360426</v>
      </c>
      <c r="V1138">
        <f>LOG(Table1373[[#This Row],[Mass (mg) GS 46]])</f>
        <v>2.3324384599156054</v>
      </c>
      <c r="W1138">
        <f>Table1373[[#This Row],[Mass (mg) GS 46]]*($W$4/Table1373[[#This Row],[SVL GS 46]])^$W$3</f>
        <v>201.43327151978298</v>
      </c>
      <c r="X1138" s="12">
        <f>Table1373[[#This Row],[GS 46]]-Table1373[[#This Row],[GS]]</f>
        <v>3</v>
      </c>
      <c r="Y1138">
        <f>Table1373[[#This Row],[SVL GS 46]]-Table1373[[#This Row],[SVL]]</f>
        <v>3.0999999999999996</v>
      </c>
      <c r="Z1138">
        <f>Table1373[[#This Row],[Mass GS 46]]-Table1373[[#This Row],[Mass]]</f>
        <v>-9.5000000000000001E-2</v>
      </c>
      <c r="AA1138">
        <f>Table1373[[#This Row],[SMI.mg GS 46]]-Table1373[[#This Row],[SMI.mg]]</f>
        <v>-337.43721006779066</v>
      </c>
      <c r="AB1138">
        <f>Table1373[[#This Row],[Days post-exp. GS 46]]-Table1373[[#This Row],[Days post-exp.]]</f>
        <v>5</v>
      </c>
    </row>
    <row r="1139" spans="1:28">
      <c r="A1139" t="s">
        <v>2336</v>
      </c>
      <c r="B1139" t="s">
        <v>2196</v>
      </c>
      <c r="C1139" s="3">
        <v>44002</v>
      </c>
      <c r="D1139" s="18">
        <v>44021</v>
      </c>
      <c r="E1139" s="4" t="s">
        <v>2345</v>
      </c>
      <c r="F1139">
        <f>Table1373[[#This Row],[Date Measured]]-Table1373[[#This Row],[Exp. Start]]</f>
        <v>19</v>
      </c>
      <c r="G1139" s="4">
        <v>11.42</v>
      </c>
      <c r="H1139" s="4">
        <v>44</v>
      </c>
      <c r="I1139" s="4">
        <v>0.21</v>
      </c>
      <c r="J1139" s="4">
        <f>Table1373[[#This Row],[Mass]]*1000</f>
        <v>210</v>
      </c>
      <c r="K1139" s="4">
        <f>LOG(Table1373[[#This Row],[SVL]])</f>
        <v>1.0576661039098292</v>
      </c>
      <c r="L1139" s="4">
        <f>LOG(Table1373[[#This Row],[Mass (mg)]])</f>
        <v>2.3222192947339191</v>
      </c>
      <c r="M1139">
        <f>Table1373[[#This Row],[Mass (mg)]]*($M$4/Table1373[[#This Row],[SVL]])^$M$3</f>
        <v>431.82752058503831</v>
      </c>
      <c r="N1139" s="13">
        <v>44026</v>
      </c>
      <c r="O1139" t="s">
        <v>2346</v>
      </c>
      <c r="P1139">
        <f>Table1373[[#This Row],[Date Measured GS 46]]-Table1373[[#This Row],[Exp. Start]]</f>
        <v>24</v>
      </c>
      <c r="Q1139">
        <v>13.1</v>
      </c>
      <c r="R1139">
        <v>46</v>
      </c>
      <c r="S1139">
        <v>0.17599999999999999</v>
      </c>
      <c r="T1139">
        <f>Table1373[[#This Row],[Mass GS 46]]*1000</f>
        <v>176</v>
      </c>
      <c r="U1139">
        <f>LOG(Table1373[[#This Row],[SVL GS 46]])</f>
        <v>1.1172712956557642</v>
      </c>
      <c r="V1139">
        <f>LOG(Table1373[[#This Row],[Mass (mg) GS 46]])</f>
        <v>2.2455126678141499</v>
      </c>
      <c r="W1139">
        <f>Table1373[[#This Row],[Mass (mg) GS 46]]*($W$4/Table1373[[#This Row],[SVL GS 46]])^$W$3</f>
        <v>257.9596972565825</v>
      </c>
      <c r="X1139" s="12">
        <f>Table1373[[#This Row],[GS 46]]-Table1373[[#This Row],[GS]]</f>
        <v>2</v>
      </c>
      <c r="Y1139">
        <f>Table1373[[#This Row],[SVL GS 46]]-Table1373[[#This Row],[SVL]]</f>
        <v>1.6799999999999997</v>
      </c>
      <c r="Z1139">
        <f>Table1373[[#This Row],[Mass GS 46]]-Table1373[[#This Row],[Mass]]</f>
        <v>-3.4000000000000002E-2</v>
      </c>
      <c r="AA1139">
        <f>Table1373[[#This Row],[SMI.mg GS 46]]-Table1373[[#This Row],[SMI.mg]]</f>
        <v>-173.86782332845581</v>
      </c>
      <c r="AB1139">
        <f>Table1373[[#This Row],[Days post-exp. GS 46]]-Table1373[[#This Row],[Days post-exp.]]</f>
        <v>5</v>
      </c>
    </row>
    <row r="1140" spans="1:28">
      <c r="A1140" t="s">
        <v>2336</v>
      </c>
      <c r="B1140" t="s">
        <v>2196</v>
      </c>
      <c r="C1140" s="3">
        <v>44002</v>
      </c>
      <c r="D1140" s="18">
        <v>44021</v>
      </c>
      <c r="E1140" s="4" t="s">
        <v>2347</v>
      </c>
      <c r="F1140">
        <f>Table1373[[#This Row],[Date Measured]]-Table1373[[#This Row],[Exp. Start]]</f>
        <v>19</v>
      </c>
      <c r="G1140" s="4">
        <v>13.03</v>
      </c>
      <c r="H1140" s="4">
        <v>45</v>
      </c>
      <c r="I1140" s="4">
        <v>0.22800000000000001</v>
      </c>
      <c r="J1140" s="4">
        <f>Table1373[[#This Row],[Mass]]*1000</f>
        <v>228</v>
      </c>
      <c r="K1140" s="4">
        <f>LOG(Table1373[[#This Row],[SVL]])</f>
        <v>1.1149444157125847</v>
      </c>
      <c r="L1140" s="4">
        <f>LOG(Table1373[[#This Row],[Mass (mg)]])</f>
        <v>2.357934847000454</v>
      </c>
      <c r="M1140">
        <f>Table1373[[#This Row],[Mass (mg)]]*($M$4/Table1373[[#This Row],[SVL]])^$M$3</f>
        <v>324.69125113535063</v>
      </c>
      <c r="N1140" s="13">
        <v>44022</v>
      </c>
      <c r="O1140" t="s">
        <v>2348</v>
      </c>
      <c r="P1140">
        <f>Table1373[[#This Row],[Date Measured GS 46]]-Table1373[[#This Row],[Exp. Start]]</f>
        <v>20</v>
      </c>
      <c r="Q1140">
        <v>13.8</v>
      </c>
      <c r="R1140">
        <v>46</v>
      </c>
      <c r="S1140">
        <v>0.22500000000000001</v>
      </c>
      <c r="T1140">
        <f>Table1373[[#This Row],[Mass GS 46]]*1000</f>
        <v>225</v>
      </c>
      <c r="U1140">
        <f>LOG(Table1373[[#This Row],[SVL GS 46]])</f>
        <v>1.1398790864012365</v>
      </c>
      <c r="V1140">
        <f>LOG(Table1373[[#This Row],[Mass (mg) GS 46]])</f>
        <v>2.3521825181113627</v>
      </c>
      <c r="W1140">
        <f>Table1373[[#This Row],[Mass (mg) GS 46]]*($W$4/Table1373[[#This Row],[SVL GS 46]])^$W$3</f>
        <v>282.53252927327799</v>
      </c>
      <c r="X1140" s="12">
        <f>Table1373[[#This Row],[GS 46]]-Table1373[[#This Row],[GS]]</f>
        <v>1</v>
      </c>
      <c r="Y1140">
        <f>Table1373[[#This Row],[SVL GS 46]]-Table1373[[#This Row],[SVL]]</f>
        <v>0.77000000000000135</v>
      </c>
      <c r="Z1140">
        <f>Table1373[[#This Row],[Mass GS 46]]-Table1373[[#This Row],[Mass]]</f>
        <v>-3.0000000000000027E-3</v>
      </c>
      <c r="AA1140">
        <f>Table1373[[#This Row],[SMI.mg GS 46]]-Table1373[[#This Row],[SMI.mg]]</f>
        <v>-42.158721862072639</v>
      </c>
      <c r="AB1140">
        <f>Table1373[[#This Row],[Days post-exp. GS 46]]-Table1373[[#This Row],[Days post-exp.]]</f>
        <v>1</v>
      </c>
    </row>
    <row r="1141" spans="1:28">
      <c r="A1141" t="s">
        <v>2336</v>
      </c>
      <c r="B1141" t="s">
        <v>2196</v>
      </c>
      <c r="C1141" s="3">
        <v>44002</v>
      </c>
      <c r="D1141" s="18">
        <v>44021</v>
      </c>
      <c r="E1141" s="4" t="s">
        <v>2349</v>
      </c>
      <c r="F1141">
        <f>Table1373[[#This Row],[Date Measured]]-Table1373[[#This Row],[Exp. Start]]</f>
        <v>19</v>
      </c>
      <c r="G1141" s="4">
        <v>11.93</v>
      </c>
      <c r="H1141" s="4">
        <v>45</v>
      </c>
      <c r="I1141" s="4">
        <v>0.17899999999999999</v>
      </c>
      <c r="J1141" s="4">
        <f>Table1373[[#This Row],[Mass]]*1000</f>
        <v>179</v>
      </c>
      <c r="K1141" s="4">
        <f>LOG(Table1373[[#This Row],[SVL]])</f>
        <v>1.0766404436703418</v>
      </c>
      <c r="L1141" s="4">
        <f>LOG(Table1373[[#This Row],[Mass (mg)]])</f>
        <v>2.2528530309798933</v>
      </c>
      <c r="M1141">
        <f>Table1373[[#This Row],[Mass (mg)]]*($M$4/Table1373[[#This Row],[SVL]])^$M$3</f>
        <v>325.90337762470909</v>
      </c>
      <c r="N1141" s="13">
        <v>44022</v>
      </c>
      <c r="O1141" t="s">
        <v>2350</v>
      </c>
      <c r="P1141">
        <f>Table1373[[#This Row],[Date Measured GS 46]]-Table1373[[#This Row],[Exp. Start]]</f>
        <v>20</v>
      </c>
      <c r="Q1141">
        <v>12.55</v>
      </c>
      <c r="R1141">
        <v>46</v>
      </c>
      <c r="S1141">
        <v>0.18099999999999999</v>
      </c>
      <c r="T1141">
        <f>Table1373[[#This Row],[Mass GS 46]]*1000</f>
        <v>181</v>
      </c>
      <c r="U1141">
        <f>LOG(Table1373[[#This Row],[SVL GS 46]])</f>
        <v>1.0986437258170569</v>
      </c>
      <c r="V1141">
        <f>LOG(Table1373[[#This Row],[Mass (mg) GS 46]])</f>
        <v>2.2576785748691846</v>
      </c>
      <c r="W1141">
        <f>Table1373[[#This Row],[Mass (mg) GS 46]]*($W$4/Table1373[[#This Row],[SVL GS 46]])^$W$3</f>
        <v>301.33413608277937</v>
      </c>
      <c r="X1141" s="12">
        <f>Table1373[[#This Row],[GS 46]]-Table1373[[#This Row],[GS]]</f>
        <v>1</v>
      </c>
      <c r="Y1141">
        <f>Table1373[[#This Row],[SVL GS 46]]-Table1373[[#This Row],[SVL]]</f>
        <v>0.62000000000000099</v>
      </c>
      <c r="Z1141">
        <f>Table1373[[#This Row],[Mass GS 46]]-Table1373[[#This Row],[Mass]]</f>
        <v>2.0000000000000018E-3</v>
      </c>
      <c r="AA1141">
        <f>Table1373[[#This Row],[SMI.mg GS 46]]-Table1373[[#This Row],[SMI.mg]]</f>
        <v>-24.569241541929728</v>
      </c>
      <c r="AB1141">
        <f>Table1373[[#This Row],[Days post-exp. GS 46]]-Table1373[[#This Row],[Days post-exp.]]</f>
        <v>1</v>
      </c>
    </row>
    <row r="1142" spans="1:28">
      <c r="A1142" t="s">
        <v>2336</v>
      </c>
      <c r="B1142" t="s">
        <v>2196</v>
      </c>
      <c r="C1142" s="3">
        <v>44002</v>
      </c>
      <c r="D1142" s="18">
        <v>44022</v>
      </c>
      <c r="E1142" s="4" t="s">
        <v>2351</v>
      </c>
      <c r="F1142">
        <f>Table1373[[#This Row],[Date Measured]]-Table1373[[#This Row],[Exp. Start]]</f>
        <v>20</v>
      </c>
      <c r="G1142" s="4">
        <v>13.24</v>
      </c>
      <c r="H1142" s="4">
        <v>43</v>
      </c>
      <c r="I1142" s="4">
        <v>0.29699999999999999</v>
      </c>
      <c r="J1142" s="4">
        <f>Table1373[[#This Row],[Mass]]*1000</f>
        <v>297</v>
      </c>
      <c r="K1142" s="4">
        <f>LOG(Table1373[[#This Row],[SVL]])</f>
        <v>1.1218879851036812</v>
      </c>
      <c r="L1142" s="4">
        <f>LOG(Table1373[[#This Row],[Mass (mg)]])</f>
        <v>2.4727564493172123</v>
      </c>
      <c r="M1142">
        <f>Table1373[[#This Row],[Mass (mg)]]*($M$4/Table1373[[#This Row],[SVL]])^$M$3</f>
        <v>404.52939319303624</v>
      </c>
      <c r="N1142" s="13">
        <v>44026</v>
      </c>
      <c r="O1142" t="s">
        <v>2352</v>
      </c>
      <c r="P1142">
        <f>Table1373[[#This Row],[Date Measured GS 46]]-Table1373[[#This Row],[Exp. Start]]</f>
        <v>24</v>
      </c>
      <c r="Q1142">
        <v>13.88</v>
      </c>
      <c r="R1142">
        <v>46</v>
      </c>
      <c r="S1142">
        <v>0.191</v>
      </c>
      <c r="T1142">
        <f>Table1373[[#This Row],[Mass GS 46]]*1000</f>
        <v>191</v>
      </c>
      <c r="U1142">
        <f>LOG(Table1373[[#This Row],[SVL GS 46]])</f>
        <v>1.1423894661188361</v>
      </c>
      <c r="V1142">
        <f>LOG(Table1373[[#This Row],[Mass (mg) GS 46]])</f>
        <v>2.2810333672477277</v>
      </c>
      <c r="W1142">
        <f>Table1373[[#This Row],[Mass (mg) GS 46]]*($W$4/Table1373[[#This Row],[SVL GS 46]])^$W$3</f>
        <v>235.75590418870482</v>
      </c>
      <c r="X1142" s="12">
        <f>Table1373[[#This Row],[GS 46]]-Table1373[[#This Row],[GS]]</f>
        <v>3</v>
      </c>
      <c r="Y1142">
        <f>Table1373[[#This Row],[SVL GS 46]]-Table1373[[#This Row],[SVL]]</f>
        <v>0.64000000000000057</v>
      </c>
      <c r="Z1142">
        <f>Table1373[[#This Row],[Mass GS 46]]-Table1373[[#This Row],[Mass]]</f>
        <v>-0.10599999999999998</v>
      </c>
      <c r="AA1142">
        <f>Table1373[[#This Row],[SMI.mg GS 46]]-Table1373[[#This Row],[SMI.mg]]</f>
        <v>-168.77348900433142</v>
      </c>
      <c r="AB1142">
        <f>Table1373[[#This Row],[Days post-exp. GS 46]]-Table1373[[#This Row],[Days post-exp.]]</f>
        <v>4</v>
      </c>
    </row>
    <row r="1143" spans="1:28">
      <c r="A1143" t="s">
        <v>2336</v>
      </c>
      <c r="B1143" t="s">
        <v>2196</v>
      </c>
      <c r="C1143" s="3">
        <v>44002</v>
      </c>
      <c r="D1143" s="18">
        <v>44022</v>
      </c>
      <c r="E1143" s="4" t="s">
        <v>2353</v>
      </c>
      <c r="F1143">
        <f>Table1373[[#This Row],[Date Measured]]-Table1373[[#This Row],[Exp. Start]]</f>
        <v>20</v>
      </c>
      <c r="G1143" s="4">
        <v>12.36</v>
      </c>
      <c r="H1143" s="4">
        <v>44</v>
      </c>
      <c r="I1143" s="4">
        <v>0.217</v>
      </c>
      <c r="J1143" s="4">
        <f>Table1373[[#This Row],[Mass]]*1000</f>
        <v>217</v>
      </c>
      <c r="K1143" s="4">
        <f>LOG(Table1373[[#This Row],[SVL]])</f>
        <v>1.0920184707527971</v>
      </c>
      <c r="L1143" s="4">
        <f>LOG(Table1373[[#This Row],[Mass (mg)]])</f>
        <v>2.3364597338485296</v>
      </c>
      <c r="M1143">
        <f>Table1373[[#This Row],[Mass (mg)]]*($M$4/Table1373[[#This Row],[SVL]])^$M$3</f>
        <v>357.9796282946437</v>
      </c>
      <c r="N1143" s="13">
        <v>44024</v>
      </c>
      <c r="O1143" t="s">
        <v>2354</v>
      </c>
      <c r="P1143">
        <f>Table1373[[#This Row],[Date Measured GS 46]]-Table1373[[#This Row],[Exp. Start]]</f>
        <v>22</v>
      </c>
      <c r="Q1143">
        <v>15.68</v>
      </c>
      <c r="R1143">
        <v>46</v>
      </c>
      <c r="S1143">
        <v>0.23300000000000001</v>
      </c>
      <c r="T1143">
        <f>Table1373[[#This Row],[Mass GS 46]]*1000</f>
        <v>233</v>
      </c>
      <c r="U1143">
        <f>LOG(Table1373[[#This Row],[SVL GS 46]])</f>
        <v>1.1953460583484197</v>
      </c>
      <c r="V1143">
        <f>LOG(Table1373[[#This Row],[Mass (mg) GS 46]])</f>
        <v>2.3673559210260189</v>
      </c>
      <c r="W1143">
        <f>Table1373[[#This Row],[Mass (mg) GS 46]]*($W$4/Table1373[[#This Row],[SVL GS 46]])^$W$3</f>
        <v>200.20966954082078</v>
      </c>
      <c r="X1143" s="12">
        <f>Table1373[[#This Row],[GS 46]]-Table1373[[#This Row],[GS]]</f>
        <v>2</v>
      </c>
      <c r="Y1143">
        <f>Table1373[[#This Row],[SVL GS 46]]-Table1373[[#This Row],[SVL]]</f>
        <v>3.3200000000000003</v>
      </c>
      <c r="Z1143">
        <f>Table1373[[#This Row],[Mass GS 46]]-Table1373[[#This Row],[Mass]]</f>
        <v>1.6000000000000014E-2</v>
      </c>
      <c r="AA1143">
        <f>Table1373[[#This Row],[SMI.mg GS 46]]-Table1373[[#This Row],[SMI.mg]]</f>
        <v>-157.76995875382292</v>
      </c>
      <c r="AB1143">
        <f>Table1373[[#This Row],[Days post-exp. GS 46]]-Table1373[[#This Row],[Days post-exp.]]</f>
        <v>2</v>
      </c>
    </row>
    <row r="1144" spans="1:28">
      <c r="A1144" t="s">
        <v>2336</v>
      </c>
      <c r="B1144" t="s">
        <v>2196</v>
      </c>
      <c r="C1144" s="3">
        <v>44002</v>
      </c>
      <c r="D1144" s="18">
        <v>44024</v>
      </c>
      <c r="E1144" s="4" t="s">
        <v>2355</v>
      </c>
      <c r="F1144">
        <f>Table1373[[#This Row],[Date Measured]]-Table1373[[#This Row],[Exp. Start]]</f>
        <v>22</v>
      </c>
      <c r="G1144" s="4">
        <v>10.36</v>
      </c>
      <c r="H1144" s="4">
        <v>44</v>
      </c>
      <c r="I1144" s="4">
        <v>0.19500000000000001</v>
      </c>
      <c r="J1144" s="4">
        <f>Table1373[[#This Row],[Mass]]*1000</f>
        <v>195</v>
      </c>
      <c r="K1144" s="4">
        <f>LOG(Table1373[[#This Row],[SVL]])</f>
        <v>1.0153597554092142</v>
      </c>
      <c r="L1144" s="4">
        <f>LOG(Table1373[[#This Row],[Mass (mg)]])</f>
        <v>2.2900346113625178</v>
      </c>
      <c r="M1144">
        <f>Table1373[[#This Row],[Mass (mg)]]*($M$4/Table1373[[#This Row],[SVL]])^$M$3</f>
        <v>525.98674639145077</v>
      </c>
      <c r="N1144" s="13">
        <v>44027</v>
      </c>
      <c r="O1144" t="s">
        <v>2356</v>
      </c>
      <c r="P1144">
        <f>Table1373[[#This Row],[Date Measured GS 46]]-Table1373[[#This Row],[Exp. Start]]</f>
        <v>25</v>
      </c>
      <c r="Q1144">
        <v>13.27</v>
      </c>
      <c r="R1144">
        <v>46</v>
      </c>
      <c r="S1144">
        <v>0.17</v>
      </c>
      <c r="T1144">
        <f>Table1373[[#This Row],[Mass GS 46]]*1000</f>
        <v>170</v>
      </c>
      <c r="U1144">
        <f>LOG(Table1373[[#This Row],[SVL GS 46]])</f>
        <v>1.1228709228644356</v>
      </c>
      <c r="V1144">
        <f>LOG(Table1373[[#This Row],[Mass (mg) GS 46]])</f>
        <v>2.2304489213782741</v>
      </c>
      <c r="W1144">
        <f>Table1373[[#This Row],[Mass (mg) GS 46]]*($W$4/Table1373[[#This Row],[SVL GS 46]])^$W$3</f>
        <v>239.80333015055405</v>
      </c>
      <c r="X1144" s="12">
        <f>Table1373[[#This Row],[GS 46]]-Table1373[[#This Row],[GS]]</f>
        <v>2</v>
      </c>
      <c r="Y1144">
        <f>Table1373[[#This Row],[SVL GS 46]]-Table1373[[#This Row],[SVL]]</f>
        <v>2.91</v>
      </c>
      <c r="Z1144">
        <f>Table1373[[#This Row],[Mass GS 46]]-Table1373[[#This Row],[Mass]]</f>
        <v>-2.4999999999999994E-2</v>
      </c>
      <c r="AA1144">
        <f>Table1373[[#This Row],[SMI.mg GS 46]]-Table1373[[#This Row],[SMI.mg]]</f>
        <v>-286.18341624089669</v>
      </c>
      <c r="AB1144">
        <f>Table1373[[#This Row],[Days post-exp. GS 46]]-Table1373[[#This Row],[Days post-exp.]]</f>
        <v>3</v>
      </c>
    </row>
    <row r="1145" spans="1:28">
      <c r="A1145" t="s">
        <v>2336</v>
      </c>
      <c r="B1145" t="s">
        <v>2196</v>
      </c>
      <c r="C1145" s="3">
        <v>44002</v>
      </c>
      <c r="D1145" s="13">
        <v>44025</v>
      </c>
      <c r="E1145" s="3" t="s">
        <v>2357</v>
      </c>
      <c r="F1145">
        <f>Table1373[[#This Row],[Date Measured]]-Table1373[[#This Row],[Exp. Start]]</f>
        <v>23</v>
      </c>
      <c r="G1145">
        <v>13.93</v>
      </c>
      <c r="H1145">
        <v>42</v>
      </c>
      <c r="I1145">
        <v>0.26600000000000001</v>
      </c>
      <c r="J1145">
        <f>Table1373[[#This Row],[Mass]]*1000</f>
        <v>266</v>
      </c>
      <c r="K1145">
        <f>LOG(Table1373[[#This Row],[SVL]])</f>
        <v>1.1439511164239635</v>
      </c>
      <c r="L1145">
        <f>LOG(Table1373[[#This Row],[Mass (mg)]])</f>
        <v>2.424881636631067</v>
      </c>
      <c r="M1145">
        <f>Table1373[[#This Row],[Mass (mg)]]*($M$4/Table1373[[#This Row],[SVL]])^$M$3</f>
        <v>314.49655826626775</v>
      </c>
      <c r="N1145" s="13">
        <v>44029</v>
      </c>
      <c r="O1145" t="s">
        <v>2358</v>
      </c>
      <c r="P1145">
        <f>Table1373[[#This Row],[Date Measured GS 46]]-Table1373[[#This Row],[Exp. Start]]</f>
        <v>27</v>
      </c>
      <c r="Q1145">
        <v>13.16</v>
      </c>
      <c r="R1145">
        <v>46</v>
      </c>
      <c r="S1145">
        <v>0.184</v>
      </c>
      <c r="T1145">
        <f>Table1373[[#This Row],[Mass GS 46]]*1000</f>
        <v>184</v>
      </c>
      <c r="U1145">
        <f>LOG(Table1373[[#This Row],[SVL GS 46]])</f>
        <v>1.1192558892779367</v>
      </c>
      <c r="V1145">
        <f>LOG(Table1373[[#This Row],[Mass (mg) GS 46]])</f>
        <v>2.2648178230095364</v>
      </c>
      <c r="W1145">
        <f>Table1373[[#This Row],[Mass (mg) GS 46]]*($W$4/Table1373[[#This Row],[SVL GS 46]])^$W$3</f>
        <v>266.04926197580676</v>
      </c>
      <c r="X1145" s="12">
        <f>Table1373[[#This Row],[GS 46]]-Table1373[[#This Row],[GS]]</f>
        <v>4</v>
      </c>
      <c r="Y1145">
        <f>Table1373[[#This Row],[SVL GS 46]]-Table1373[[#This Row],[SVL]]</f>
        <v>-0.76999999999999957</v>
      </c>
      <c r="Z1145">
        <f>Table1373[[#This Row],[Mass GS 46]]-Table1373[[#This Row],[Mass]]</f>
        <v>-8.2000000000000017E-2</v>
      </c>
      <c r="AA1145">
        <f>Table1373[[#This Row],[SMI.mg GS 46]]-Table1373[[#This Row],[SMI.mg]]</f>
        <v>-48.447296290460997</v>
      </c>
      <c r="AB1145">
        <f>Table1373[[#This Row],[Days post-exp. GS 46]]-Table1373[[#This Row],[Days post-exp.]]</f>
        <v>4</v>
      </c>
    </row>
    <row r="1146" spans="1:28">
      <c r="A1146" t="s">
        <v>2336</v>
      </c>
      <c r="B1146" t="s">
        <v>2196</v>
      </c>
      <c r="C1146" s="3">
        <v>44002</v>
      </c>
      <c r="D1146" s="18">
        <v>44025</v>
      </c>
      <c r="E1146" s="4" t="s">
        <v>2359</v>
      </c>
      <c r="F1146">
        <f>Table1373[[#This Row],[Date Measured]]-Table1373[[#This Row],[Exp. Start]]</f>
        <v>23</v>
      </c>
      <c r="G1146" s="4">
        <v>11.89</v>
      </c>
      <c r="H1146" s="4">
        <v>44</v>
      </c>
      <c r="I1146" s="4">
        <v>0.22700000000000001</v>
      </c>
      <c r="J1146" s="4">
        <f>Table1373[[#This Row],[Mass]]*1000</f>
        <v>227</v>
      </c>
      <c r="K1146" s="4">
        <f>LOG(Table1373[[#This Row],[SVL]])</f>
        <v>1.0751818546186915</v>
      </c>
      <c r="L1146" s="4">
        <f>LOG(Table1373[[#This Row],[Mass (mg)]])</f>
        <v>2.3560258571931225</v>
      </c>
      <c r="M1146">
        <f>Table1373[[#This Row],[Mass (mg)]]*($M$4/Table1373[[#This Row],[SVL]])^$M$3</f>
        <v>417.18122415769176</v>
      </c>
      <c r="N1146" s="13">
        <v>44028</v>
      </c>
      <c r="O1146" t="s">
        <v>2360</v>
      </c>
      <c r="P1146">
        <f>Table1373[[#This Row],[Date Measured GS 46]]-Table1373[[#This Row],[Exp. Start]]</f>
        <v>26</v>
      </c>
      <c r="Q1146">
        <v>13.82</v>
      </c>
      <c r="R1146">
        <v>46</v>
      </c>
      <c r="S1146">
        <v>0.19600000000000001</v>
      </c>
      <c r="T1146">
        <f>Table1373[[#This Row],[Mass GS 46]]*1000</f>
        <v>196</v>
      </c>
      <c r="U1146">
        <f>LOG(Table1373[[#This Row],[SVL GS 46]])</f>
        <v>1.1405080430381795</v>
      </c>
      <c r="V1146">
        <f>LOG(Table1373[[#This Row],[Mass (mg) GS 46]])</f>
        <v>2.2922560713564759</v>
      </c>
      <c r="W1146">
        <f>Table1373[[#This Row],[Mass (mg) GS 46]]*($W$4/Table1373[[#This Row],[SVL GS 46]])^$W$3</f>
        <v>245.06076431400032</v>
      </c>
      <c r="X1146" s="12">
        <f>Table1373[[#This Row],[GS 46]]-Table1373[[#This Row],[GS]]</f>
        <v>2</v>
      </c>
      <c r="Y1146">
        <f>Table1373[[#This Row],[SVL GS 46]]-Table1373[[#This Row],[SVL]]</f>
        <v>1.9299999999999997</v>
      </c>
      <c r="Z1146">
        <f>Table1373[[#This Row],[Mass GS 46]]-Table1373[[#This Row],[Mass]]</f>
        <v>-3.1E-2</v>
      </c>
      <c r="AA1146">
        <f>Table1373[[#This Row],[SMI.mg GS 46]]-Table1373[[#This Row],[SMI.mg]]</f>
        <v>-172.12045984369144</v>
      </c>
      <c r="AB1146">
        <f>Table1373[[#This Row],[Days post-exp. GS 46]]-Table1373[[#This Row],[Days post-exp.]]</f>
        <v>3</v>
      </c>
    </row>
    <row r="1147" spans="1:28">
      <c r="A1147" t="s">
        <v>2336</v>
      </c>
      <c r="B1147" t="s">
        <v>2196</v>
      </c>
      <c r="C1147" s="3">
        <v>44002</v>
      </c>
      <c r="D1147" s="18">
        <v>44031</v>
      </c>
      <c r="E1147" s="4" t="s">
        <v>2361</v>
      </c>
      <c r="F1147">
        <f>Table1373[[#This Row],[Date Measured]]-Table1373[[#This Row],[Exp. Start]]</f>
        <v>29</v>
      </c>
      <c r="G1147" s="4">
        <v>13.46</v>
      </c>
      <c r="H1147" s="4">
        <v>45</v>
      </c>
      <c r="I1147" s="4">
        <v>0.18099999999999999</v>
      </c>
      <c r="J1147" s="4">
        <f>Table1373[[#This Row],[Mass]]*1000</f>
        <v>181</v>
      </c>
      <c r="K1147" s="4">
        <f>LOG(Table1373[[#This Row],[SVL]])</f>
        <v>1.129045059887958</v>
      </c>
      <c r="L1147" s="4">
        <f>LOG(Table1373[[#This Row],[Mass (mg)]])</f>
        <v>2.2576785748691846</v>
      </c>
      <c r="M1147">
        <f>Table1373[[#This Row],[Mass (mg)]]*($M$4/Table1373[[#This Row],[SVL]])^$M$3</f>
        <v>235.46987810217232</v>
      </c>
      <c r="N1147" s="13">
        <v>44039</v>
      </c>
      <c r="O1147" t="s">
        <v>2362</v>
      </c>
      <c r="P1147">
        <f>Table1373[[#This Row],[Date Measured GS 46]]-Table1373[[#This Row],[Exp. Start]]</f>
        <v>37</v>
      </c>
      <c r="Q1147">
        <v>11.96</v>
      </c>
      <c r="R1147">
        <v>46</v>
      </c>
      <c r="S1147">
        <v>0.14099999999999999</v>
      </c>
      <c r="T1147">
        <f>Table1373[[#This Row],[Mass GS 46]]*1000</f>
        <v>141</v>
      </c>
      <c r="U1147">
        <f>LOG(Table1373[[#This Row],[SVL GS 46]])</f>
        <v>1.0777311796523921</v>
      </c>
      <c r="V1147">
        <f>LOG(Table1373[[#This Row],[Mass (mg) GS 46]])</f>
        <v>2.1492191126553797</v>
      </c>
      <c r="W1147">
        <f>Table1373[[#This Row],[Mass (mg) GS 46]]*($W$4/Table1373[[#This Row],[SVL GS 46]])^$W$3</f>
        <v>270.83615354186838</v>
      </c>
      <c r="X1147" s="12">
        <f>Table1373[[#This Row],[GS 46]]-Table1373[[#This Row],[GS]]</f>
        <v>1</v>
      </c>
      <c r="Y1147">
        <f>Table1373[[#This Row],[SVL GS 46]]-Table1373[[#This Row],[SVL]]</f>
        <v>-1.5</v>
      </c>
      <c r="Z1147">
        <f>Table1373[[#This Row],[Mass GS 46]]-Table1373[[#This Row],[Mass]]</f>
        <v>-4.0000000000000008E-2</v>
      </c>
      <c r="AA1147">
        <f>Table1373[[#This Row],[SMI.mg GS 46]]-Table1373[[#This Row],[SMI.mg]]</f>
        <v>35.366275439696068</v>
      </c>
      <c r="AB1147">
        <f>Table1373[[#This Row],[Days post-exp. GS 46]]-Table1373[[#This Row],[Days post-exp.]]</f>
        <v>8</v>
      </c>
    </row>
    <row r="1148" spans="1:28">
      <c r="A1148" t="s">
        <v>2336</v>
      </c>
      <c r="B1148" t="s">
        <v>2196</v>
      </c>
      <c r="C1148" s="3">
        <v>44002</v>
      </c>
      <c r="D1148" s="13">
        <v>44033</v>
      </c>
      <c r="E1148" s="3" t="s">
        <v>2363</v>
      </c>
      <c r="F1148">
        <f>Table1373[[#This Row],[Date Measured]]-Table1373[[#This Row],[Exp. Start]]</f>
        <v>31</v>
      </c>
      <c r="G1148">
        <v>14.3</v>
      </c>
      <c r="H1148">
        <v>42</v>
      </c>
      <c r="I1148">
        <v>0.29599999999999999</v>
      </c>
      <c r="J1148">
        <f>Table1373[[#This Row],[Mass]]*1000</f>
        <v>296</v>
      </c>
      <c r="K1148">
        <f>LOG(Table1373[[#This Row],[SVL]])</f>
        <v>1.1553360374650619</v>
      </c>
      <c r="L1148">
        <f>LOG(Table1373[[#This Row],[Mass (mg)]])</f>
        <v>2.4712917110589387</v>
      </c>
      <c r="M1148">
        <f>Table1373[[#This Row],[Mass (mg)]]*($M$4/Table1373[[#This Row],[SVL]])^$M$3</f>
        <v>325.32090594637054</v>
      </c>
      <c r="N1148" s="13">
        <v>44037</v>
      </c>
      <c r="O1148" t="s">
        <v>2364</v>
      </c>
      <c r="P1148">
        <f>Table1373[[#This Row],[Date Measured GS 46]]-Table1373[[#This Row],[Exp. Start]]</f>
        <v>35</v>
      </c>
      <c r="Q1148">
        <v>13.48</v>
      </c>
      <c r="R1148">
        <v>46</v>
      </c>
      <c r="S1148">
        <v>0.22</v>
      </c>
      <c r="T1148">
        <f>Table1373[[#This Row],[Mass GS 46]]*1000</f>
        <v>220</v>
      </c>
      <c r="U1148">
        <f>LOG(Table1373[[#This Row],[SVL GS 46]])</f>
        <v>1.129689892199301</v>
      </c>
      <c r="V1148">
        <f>LOG(Table1373[[#This Row],[Mass (mg) GS 46]])</f>
        <v>2.3424226808222062</v>
      </c>
      <c r="W1148">
        <f>Table1373[[#This Row],[Mass (mg) GS 46]]*($W$4/Table1373[[#This Row],[SVL GS 46]])^$W$3</f>
        <v>296.19258589010155</v>
      </c>
      <c r="X1148" s="12">
        <f>Table1373[[#This Row],[GS 46]]-Table1373[[#This Row],[GS]]</f>
        <v>4</v>
      </c>
      <c r="Y1148">
        <f>Table1373[[#This Row],[SVL GS 46]]-Table1373[[#This Row],[SVL]]</f>
        <v>-0.82000000000000028</v>
      </c>
      <c r="Z1148">
        <f>Table1373[[#This Row],[Mass GS 46]]-Table1373[[#This Row],[Mass]]</f>
        <v>-7.5999999999999984E-2</v>
      </c>
      <c r="AA1148">
        <f>Table1373[[#This Row],[SMI.mg GS 46]]-Table1373[[#This Row],[SMI.mg]]</f>
        <v>-29.12832005626899</v>
      </c>
      <c r="AB1148">
        <f>Table1373[[#This Row],[Days post-exp. GS 46]]-Table1373[[#This Row],[Days post-exp.]]</f>
        <v>4</v>
      </c>
    </row>
    <row r="1149" spans="1:28">
      <c r="A1149" t="s">
        <v>2336</v>
      </c>
      <c r="B1149" t="s">
        <v>2196</v>
      </c>
      <c r="C1149" s="3">
        <v>44002</v>
      </c>
      <c r="D1149" s="13">
        <v>44034</v>
      </c>
      <c r="E1149" s="3" t="s">
        <v>2365</v>
      </c>
      <c r="F1149">
        <f>Table1373[[#This Row],[Date Measured]]-Table1373[[#This Row],[Exp. Start]]</f>
        <v>32</v>
      </c>
      <c r="G1149">
        <v>14.12</v>
      </c>
      <c r="H1149">
        <v>42</v>
      </c>
      <c r="I1149">
        <v>0.314</v>
      </c>
      <c r="J1149">
        <f>Table1373[[#This Row],[Mass]]*1000</f>
        <v>314</v>
      </c>
      <c r="K1149">
        <f>LOG(Table1373[[#This Row],[SVL]])</f>
        <v>1.1498346967157849</v>
      </c>
      <c r="L1149">
        <f>LOG(Table1373[[#This Row],[Mass (mg)]])</f>
        <v>2.4969296480732148</v>
      </c>
      <c r="M1149">
        <f>Table1373[[#This Row],[Mass (mg)]]*($M$4/Table1373[[#This Row],[SVL]])^$M$3</f>
        <v>357.49874645343544</v>
      </c>
      <c r="N1149" s="13">
        <v>44038</v>
      </c>
      <c r="O1149" t="s">
        <v>2366</v>
      </c>
      <c r="P1149">
        <f>Table1373[[#This Row],[Date Measured GS 46]]-Table1373[[#This Row],[Exp. Start]]</f>
        <v>36</v>
      </c>
      <c r="Q1149">
        <v>12.02</v>
      </c>
      <c r="R1149">
        <v>46</v>
      </c>
      <c r="S1149">
        <v>0.23</v>
      </c>
      <c r="T1149">
        <f>Table1373[[#This Row],[Mass GS 46]]*1000</f>
        <v>230</v>
      </c>
      <c r="U1149">
        <f>LOG(Table1373[[#This Row],[SVL GS 46]])</f>
        <v>1.0799044676667207</v>
      </c>
      <c r="V1149">
        <f>LOG(Table1373[[#This Row],[Mass (mg) GS 46]])</f>
        <v>2.3617278360175931</v>
      </c>
      <c r="W1149">
        <f>Table1373[[#This Row],[Mass (mg) GS 46]]*($W$4/Table1373[[#This Row],[SVL GS 46]])^$W$3</f>
        <v>435.27118253441159</v>
      </c>
      <c r="X1149" s="12">
        <f>Table1373[[#This Row],[GS 46]]-Table1373[[#This Row],[GS]]</f>
        <v>4</v>
      </c>
      <c r="Y1149">
        <f>Table1373[[#This Row],[SVL GS 46]]-Table1373[[#This Row],[SVL]]</f>
        <v>-2.0999999999999996</v>
      </c>
      <c r="Z1149">
        <f>Table1373[[#This Row],[Mass GS 46]]-Table1373[[#This Row],[Mass]]</f>
        <v>-8.3999999999999991E-2</v>
      </c>
      <c r="AA1149">
        <f>Table1373[[#This Row],[SMI.mg GS 46]]-Table1373[[#This Row],[SMI.mg]]</f>
        <v>77.772436080976149</v>
      </c>
      <c r="AB1149">
        <f>Table1373[[#This Row],[Days post-exp. GS 46]]-Table1373[[#This Row],[Days post-exp.]]</f>
        <v>4</v>
      </c>
    </row>
    <row r="1150" spans="1:28">
      <c r="A1150" t="s">
        <v>2336</v>
      </c>
      <c r="B1150" t="s">
        <v>2196</v>
      </c>
      <c r="C1150" s="3">
        <v>44002</v>
      </c>
      <c r="D1150" s="18">
        <v>44034</v>
      </c>
      <c r="E1150" s="4" t="s">
        <v>2367</v>
      </c>
      <c r="F1150">
        <f>Table1373[[#This Row],[Date Measured]]-Table1373[[#This Row],[Exp. Start]]</f>
        <v>32</v>
      </c>
      <c r="G1150" s="4">
        <v>14.16</v>
      </c>
      <c r="H1150" s="4">
        <v>45</v>
      </c>
      <c r="I1150" s="4">
        <v>0.24299999999999999</v>
      </c>
      <c r="J1150" s="4">
        <f>Table1373[[#This Row],[Mass]]*1000</f>
        <v>243</v>
      </c>
      <c r="K1150" s="4">
        <f>LOG(Table1373[[#This Row],[SVL]])</f>
        <v>1.1510632533537501</v>
      </c>
      <c r="L1150" s="4">
        <f>LOG(Table1373[[#This Row],[Mass (mg)]])</f>
        <v>2.3856062735983121</v>
      </c>
      <c r="M1150">
        <f>Table1373[[#This Row],[Mass (mg)]]*($M$4/Table1373[[#This Row],[SVL]])^$M$3</f>
        <v>274.49147690922501</v>
      </c>
      <c r="N1150" s="13">
        <v>44036</v>
      </c>
      <c r="O1150" t="s">
        <v>2368</v>
      </c>
      <c r="P1150">
        <f>Table1373[[#This Row],[Date Measured GS 46]]-Table1373[[#This Row],[Exp. Start]]</f>
        <v>34</v>
      </c>
      <c r="Q1150">
        <v>14.29</v>
      </c>
      <c r="R1150">
        <v>46</v>
      </c>
      <c r="S1150">
        <v>0.23200000000000001</v>
      </c>
      <c r="T1150">
        <f>Table1373[[#This Row],[Mass GS 46]]*1000</f>
        <v>232</v>
      </c>
      <c r="U1150">
        <f>LOG(Table1373[[#This Row],[SVL GS 46]])</f>
        <v>1.1550322287909702</v>
      </c>
      <c r="V1150">
        <f>LOG(Table1373[[#This Row],[Mass (mg) GS 46]])</f>
        <v>2.3654879848908998</v>
      </c>
      <c r="W1150">
        <f>Table1373[[#This Row],[Mass (mg) GS 46]]*($W$4/Table1373[[#This Row],[SVL GS 46]])^$W$3</f>
        <v>262.64168344384075</v>
      </c>
      <c r="X1150" s="12">
        <f>Table1373[[#This Row],[GS 46]]-Table1373[[#This Row],[GS]]</f>
        <v>1</v>
      </c>
      <c r="Y1150">
        <f>Table1373[[#This Row],[SVL GS 46]]-Table1373[[#This Row],[SVL]]</f>
        <v>0.12999999999999901</v>
      </c>
      <c r="Z1150">
        <f>Table1373[[#This Row],[Mass GS 46]]-Table1373[[#This Row],[Mass]]</f>
        <v>-1.0999999999999982E-2</v>
      </c>
      <c r="AA1150">
        <f>Table1373[[#This Row],[SMI.mg GS 46]]-Table1373[[#This Row],[SMI.mg]]</f>
        <v>-11.849793465384266</v>
      </c>
      <c r="AB1150">
        <f>Table1373[[#This Row],[Days post-exp. GS 46]]-Table1373[[#This Row],[Days post-exp.]]</f>
        <v>2</v>
      </c>
    </row>
    <row r="1151" spans="1:28">
      <c r="A1151" t="s">
        <v>2336</v>
      </c>
      <c r="B1151" t="s">
        <v>2196</v>
      </c>
      <c r="C1151" s="3">
        <v>44002</v>
      </c>
      <c r="D1151" s="13">
        <v>44037</v>
      </c>
      <c r="E1151" s="3" t="s">
        <v>2369</v>
      </c>
      <c r="F1151">
        <f>Table1373[[#This Row],[Date Measured]]-Table1373[[#This Row],[Exp. Start]]</f>
        <v>35</v>
      </c>
      <c r="G1151">
        <v>15.39</v>
      </c>
      <c r="H1151">
        <v>42</v>
      </c>
      <c r="I1151">
        <v>0.45500000000000002</v>
      </c>
      <c r="J1151">
        <f>Table1373[[#This Row],[Mass]]*1000</f>
        <v>455</v>
      </c>
      <c r="K1151">
        <f>LOG(Table1373[[#This Row],[SVL]])</f>
        <v>1.1872386198314788</v>
      </c>
      <c r="L1151">
        <f>LOG(Table1373[[#This Row],[Mass (mg)]])</f>
        <v>2.6580113966571126</v>
      </c>
      <c r="M1151">
        <f>Table1373[[#This Row],[Mass (mg)]]*($M$4/Table1373[[#This Row],[SVL]])^$M$3</f>
        <v>407.53355239288624</v>
      </c>
      <c r="N1151" s="13">
        <v>44040</v>
      </c>
      <c r="O1151" t="s">
        <v>2370</v>
      </c>
      <c r="P1151">
        <f>Table1373[[#This Row],[Date Measured GS 46]]-Table1373[[#This Row],[Exp. Start]]</f>
        <v>38</v>
      </c>
      <c r="Q1151">
        <v>15.29</v>
      </c>
      <c r="R1151">
        <v>46</v>
      </c>
      <c r="S1151">
        <v>0.35</v>
      </c>
      <c r="T1151">
        <f>Table1373[[#This Row],[Mass GS 46]]*1000</f>
        <v>350</v>
      </c>
      <c r="U1151">
        <f>LOG(Table1373[[#This Row],[SVL GS 46]])</f>
        <v>1.1844074854123201</v>
      </c>
      <c r="V1151">
        <f>LOG(Table1373[[#This Row],[Mass (mg) GS 46]])</f>
        <v>2.5440680443502757</v>
      </c>
      <c r="W1151">
        <f>Table1373[[#This Row],[Mass (mg) GS 46]]*($W$4/Table1373[[#This Row],[SVL GS 46]])^$W$3</f>
        <v>324.10718523073729</v>
      </c>
      <c r="X1151" s="12">
        <f>Table1373[[#This Row],[GS 46]]-Table1373[[#This Row],[GS]]</f>
        <v>4</v>
      </c>
      <c r="Y1151">
        <f>Table1373[[#This Row],[SVL GS 46]]-Table1373[[#This Row],[SVL]]</f>
        <v>-0.10000000000000142</v>
      </c>
      <c r="Z1151">
        <f>Table1373[[#This Row],[Mass GS 46]]-Table1373[[#This Row],[Mass]]</f>
        <v>-0.10500000000000004</v>
      </c>
      <c r="AA1151">
        <f>Table1373[[#This Row],[SMI.mg GS 46]]-Table1373[[#This Row],[SMI.mg]]</f>
        <v>-83.426367162148949</v>
      </c>
      <c r="AB1151">
        <f>Table1373[[#This Row],[Days post-exp. GS 46]]-Table1373[[#This Row],[Days post-exp.]]</f>
        <v>3</v>
      </c>
    </row>
    <row r="1152" spans="1:28">
      <c r="A1152" t="s">
        <v>2336</v>
      </c>
      <c r="B1152" t="s">
        <v>2196</v>
      </c>
      <c r="C1152" s="3">
        <v>44002</v>
      </c>
      <c r="D1152" s="13">
        <v>44037</v>
      </c>
      <c r="E1152" s="3" t="s">
        <v>2371</v>
      </c>
      <c r="F1152">
        <f>Table1373[[#This Row],[Date Measured]]-Table1373[[#This Row],[Exp. Start]]</f>
        <v>35</v>
      </c>
      <c r="G1152">
        <v>13.89</v>
      </c>
      <c r="H1152">
        <v>42</v>
      </c>
      <c r="I1152">
        <v>0.40200000000000002</v>
      </c>
      <c r="J1152">
        <f>Table1373[[#This Row],[Mass]]*1000</f>
        <v>402</v>
      </c>
      <c r="K1152">
        <f>LOG(Table1373[[#This Row],[SVL]])</f>
        <v>1.1427022457376157</v>
      </c>
      <c r="L1152">
        <f>LOG(Table1373[[#This Row],[Mass (mg)]])</f>
        <v>2.6042260530844699</v>
      </c>
      <c r="M1152">
        <f>Table1373[[#This Row],[Mass (mg)]]*($M$4/Table1373[[#This Row],[SVL]])^$M$3</f>
        <v>479.114357557532</v>
      </c>
      <c r="N1152" s="13">
        <v>44040</v>
      </c>
      <c r="O1152" t="s">
        <v>2372</v>
      </c>
      <c r="P1152">
        <f>Table1373[[#This Row],[Date Measured GS 46]]-Table1373[[#This Row],[Exp. Start]]</f>
        <v>38</v>
      </c>
      <c r="Q1152">
        <v>13.65</v>
      </c>
      <c r="R1152">
        <v>46</v>
      </c>
      <c r="S1152">
        <v>0.318</v>
      </c>
      <c r="T1152">
        <f>Table1373[[#This Row],[Mass GS 46]]*1000</f>
        <v>318</v>
      </c>
      <c r="U1152">
        <f>LOG(Table1373[[#This Row],[SVL GS 46]])</f>
        <v>1.1351326513767748</v>
      </c>
      <c r="V1152">
        <f>LOG(Table1373[[#This Row],[Mass (mg) GS 46]])</f>
        <v>2.5024271199844326</v>
      </c>
      <c r="W1152">
        <f>Table1373[[#This Row],[Mass (mg) GS 46]]*($W$4/Table1373[[#This Row],[SVL GS 46]])^$W$3</f>
        <v>412.48833800540388</v>
      </c>
      <c r="X1152" s="12">
        <f>Table1373[[#This Row],[GS 46]]-Table1373[[#This Row],[GS]]</f>
        <v>4</v>
      </c>
      <c r="Y1152">
        <f>Table1373[[#This Row],[SVL GS 46]]-Table1373[[#This Row],[SVL]]</f>
        <v>-0.24000000000000021</v>
      </c>
      <c r="Z1152">
        <f>Table1373[[#This Row],[Mass GS 46]]-Table1373[[#This Row],[Mass]]</f>
        <v>-8.4000000000000019E-2</v>
      </c>
      <c r="AA1152">
        <f>Table1373[[#This Row],[SMI.mg GS 46]]-Table1373[[#This Row],[SMI.mg]]</f>
        <v>-66.626019552128128</v>
      </c>
      <c r="AB1152">
        <f>Table1373[[#This Row],[Days post-exp. GS 46]]-Table1373[[#This Row],[Days post-exp.]]</f>
        <v>3</v>
      </c>
    </row>
    <row r="1153" spans="1:29">
      <c r="A1153" t="s">
        <v>2336</v>
      </c>
      <c r="B1153" t="s">
        <v>2196</v>
      </c>
      <c r="C1153" s="3">
        <v>44002</v>
      </c>
      <c r="D1153" s="13">
        <v>44037</v>
      </c>
      <c r="E1153" s="3" t="s">
        <v>2373</v>
      </c>
      <c r="F1153">
        <f>Table1373[[#This Row],[Date Measured]]-Table1373[[#This Row],[Exp. Start]]</f>
        <v>35</v>
      </c>
      <c r="G1153">
        <v>15.45</v>
      </c>
      <c r="H1153">
        <v>42</v>
      </c>
      <c r="I1153">
        <v>0.42499999999999999</v>
      </c>
      <c r="J1153">
        <f>Table1373[[#This Row],[Mass]]*1000</f>
        <v>425</v>
      </c>
      <c r="K1153">
        <f>LOG(Table1373[[#This Row],[SVL]])</f>
        <v>1.1889284837608534</v>
      </c>
      <c r="L1153">
        <f>LOG(Table1373[[#This Row],[Mass (mg)]])</f>
        <v>2.6283889300503116</v>
      </c>
      <c r="M1153">
        <f>Table1373[[#This Row],[Mass (mg)]]*($M$4/Table1373[[#This Row],[SVL]])^$M$3</f>
        <v>376.55948774827277</v>
      </c>
      <c r="N1153" s="13">
        <v>44040</v>
      </c>
      <c r="O1153" t="s">
        <v>2374</v>
      </c>
      <c r="P1153">
        <f>Table1373[[#This Row],[Date Measured GS 46]]-Table1373[[#This Row],[Exp. Start]]</f>
        <v>38</v>
      </c>
      <c r="Q1153">
        <v>13.25</v>
      </c>
      <c r="R1153">
        <v>46</v>
      </c>
      <c r="S1153">
        <v>0.33300000000000002</v>
      </c>
      <c r="T1153">
        <f>Table1373[[#This Row],[Mass GS 46]]*1000</f>
        <v>333</v>
      </c>
      <c r="U1153">
        <f>LOG(Table1373[[#This Row],[SVL GS 46]])</f>
        <v>1.1222158782728267</v>
      </c>
      <c r="V1153">
        <f>LOG(Table1373[[#This Row],[Mass (mg) GS 46]])</f>
        <v>2.5224442335063197</v>
      </c>
      <c r="W1153">
        <f>Table1373[[#This Row],[Mass (mg) GS 46]]*($W$4/Table1373[[#This Row],[SVL GS 46]])^$W$3</f>
        <v>471.84161260239273</v>
      </c>
      <c r="X1153" s="12">
        <f>Table1373[[#This Row],[GS 46]]-Table1373[[#This Row],[GS]]</f>
        <v>4</v>
      </c>
      <c r="Y1153">
        <f>Table1373[[#This Row],[SVL GS 46]]-Table1373[[#This Row],[SVL]]</f>
        <v>-2.1999999999999993</v>
      </c>
      <c r="Z1153">
        <f>Table1373[[#This Row],[Mass GS 46]]-Table1373[[#This Row],[Mass]]</f>
        <v>-9.1999999999999971E-2</v>
      </c>
      <c r="AA1153">
        <f>Table1373[[#This Row],[SMI.mg GS 46]]-Table1373[[#This Row],[SMI.mg]]</f>
        <v>95.282124854119957</v>
      </c>
      <c r="AB1153">
        <f>Table1373[[#This Row],[Days post-exp. GS 46]]-Table1373[[#This Row],[Days post-exp.]]</f>
        <v>3</v>
      </c>
    </row>
    <row r="1154" spans="1:29">
      <c r="A1154" t="s">
        <v>2336</v>
      </c>
      <c r="B1154" t="s">
        <v>2196</v>
      </c>
      <c r="C1154" s="3">
        <v>44002</v>
      </c>
      <c r="D1154" s="18">
        <v>44038</v>
      </c>
      <c r="E1154" s="4" t="s">
        <v>2375</v>
      </c>
      <c r="F1154">
        <f>Table1373[[#This Row],[Date Measured]]-Table1373[[#This Row],[Exp. Start]]</f>
        <v>36</v>
      </c>
      <c r="G1154" s="4">
        <v>15.42</v>
      </c>
      <c r="H1154" s="4">
        <v>45</v>
      </c>
      <c r="I1154" s="4">
        <v>0.375</v>
      </c>
      <c r="J1154" s="4">
        <f>Table1373[[#This Row],[Mass]]*1000</f>
        <v>375</v>
      </c>
      <c r="K1154" s="4">
        <f>LOG(Table1373[[#This Row],[SVL]])</f>
        <v>1.1880843737149382</v>
      </c>
      <c r="L1154" s="4">
        <f>LOG(Table1373[[#This Row],[Mass (mg)]])</f>
        <v>2.5740312677277188</v>
      </c>
      <c r="M1154">
        <f>Table1373[[#This Row],[Mass (mg)]]*($M$4/Table1373[[#This Row],[SVL]])^$M$3</f>
        <v>334.0621694559718</v>
      </c>
      <c r="N1154" s="13">
        <v>44040</v>
      </c>
      <c r="O1154" t="s">
        <v>2376</v>
      </c>
      <c r="P1154">
        <f>Table1373[[#This Row],[Date Measured GS 46]]-Table1373[[#This Row],[Exp. Start]]</f>
        <v>38</v>
      </c>
      <c r="Q1154">
        <v>17.440000000000001</v>
      </c>
      <c r="R1154">
        <v>46</v>
      </c>
      <c r="S1154">
        <v>0.36799999999999999</v>
      </c>
      <c r="T1154">
        <f>Table1373[[#This Row],[Mass GS 46]]*1000</f>
        <v>368</v>
      </c>
      <c r="U1154">
        <f>LOG(Table1373[[#This Row],[SVL GS 46]])</f>
        <v>1.2415464805965484</v>
      </c>
      <c r="V1154">
        <f>LOG(Table1373[[#This Row],[Mass (mg) GS 46]])</f>
        <v>2.5658478186735176</v>
      </c>
      <c r="W1154">
        <f>Table1373[[#This Row],[Mass (mg) GS 46]]*($W$4/Table1373[[#This Row],[SVL GS 46]])^$W$3</f>
        <v>230.53937580812814</v>
      </c>
      <c r="X1154" s="12">
        <f>Table1373[[#This Row],[GS 46]]-Table1373[[#This Row],[GS]]</f>
        <v>1</v>
      </c>
      <c r="Y1154">
        <f>Table1373[[#This Row],[SVL GS 46]]-Table1373[[#This Row],[SVL]]</f>
        <v>2.0200000000000014</v>
      </c>
      <c r="Z1154">
        <f>Table1373[[#This Row],[Mass GS 46]]-Table1373[[#This Row],[Mass]]</f>
        <v>-7.0000000000000062E-3</v>
      </c>
      <c r="AA1154">
        <f>Table1373[[#This Row],[SMI.mg GS 46]]-Table1373[[#This Row],[SMI.mg]]</f>
        <v>-103.52279364784366</v>
      </c>
      <c r="AB1154">
        <f>Table1373[[#This Row],[Days post-exp. GS 46]]-Table1373[[#This Row],[Days post-exp.]]</f>
        <v>2</v>
      </c>
    </row>
    <row r="1155" spans="1:29">
      <c r="A1155" t="s">
        <v>2336</v>
      </c>
      <c r="B1155" t="s">
        <v>2196</v>
      </c>
      <c r="C1155" s="3">
        <v>44002</v>
      </c>
      <c r="D1155" s="18"/>
      <c r="E1155" s="11" t="s">
        <v>2377</v>
      </c>
      <c r="G1155" s="4"/>
      <c r="H1155" s="4"/>
      <c r="I1155" s="4"/>
      <c r="J1155" s="4"/>
      <c r="K1155" s="4"/>
      <c r="L1155" s="4"/>
      <c r="N1155" s="13"/>
      <c r="O1155" s="6" t="s">
        <v>2378</v>
      </c>
      <c r="AC1155" s="12" t="s">
        <v>1059</v>
      </c>
    </row>
    <row r="1156" spans="1:29">
      <c r="A1156" t="s">
        <v>2336</v>
      </c>
      <c r="B1156" t="s">
        <v>2196</v>
      </c>
      <c r="C1156" s="3">
        <v>44002</v>
      </c>
      <c r="D1156" s="13">
        <v>44039</v>
      </c>
      <c r="E1156" s="3" t="s">
        <v>2379</v>
      </c>
      <c r="F1156">
        <f>Table1373[[#This Row],[Date Measured]]-Table1373[[#This Row],[Exp. Start]]</f>
        <v>37</v>
      </c>
      <c r="G1156">
        <v>15.92</v>
      </c>
      <c r="H1156">
        <v>42</v>
      </c>
      <c r="I1156">
        <v>0.432</v>
      </c>
      <c r="J1156">
        <f>Table1373[[#This Row],[Mass]]*1000</f>
        <v>432</v>
      </c>
      <c r="K1156">
        <f>LOG(Table1373[[#This Row],[SVL]])</f>
        <v>1.2019430634016501</v>
      </c>
      <c r="L1156">
        <f>LOG(Table1373[[#This Row],[Mass (mg)]])</f>
        <v>2.6354837468149119</v>
      </c>
      <c r="M1156">
        <f>Table1373[[#This Row],[Mass (mg)]]*($M$4/Table1373[[#This Row],[SVL]])^$M$3</f>
        <v>352.10712447517705</v>
      </c>
      <c r="N1156" s="13">
        <v>44045</v>
      </c>
      <c r="O1156" t="s">
        <v>2380</v>
      </c>
      <c r="P1156">
        <f>Table1373[[#This Row],[Date Measured GS 46]]-Table1373[[#This Row],[Exp. Start]]</f>
        <v>43</v>
      </c>
      <c r="Q1156">
        <v>16.350000000000001</v>
      </c>
      <c r="R1156">
        <v>46</v>
      </c>
      <c r="S1156">
        <v>0.32800000000000001</v>
      </c>
      <c r="T1156">
        <f>Table1373[[#This Row],[Mass GS 46]]*1000</f>
        <v>328</v>
      </c>
      <c r="U1156">
        <f>LOG(Table1373[[#This Row],[SVL GS 46]])</f>
        <v>1.2135177569963049</v>
      </c>
      <c r="V1156">
        <f>LOG(Table1373[[#This Row],[Mass (mg) GS 46]])</f>
        <v>2.5158738437116792</v>
      </c>
      <c r="W1156">
        <f>Table1373[[#This Row],[Mass (mg) GS 46]]*($W$4/Table1373[[#This Row],[SVL GS 46]])^$W$3</f>
        <v>248.90092204215227</v>
      </c>
      <c r="X1156" s="12">
        <f>Table1373[[#This Row],[GS 46]]-Table1373[[#This Row],[GS]]</f>
        <v>4</v>
      </c>
      <c r="Y1156">
        <f>Table1373[[#This Row],[SVL GS 46]]-Table1373[[#This Row],[SVL]]</f>
        <v>0.43000000000000149</v>
      </c>
      <c r="Z1156">
        <f>Table1373[[#This Row],[Mass GS 46]]-Table1373[[#This Row],[Mass]]</f>
        <v>-0.10399999999999998</v>
      </c>
      <c r="AA1156">
        <f>Table1373[[#This Row],[SMI.mg GS 46]]-Table1373[[#This Row],[SMI.mg]]</f>
        <v>-103.20620243302477</v>
      </c>
      <c r="AB1156">
        <f>Table1373[[#This Row],[Days post-exp. GS 46]]-Table1373[[#This Row],[Days post-exp.]]</f>
        <v>6</v>
      </c>
    </row>
    <row r="1157" spans="1:29">
      <c r="A1157" t="s">
        <v>2336</v>
      </c>
      <c r="B1157" t="s">
        <v>2196</v>
      </c>
      <c r="C1157" s="3">
        <v>44002</v>
      </c>
      <c r="D1157" s="18">
        <v>44039</v>
      </c>
      <c r="E1157" s="4" t="s">
        <v>2381</v>
      </c>
      <c r="F1157">
        <f>Table1373[[#This Row],[Date Measured]]-Table1373[[#This Row],[Exp. Start]]</f>
        <v>37</v>
      </c>
      <c r="G1157" s="4">
        <v>15.57</v>
      </c>
      <c r="H1157" s="4">
        <v>45</v>
      </c>
      <c r="I1157" s="4">
        <v>0.35399999999999998</v>
      </c>
      <c r="J1157" s="4">
        <f>Table1373[[#This Row],[Mass]]*1000</f>
        <v>354</v>
      </c>
      <c r="K1157" s="4">
        <f>LOG(Table1373[[#This Row],[SVL]])</f>
        <v>1.1922886125681202</v>
      </c>
      <c r="L1157" s="4">
        <f>LOG(Table1373[[#This Row],[Mass (mg)]])</f>
        <v>2.5490032620257876</v>
      </c>
      <c r="M1157">
        <f>Table1373[[#This Row],[Mass (mg)]]*($M$4/Table1373[[#This Row],[SVL]])^$M$3</f>
        <v>306.96432393263945</v>
      </c>
      <c r="O1157" s="6" t="s">
        <v>2382</v>
      </c>
      <c r="AC1157" s="12" t="s">
        <v>115</v>
      </c>
    </row>
    <row r="1158" spans="1:29">
      <c r="A1158" t="s">
        <v>2336</v>
      </c>
      <c r="B1158" t="s">
        <v>2196</v>
      </c>
      <c r="C1158" s="3">
        <v>44002</v>
      </c>
      <c r="D1158" s="13">
        <v>44040</v>
      </c>
      <c r="E1158" s="3" t="s">
        <v>2383</v>
      </c>
      <c r="F1158">
        <f>Table1373[[#This Row],[Date Measured]]-Table1373[[#This Row],[Exp. Start]]</f>
        <v>38</v>
      </c>
      <c r="G1158">
        <v>14.72</v>
      </c>
      <c r="H1158">
        <v>42</v>
      </c>
      <c r="I1158">
        <v>0.53400000000000003</v>
      </c>
      <c r="J1158">
        <f>Table1373[[#This Row],[Mass]]*1000</f>
        <v>534</v>
      </c>
      <c r="K1158">
        <f>LOG(Table1373[[#This Row],[SVL]])</f>
        <v>1.1679078100014801</v>
      </c>
      <c r="L1158">
        <f>LOG(Table1373[[#This Row],[Mass (mg)]])</f>
        <v>2.7275412570285562</v>
      </c>
      <c r="M1158">
        <f>Table1373[[#This Row],[Mass (mg)]]*($M$4/Table1373[[#This Row],[SVL]])^$M$3</f>
        <v>541.42887084732331</v>
      </c>
      <c r="N1158" s="13">
        <v>44049</v>
      </c>
      <c r="O1158" t="s">
        <v>2384</v>
      </c>
      <c r="P1158">
        <f>Table1373[[#This Row],[Date Measured GS 46]]-Table1373[[#This Row],[Exp. Start]]</f>
        <v>47</v>
      </c>
      <c r="Q1158">
        <v>17.059999999999999</v>
      </c>
      <c r="R1158">
        <v>46</v>
      </c>
      <c r="S1158">
        <v>0.39200000000000002</v>
      </c>
      <c r="T1158">
        <f>Table1373[[#This Row],[Mass GS 46]]*1000</f>
        <v>392</v>
      </c>
      <c r="U1158">
        <f>LOG(Table1373[[#This Row],[SVL GS 46]])</f>
        <v>1.2319790268315043</v>
      </c>
      <c r="V1158">
        <f>LOG(Table1373[[#This Row],[Mass (mg) GS 46]])</f>
        <v>2.5932860670204572</v>
      </c>
      <c r="W1158">
        <f>Table1373[[#This Row],[Mass (mg) GS 46]]*($W$4/Table1373[[#This Row],[SVL GS 46]])^$W$3</f>
        <v>262.18155343855585</v>
      </c>
      <c r="X1158" s="12">
        <f>Table1373[[#This Row],[GS 46]]-Table1373[[#This Row],[GS]]</f>
        <v>4</v>
      </c>
      <c r="Y1158">
        <f>Table1373[[#This Row],[SVL GS 46]]-Table1373[[#This Row],[SVL]]</f>
        <v>2.3399999999999981</v>
      </c>
      <c r="Z1158">
        <f>Table1373[[#This Row],[Mass GS 46]]-Table1373[[#This Row],[Mass]]</f>
        <v>-0.14200000000000002</v>
      </c>
      <c r="AA1158">
        <f>Table1373[[#This Row],[SMI.mg GS 46]]-Table1373[[#This Row],[SMI.mg]]</f>
        <v>-279.24731740876746</v>
      </c>
      <c r="AB1158">
        <f>Table1373[[#This Row],[Days post-exp. GS 46]]-Table1373[[#This Row],[Days post-exp.]]</f>
        <v>9</v>
      </c>
    </row>
    <row r="1159" spans="1:29">
      <c r="A1159" t="s">
        <v>2336</v>
      </c>
      <c r="B1159" t="s">
        <v>2196</v>
      </c>
      <c r="C1159" s="3">
        <v>44002</v>
      </c>
      <c r="D1159" s="13">
        <v>44040</v>
      </c>
      <c r="E1159" s="3" t="s">
        <v>2385</v>
      </c>
      <c r="F1159">
        <f>Table1373[[#This Row],[Date Measured]]-Table1373[[#This Row],[Exp. Start]]</f>
        <v>38</v>
      </c>
      <c r="G1159">
        <v>14.15</v>
      </c>
      <c r="H1159">
        <v>42</v>
      </c>
      <c r="I1159">
        <v>0.54800000000000004</v>
      </c>
      <c r="J1159">
        <f>Table1373[[#This Row],[Mass]]*1000</f>
        <v>548</v>
      </c>
      <c r="K1159">
        <f>LOG(Table1373[[#This Row],[SVL]])</f>
        <v>1.150756439860309</v>
      </c>
      <c r="L1159">
        <f>LOG(Table1373[[#This Row],[Mass (mg)]])</f>
        <v>2.7387805584843692</v>
      </c>
      <c r="M1159">
        <f>Table1373[[#This Row],[Mass (mg)]]*($M$4/Table1373[[#This Row],[SVL]])^$M$3</f>
        <v>620.23720355445789</v>
      </c>
      <c r="N1159" s="13">
        <v>44045</v>
      </c>
      <c r="O1159" t="s">
        <v>2386</v>
      </c>
      <c r="P1159">
        <f>Table1373[[#This Row],[Date Measured GS 46]]-Table1373[[#This Row],[Exp. Start]]</f>
        <v>43</v>
      </c>
      <c r="Q1159">
        <v>16.59</v>
      </c>
      <c r="R1159">
        <v>46</v>
      </c>
      <c r="S1159">
        <v>0.41499999999999998</v>
      </c>
      <c r="T1159">
        <f>Table1373[[#This Row],[Mass GS 46]]*1000</f>
        <v>415</v>
      </c>
      <c r="U1159">
        <f>LOG(Table1373[[#This Row],[SVL GS 46]])</f>
        <v>1.2198463860243607</v>
      </c>
      <c r="V1159">
        <f>LOG(Table1373[[#This Row],[Mass (mg) GS 46]])</f>
        <v>2.6180480967120925</v>
      </c>
      <c r="W1159">
        <f>Table1373[[#This Row],[Mass (mg) GS 46]]*($W$4/Table1373[[#This Row],[SVL GS 46]])^$W$3</f>
        <v>301.57994602109699</v>
      </c>
      <c r="X1159" s="12">
        <f>Table1373[[#This Row],[GS 46]]-Table1373[[#This Row],[GS]]</f>
        <v>4</v>
      </c>
      <c r="Y1159">
        <f>Table1373[[#This Row],[SVL GS 46]]-Table1373[[#This Row],[SVL]]</f>
        <v>2.4399999999999995</v>
      </c>
      <c r="Z1159">
        <f>Table1373[[#This Row],[Mass GS 46]]-Table1373[[#This Row],[Mass]]</f>
        <v>-0.13300000000000006</v>
      </c>
      <c r="AA1159">
        <f>Table1373[[#This Row],[SMI.mg GS 46]]-Table1373[[#This Row],[SMI.mg]]</f>
        <v>-318.65725753336091</v>
      </c>
      <c r="AB1159">
        <f>Table1373[[#This Row],[Days post-exp. GS 46]]-Table1373[[#This Row],[Days post-exp.]]</f>
        <v>5</v>
      </c>
    </row>
    <row r="1160" spans="1:29">
      <c r="A1160" t="s">
        <v>2336</v>
      </c>
      <c r="B1160" t="s">
        <v>2196</v>
      </c>
      <c r="C1160" s="3">
        <v>44002</v>
      </c>
      <c r="D1160" s="18">
        <v>44041</v>
      </c>
      <c r="E1160" s="4" t="s">
        <v>2387</v>
      </c>
      <c r="F1160">
        <f>Table1373[[#This Row],[Date Measured]]-Table1373[[#This Row],[Exp. Start]]</f>
        <v>39</v>
      </c>
      <c r="G1160" s="4">
        <v>16.04</v>
      </c>
      <c r="H1160" s="4">
        <v>45</v>
      </c>
      <c r="I1160" s="4">
        <v>0.55200000000000005</v>
      </c>
      <c r="J1160" s="4">
        <f>Table1373[[#This Row],[Mass]]*1000</f>
        <v>552</v>
      </c>
      <c r="K1160" s="4">
        <f>LOG(Table1373[[#This Row],[SVL]])</f>
        <v>1.2052043639481447</v>
      </c>
      <c r="L1160" s="4">
        <f>LOG(Table1373[[#This Row],[Mass (mg)]])</f>
        <v>2.741939077729199</v>
      </c>
      <c r="M1160">
        <f>Table1373[[#This Row],[Mass (mg)]]*($M$4/Table1373[[#This Row],[SVL]])^$M$3</f>
        <v>440.60093881738811</v>
      </c>
      <c r="N1160" s="27">
        <v>44042</v>
      </c>
      <c r="O1160" s="31" t="s">
        <v>2388</v>
      </c>
      <c r="P1160">
        <f>Table1373[[#This Row],[Date Measured GS 46]]-Table1373[[#This Row],[Exp. Start]]</f>
        <v>40</v>
      </c>
      <c r="Q1160" s="31">
        <v>17.72</v>
      </c>
      <c r="R1160" s="31">
        <v>46</v>
      </c>
      <c r="S1160" s="31">
        <v>0.52600000000000002</v>
      </c>
      <c r="T1160">
        <f>Table1373[[#This Row],[Mass GS 46]]*1000</f>
        <v>526</v>
      </c>
      <c r="U1160">
        <f>LOG(Table1373[[#This Row],[SVL GS 46]])</f>
        <v>1.248463717551032</v>
      </c>
      <c r="V1160">
        <f>LOG(Table1373[[#This Row],[Mass (mg) GS 46]])</f>
        <v>2.7209857441537393</v>
      </c>
      <c r="W1160">
        <f>Table1373[[#This Row],[Mass (mg) GS 46]]*($W$4/Table1373[[#This Row],[SVL GS 46]])^$W$3</f>
        <v>314.29419694370768</v>
      </c>
      <c r="X1160" s="12">
        <f>Table1373[[#This Row],[GS 46]]-Table1373[[#This Row],[GS]]</f>
        <v>1</v>
      </c>
      <c r="Y1160">
        <f>Table1373[[#This Row],[SVL GS 46]]-Table1373[[#This Row],[SVL]]</f>
        <v>1.6799999999999997</v>
      </c>
      <c r="Z1160">
        <f>Table1373[[#This Row],[Mass GS 46]]-Table1373[[#This Row],[Mass]]</f>
        <v>-2.6000000000000023E-2</v>
      </c>
      <c r="AA1160">
        <f>Table1373[[#This Row],[SMI.mg GS 46]]-Table1373[[#This Row],[SMI.mg]]</f>
        <v>-126.30674187368044</v>
      </c>
      <c r="AB1160">
        <f>Table1373[[#This Row],[Days post-exp. GS 46]]-Table1373[[#This Row],[Days post-exp.]]</f>
        <v>1</v>
      </c>
    </row>
    <row r="1161" spans="1:29">
      <c r="A1161" t="s">
        <v>2336</v>
      </c>
      <c r="B1161" t="s">
        <v>2196</v>
      </c>
      <c r="C1161" s="3">
        <v>44002</v>
      </c>
      <c r="D1161" s="13">
        <v>44042</v>
      </c>
      <c r="E1161" s="3" t="s">
        <v>2389</v>
      </c>
      <c r="F1161">
        <f>Table1373[[#This Row],[Date Measured]]-Table1373[[#This Row],[Exp. Start]]</f>
        <v>40</v>
      </c>
      <c r="G1161">
        <v>14.86</v>
      </c>
      <c r="H1161">
        <v>42</v>
      </c>
      <c r="I1161">
        <v>0.45</v>
      </c>
      <c r="J1161">
        <f>Table1373[[#This Row],[Mass]]*1000</f>
        <v>450</v>
      </c>
      <c r="K1161">
        <f>LOG(Table1373[[#This Row],[SVL]])</f>
        <v>1.1720188094245565</v>
      </c>
      <c r="L1161">
        <f>LOG(Table1373[[#This Row],[Mass (mg)]])</f>
        <v>2.6532125137753435</v>
      </c>
      <c r="M1161">
        <f>Table1373[[#This Row],[Mass (mg)]]*($M$4/Table1373[[#This Row],[SVL]])^$M$3</f>
        <v>444.38665470382665</v>
      </c>
      <c r="N1161" s="27">
        <v>44046</v>
      </c>
      <c r="O1161" s="31" t="s">
        <v>2390</v>
      </c>
      <c r="P1161">
        <f>Table1373[[#This Row],[Date Measured GS 46]]-Table1373[[#This Row],[Exp. Start]]</f>
        <v>44</v>
      </c>
      <c r="Q1161" s="31">
        <v>15.64</v>
      </c>
      <c r="R1161" s="31">
        <v>46</v>
      </c>
      <c r="S1161" s="31">
        <v>0.33</v>
      </c>
      <c r="T1161">
        <f>Table1373[[#This Row],[Mass GS 46]]*1000</f>
        <v>330</v>
      </c>
      <c r="U1161">
        <f>LOG(Table1373[[#This Row],[SVL GS 46]])</f>
        <v>1.1942367487238292</v>
      </c>
      <c r="V1161">
        <f>LOG(Table1373[[#This Row],[Mass (mg) GS 46]])</f>
        <v>2.5185139398778875</v>
      </c>
      <c r="W1161">
        <f>Table1373[[#This Row],[Mass (mg) GS 46]]*($W$4/Table1373[[#This Row],[SVL GS 46]])^$W$3</f>
        <v>285.71833807830751</v>
      </c>
      <c r="X1161" s="12">
        <f>Table1373[[#This Row],[GS 46]]-Table1373[[#This Row],[GS]]</f>
        <v>4</v>
      </c>
      <c r="Y1161">
        <f>Table1373[[#This Row],[SVL GS 46]]-Table1373[[#This Row],[SVL]]</f>
        <v>0.78000000000000114</v>
      </c>
      <c r="Z1161">
        <f>Table1373[[#This Row],[Mass GS 46]]-Table1373[[#This Row],[Mass]]</f>
        <v>-0.12</v>
      </c>
      <c r="AA1161">
        <f>Table1373[[#This Row],[SMI.mg GS 46]]-Table1373[[#This Row],[SMI.mg]]</f>
        <v>-158.66831662551914</v>
      </c>
      <c r="AB1161">
        <f>Table1373[[#This Row],[Days post-exp. GS 46]]-Table1373[[#This Row],[Days post-exp.]]</f>
        <v>4</v>
      </c>
    </row>
    <row r="1162" spans="1:29">
      <c r="A1162" t="s">
        <v>2336</v>
      </c>
      <c r="B1162" t="s">
        <v>2196</v>
      </c>
      <c r="C1162" s="3">
        <v>44002</v>
      </c>
      <c r="D1162" s="18">
        <v>44042</v>
      </c>
      <c r="E1162" s="4" t="s">
        <v>2391</v>
      </c>
      <c r="F1162">
        <f>Table1373[[#This Row],[Date Measured]]-Table1373[[#This Row],[Exp. Start]]</f>
        <v>40</v>
      </c>
      <c r="G1162" s="4">
        <v>14.67</v>
      </c>
      <c r="H1162" s="4">
        <v>45</v>
      </c>
      <c r="I1162" s="4">
        <v>0.34599999999999997</v>
      </c>
      <c r="J1162" s="4">
        <f>Table1373[[#This Row],[Mass]]*1000</f>
        <v>346</v>
      </c>
      <c r="K1162" s="4">
        <f>LOG(Table1373[[#This Row],[SVL]])</f>
        <v>1.1664301138432827</v>
      </c>
      <c r="L1162" s="4">
        <f>LOG(Table1373[[#This Row],[Mass (mg)]])</f>
        <v>2.5390760987927767</v>
      </c>
      <c r="M1162">
        <f>Table1373[[#This Row],[Mass (mg)]]*($M$4/Table1373[[#This Row],[SVL]])^$M$3</f>
        <v>354.15431972447925</v>
      </c>
      <c r="N1162" s="27">
        <v>44047</v>
      </c>
      <c r="O1162" s="31" t="s">
        <v>2392</v>
      </c>
      <c r="P1162">
        <f>Table1373[[#This Row],[Date Measured GS 46]]-Table1373[[#This Row],[Exp. Start]]</f>
        <v>45</v>
      </c>
      <c r="Q1162" s="31">
        <v>13.49</v>
      </c>
      <c r="R1162" s="31">
        <v>46</v>
      </c>
      <c r="S1162" s="31">
        <v>0.27800000000000002</v>
      </c>
      <c r="T1162">
        <f>Table1373[[#This Row],[Mass GS 46]]*1000</f>
        <v>278</v>
      </c>
      <c r="U1162">
        <f>LOG(Table1373[[#This Row],[SVL GS 46]])</f>
        <v>1.1300119496719043</v>
      </c>
      <c r="V1162">
        <f>LOG(Table1373[[#This Row],[Mass (mg) GS 46]])</f>
        <v>2.4440447959180762</v>
      </c>
      <c r="W1162">
        <f>Table1373[[#This Row],[Mass (mg) GS 46]]*($W$4/Table1373[[#This Row],[SVL GS 46]])^$W$3</f>
        <v>373.45619854411007</v>
      </c>
      <c r="X1162" s="12">
        <f>Table1373[[#This Row],[GS 46]]-Table1373[[#This Row],[GS]]</f>
        <v>1</v>
      </c>
      <c r="Y1162">
        <f>Table1373[[#This Row],[SVL GS 46]]-Table1373[[#This Row],[SVL]]</f>
        <v>-1.1799999999999997</v>
      </c>
      <c r="Z1162">
        <f>Table1373[[#This Row],[Mass GS 46]]-Table1373[[#This Row],[Mass]]</f>
        <v>-6.7999999999999949E-2</v>
      </c>
      <c r="AA1162">
        <f>Table1373[[#This Row],[SMI.mg GS 46]]-Table1373[[#This Row],[SMI.mg]]</f>
        <v>19.301878819630815</v>
      </c>
      <c r="AB1162">
        <f>Table1373[[#This Row],[Days post-exp. GS 46]]-Table1373[[#This Row],[Days post-exp.]]</f>
        <v>5</v>
      </c>
    </row>
    <row r="1163" spans="1:29">
      <c r="A1163" t="s">
        <v>2336</v>
      </c>
      <c r="B1163" t="s">
        <v>2196</v>
      </c>
      <c r="C1163" s="3">
        <v>44002</v>
      </c>
      <c r="D1163" s="13">
        <v>44043</v>
      </c>
      <c r="E1163" s="3" t="s">
        <v>2393</v>
      </c>
      <c r="F1163">
        <f>Table1373[[#This Row],[Date Measured]]-Table1373[[#This Row],[Exp. Start]]</f>
        <v>41</v>
      </c>
      <c r="G1163">
        <v>16.579999999999998</v>
      </c>
      <c r="H1163">
        <v>42</v>
      </c>
      <c r="I1163">
        <v>0.51400000000000001</v>
      </c>
      <c r="J1163">
        <f>Table1373[[#This Row],[Mass]]*1000</f>
        <v>514</v>
      </c>
      <c r="K1163">
        <f>LOG(Table1373[[#This Row],[SVL]])</f>
        <v>1.2195845262142546</v>
      </c>
      <c r="L1163">
        <f>LOG(Table1373[[#This Row],[Mass (mg)]])</f>
        <v>2.7109631189952759</v>
      </c>
      <c r="M1163">
        <f>Table1373[[#This Row],[Mass (mg)]]*($M$4/Table1373[[#This Row],[SVL]])^$M$3</f>
        <v>374.12081723217096</v>
      </c>
      <c r="N1163" s="27">
        <v>44049</v>
      </c>
      <c r="O1163" s="31" t="s">
        <v>2394</v>
      </c>
      <c r="P1163">
        <f>Table1373[[#This Row],[Date Measured GS 46]]-Table1373[[#This Row],[Exp. Start]]</f>
        <v>47</v>
      </c>
      <c r="Q1163" s="31">
        <v>15.81</v>
      </c>
      <c r="R1163" s="31">
        <v>46</v>
      </c>
      <c r="S1163" s="31">
        <v>0.27400000000000002</v>
      </c>
      <c r="T1163">
        <f>Table1373[[#This Row],[Mass GS 46]]*1000</f>
        <v>274</v>
      </c>
      <c r="U1163">
        <f>LOG(Table1373[[#This Row],[SVL GS 46]])</f>
        <v>1.1989318699322091</v>
      </c>
      <c r="V1163">
        <f>LOG(Table1373[[#This Row],[Mass (mg) GS 46]])</f>
        <v>2.4377505628203879</v>
      </c>
      <c r="W1163">
        <f>Table1373[[#This Row],[Mass (mg) GS 46]]*($W$4/Table1373[[#This Row],[SVL GS 46]])^$W$3</f>
        <v>229.73572927706803</v>
      </c>
      <c r="X1163" s="12">
        <f>Table1373[[#This Row],[GS 46]]-Table1373[[#This Row],[GS]]</f>
        <v>4</v>
      </c>
      <c r="Y1163">
        <f>Table1373[[#This Row],[SVL GS 46]]-Table1373[[#This Row],[SVL]]</f>
        <v>-0.7699999999999978</v>
      </c>
      <c r="Z1163">
        <f>Table1373[[#This Row],[Mass GS 46]]-Table1373[[#This Row],[Mass]]</f>
        <v>-0.24</v>
      </c>
      <c r="AA1163">
        <f>Table1373[[#This Row],[SMI.mg GS 46]]-Table1373[[#This Row],[SMI.mg]]</f>
        <v>-144.38508795510293</v>
      </c>
      <c r="AB1163">
        <f>Table1373[[#This Row],[Days post-exp. GS 46]]-Table1373[[#This Row],[Days post-exp.]]</f>
        <v>6</v>
      </c>
    </row>
    <row r="1164" spans="1:29">
      <c r="A1164" t="s">
        <v>2336</v>
      </c>
      <c r="B1164" t="s">
        <v>2196</v>
      </c>
      <c r="C1164" s="3">
        <v>44002</v>
      </c>
      <c r="D1164" s="13">
        <v>44046</v>
      </c>
      <c r="E1164" s="3" t="s">
        <v>2395</v>
      </c>
      <c r="F1164">
        <f>Table1373[[#This Row],[Date Measured]]-Table1373[[#This Row],[Exp. Start]]</f>
        <v>44</v>
      </c>
      <c r="G1164">
        <v>14.67</v>
      </c>
      <c r="H1164">
        <v>42</v>
      </c>
      <c r="I1164">
        <v>0.36599999999999999</v>
      </c>
      <c r="J1164">
        <f>Table1373[[#This Row],[Mass]]*1000</f>
        <v>366</v>
      </c>
      <c r="K1164">
        <f>LOG(Table1373[[#This Row],[SVL]])</f>
        <v>1.1664301138432827</v>
      </c>
      <c r="L1164">
        <f>LOG(Table1373[[#This Row],[Mass (mg)]])</f>
        <v>2.5634810853944106</v>
      </c>
      <c r="M1164">
        <f>Table1373[[#This Row],[Mass (mg)]]*($M$4/Table1373[[#This Row],[SVL]])^$M$3</f>
        <v>374.62566768543178</v>
      </c>
      <c r="N1164" s="13">
        <v>44052</v>
      </c>
      <c r="O1164" t="s">
        <v>2396</v>
      </c>
      <c r="P1164">
        <f>Table1373[[#This Row],[Date Measured GS 46]]-Table1373[[#This Row],[Exp. Start]]</f>
        <v>50</v>
      </c>
      <c r="Q1164">
        <v>14.57</v>
      </c>
      <c r="R1164">
        <v>46</v>
      </c>
      <c r="S1164">
        <v>0.28299999999999997</v>
      </c>
      <c r="T1164">
        <f>Table1373[[#This Row],[Mass GS 46]]*1000</f>
        <v>283</v>
      </c>
      <c r="U1164">
        <f>LOG(Table1373[[#This Row],[SVL GS 46]])</f>
        <v>1.1634595517699902</v>
      </c>
      <c r="V1164">
        <f>LOG(Table1373[[#This Row],[Mass (mg) GS 46]])</f>
        <v>2.4517864355242902</v>
      </c>
      <c r="W1164">
        <f>Table1373[[#This Row],[Mass (mg) GS 46]]*($W$4/Table1373[[#This Row],[SVL GS 46]])^$W$3</f>
        <v>302.43352443511918</v>
      </c>
      <c r="X1164" s="12">
        <f>Table1373[[#This Row],[GS 46]]-Table1373[[#This Row],[GS]]</f>
        <v>4</v>
      </c>
      <c r="Y1164">
        <f>Table1373[[#This Row],[SVL GS 46]]-Table1373[[#This Row],[SVL]]</f>
        <v>-9.9999999999999645E-2</v>
      </c>
      <c r="Z1164">
        <f>Table1373[[#This Row],[Mass GS 46]]-Table1373[[#This Row],[Mass]]</f>
        <v>-8.3000000000000018E-2</v>
      </c>
      <c r="AA1164">
        <f>Table1373[[#This Row],[SMI.mg GS 46]]-Table1373[[#This Row],[SMI.mg]]</f>
        <v>-72.192143250312597</v>
      </c>
      <c r="AB1164">
        <f>Table1373[[#This Row],[Days post-exp. GS 46]]-Table1373[[#This Row],[Days post-exp.]]</f>
        <v>6</v>
      </c>
    </row>
    <row r="1165" spans="1:29">
      <c r="A1165" t="s">
        <v>2336</v>
      </c>
      <c r="B1165" t="s">
        <v>2196</v>
      </c>
      <c r="C1165" s="3">
        <v>44002</v>
      </c>
      <c r="D1165" s="13">
        <v>44046</v>
      </c>
      <c r="E1165" t="s">
        <v>2397</v>
      </c>
      <c r="F1165">
        <f>Table1373[[#This Row],[Date Measured]]-Table1373[[#This Row],[Exp. Start]]</f>
        <v>44</v>
      </c>
      <c r="G1165">
        <v>15.17</v>
      </c>
      <c r="H1165">
        <v>42</v>
      </c>
      <c r="I1165">
        <v>0.39900000000000002</v>
      </c>
      <c r="J1165">
        <f>Table1373[[#This Row],[Mass]]*1000</f>
        <v>399</v>
      </c>
      <c r="K1165">
        <f>LOG(Table1373[[#This Row],[SVL]])</f>
        <v>1.1809855807867304</v>
      </c>
      <c r="L1165">
        <f>LOG(Table1373[[#This Row],[Mass (mg)]])</f>
        <v>2.6009728956867484</v>
      </c>
      <c r="M1165">
        <f>Table1373[[#This Row],[Mass (mg)]]*($M$4/Table1373[[#This Row],[SVL]])^$M$3</f>
        <v>372.00041464085075</v>
      </c>
      <c r="N1165" s="37">
        <v>44048</v>
      </c>
      <c r="O1165" s="38" t="s">
        <v>2398</v>
      </c>
      <c r="P1165">
        <f>Table1373[[#This Row],[Date Measured GS 46]]-Table1373[[#This Row],[Exp. Start]]</f>
        <v>46</v>
      </c>
      <c r="Q1165" s="41">
        <v>17.34</v>
      </c>
      <c r="R1165" s="41">
        <v>46</v>
      </c>
      <c r="S1165" s="41">
        <v>0.35170000000000001</v>
      </c>
      <c r="T1165" s="41">
        <f>Table1373[[#This Row],[Mass GS 46]]*1000</f>
        <v>351.7</v>
      </c>
      <c r="U1165" s="41">
        <f>LOG(Table1373[[#This Row],[SVL GS 46]])</f>
        <v>1.2390490931401914</v>
      </c>
      <c r="V1165" s="41">
        <f>LOG(Table1373[[#This Row],[Mass (mg) GS 46]])</f>
        <v>2.5461723683169426</v>
      </c>
      <c r="W1165">
        <f>Table1373[[#This Row],[Mass (mg) GS 46]]*($W$4/Table1373[[#This Row],[SVL GS 46]])^$W$3</f>
        <v>224.12370828212943</v>
      </c>
      <c r="X1165" s="12">
        <f>Table1373[[#This Row],[GS 46]]-Table1373[[#This Row],[GS]]</f>
        <v>4</v>
      </c>
      <c r="Y1165">
        <f>Table1373[[#This Row],[SVL GS 46]]-Table1373[[#This Row],[SVL]]</f>
        <v>2.17</v>
      </c>
      <c r="Z1165">
        <f>Table1373[[#This Row],[Mass GS 46]]-Table1373[[#This Row],[Mass]]</f>
        <v>-4.7300000000000009E-2</v>
      </c>
      <c r="AA1165">
        <f>Table1373[[#This Row],[SMI.mg GS 46]]-Table1373[[#This Row],[SMI.mg]]</f>
        <v>-147.87670635872132</v>
      </c>
      <c r="AB1165">
        <f>Table1373[[#This Row],[Days post-exp. GS 46]]-Table1373[[#This Row],[Days post-exp.]]</f>
        <v>2</v>
      </c>
    </row>
    <row r="1166" spans="1:29">
      <c r="A1166" t="s">
        <v>2336</v>
      </c>
      <c r="B1166" t="s">
        <v>2196</v>
      </c>
      <c r="C1166" s="3">
        <v>44002</v>
      </c>
      <c r="D1166" s="18">
        <v>44046</v>
      </c>
      <c r="E1166" s="4" t="s">
        <v>2399</v>
      </c>
      <c r="F1166">
        <f>Table1373[[#This Row],[Date Measured]]-Table1373[[#This Row],[Exp. Start]]</f>
        <v>44</v>
      </c>
      <c r="G1166" s="4">
        <v>15.7</v>
      </c>
      <c r="H1166" s="4">
        <v>44</v>
      </c>
      <c r="I1166" s="4">
        <v>0.42299999999999999</v>
      </c>
      <c r="J1166" s="4">
        <f>Table1373[[#This Row],[Mass]]*1000</f>
        <v>423</v>
      </c>
      <c r="K1166" s="4">
        <f>LOG(Table1373[[#This Row],[SVL]])</f>
        <v>1.1958996524092338</v>
      </c>
      <c r="L1166" s="4">
        <f>LOG(Table1373[[#This Row],[Mass (mg)]])</f>
        <v>2.6263403673750423</v>
      </c>
      <c r="M1166">
        <f>Table1373[[#This Row],[Mass (mg)]]*($M$4/Table1373[[#This Row],[SVL]])^$M$3</f>
        <v>358.39838584312815</v>
      </c>
      <c r="N1166" s="13">
        <v>44050</v>
      </c>
      <c r="O1166" s="9" t="s">
        <v>2400</v>
      </c>
      <c r="P1166">
        <f>Table1373[[#This Row],[Date Measured GS 46]]-Table1373[[#This Row],[Exp. Start]]</f>
        <v>48</v>
      </c>
      <c r="Q1166">
        <v>18.02</v>
      </c>
      <c r="R1166">
        <v>46</v>
      </c>
      <c r="S1166">
        <v>0.3891</v>
      </c>
      <c r="T1166">
        <f>Table1373[[#This Row],[Mass GS 46]]*1000</f>
        <v>389.1</v>
      </c>
      <c r="U1166">
        <f>LOG(Table1373[[#This Row],[SVL GS 46]])</f>
        <v>1.2557547866430441</v>
      </c>
      <c r="V1166">
        <f>LOG(Table1373[[#This Row],[Mass (mg) GS 46]])</f>
        <v>2.5900612308037427</v>
      </c>
      <c r="W1166">
        <f>Table1373[[#This Row],[Mass (mg) GS 46]]*($W$4/Table1373[[#This Row],[SVL GS 46]])^$W$3</f>
        <v>221.18453454228199</v>
      </c>
      <c r="X1166" s="12">
        <f>Table1373[[#This Row],[GS 46]]-Table1373[[#This Row],[GS]]</f>
        <v>2</v>
      </c>
      <c r="Y1166">
        <f>Table1373[[#This Row],[SVL GS 46]]-Table1373[[#This Row],[SVL]]</f>
        <v>2.3200000000000003</v>
      </c>
      <c r="Z1166">
        <f>Table1373[[#This Row],[Mass GS 46]]-Table1373[[#This Row],[Mass]]</f>
        <v>-3.3899999999999986E-2</v>
      </c>
      <c r="AA1166">
        <f>Table1373[[#This Row],[SMI.mg GS 46]]-Table1373[[#This Row],[SMI.mg]]</f>
        <v>-137.21385130084616</v>
      </c>
      <c r="AB1166">
        <f>Table1373[[#This Row],[Days post-exp. GS 46]]-Table1373[[#This Row],[Days post-exp.]]</f>
        <v>4</v>
      </c>
    </row>
    <row r="1167" spans="1:29">
      <c r="A1167" t="s">
        <v>2336</v>
      </c>
      <c r="B1167" t="s">
        <v>2196</v>
      </c>
      <c r="C1167" s="3">
        <v>44002</v>
      </c>
      <c r="D1167" s="18">
        <v>44046</v>
      </c>
      <c r="E1167" s="4" t="s">
        <v>2401</v>
      </c>
      <c r="F1167">
        <f>Table1373[[#This Row],[Date Measured]]-Table1373[[#This Row],[Exp. Start]]</f>
        <v>44</v>
      </c>
      <c r="G1167" s="4">
        <v>16.899999999999999</v>
      </c>
      <c r="H1167" s="4">
        <v>45</v>
      </c>
      <c r="I1167" s="4">
        <v>0.44800000000000001</v>
      </c>
      <c r="J1167" s="4">
        <f>Table1373[[#This Row],[Mass]]*1000</f>
        <v>448</v>
      </c>
      <c r="K1167" s="4">
        <f>LOG(Table1373[[#This Row],[SVL]])</f>
        <v>1.2278867046136734</v>
      </c>
      <c r="L1167" s="4">
        <f>LOG(Table1373[[#This Row],[Mass (mg)]])</f>
        <v>2.651278013998144</v>
      </c>
      <c r="M1167">
        <f>Table1373[[#This Row],[Mass (mg)]]*($M$4/Table1373[[#This Row],[SVL]])^$M$3</f>
        <v>309.17196256532822</v>
      </c>
      <c r="N1167" s="13">
        <v>44047</v>
      </c>
      <c r="O1167" t="s">
        <v>2402</v>
      </c>
      <c r="P1167">
        <f>Table1373[[#This Row],[Date Measured GS 46]]-Table1373[[#This Row],[Exp. Start]]</f>
        <v>45</v>
      </c>
      <c r="Q1167">
        <v>14.67</v>
      </c>
      <c r="R1167">
        <v>46</v>
      </c>
      <c r="S1167">
        <v>0.41799999999999998</v>
      </c>
      <c r="T1167">
        <f>Table1373[[#This Row],[Mass GS 46]]*1000</f>
        <v>418</v>
      </c>
      <c r="U1167">
        <f>LOG(Table1373[[#This Row],[SVL GS 46]])</f>
        <v>1.1664301138432827</v>
      </c>
      <c r="V1167">
        <f>LOG(Table1373[[#This Row],[Mass (mg) GS 46]])</f>
        <v>2.621176281775035</v>
      </c>
      <c r="W1167">
        <f>Table1373[[#This Row],[Mass (mg) GS 46]]*($W$4/Table1373[[#This Row],[SVL GS 46]])^$W$3</f>
        <v>437.71974894694972</v>
      </c>
      <c r="X1167" s="12">
        <f>Table1373[[#This Row],[GS 46]]-Table1373[[#This Row],[GS]]</f>
        <v>1</v>
      </c>
      <c r="Y1167">
        <f>Table1373[[#This Row],[SVL GS 46]]-Table1373[[#This Row],[SVL]]</f>
        <v>-2.2299999999999986</v>
      </c>
      <c r="Z1167">
        <f>Table1373[[#This Row],[Mass GS 46]]-Table1373[[#This Row],[Mass]]</f>
        <v>-3.0000000000000027E-2</v>
      </c>
      <c r="AA1167">
        <f>Table1373[[#This Row],[SMI.mg GS 46]]-Table1373[[#This Row],[SMI.mg]]</f>
        <v>128.54778638162151</v>
      </c>
      <c r="AB1167">
        <f>Table1373[[#This Row],[Days post-exp. GS 46]]-Table1373[[#This Row],[Days post-exp.]]</f>
        <v>1</v>
      </c>
    </row>
    <row r="1168" spans="1:29">
      <c r="A1168" t="s">
        <v>2336</v>
      </c>
      <c r="B1168" t="s">
        <v>2196</v>
      </c>
      <c r="C1168" s="3">
        <v>44002</v>
      </c>
      <c r="D1168" s="18">
        <v>44048</v>
      </c>
      <c r="E1168" s="4" t="s">
        <v>2403</v>
      </c>
      <c r="F1168">
        <f>Table1373[[#This Row],[Date Measured]]-Table1373[[#This Row],[Exp. Start]]</f>
        <v>46</v>
      </c>
      <c r="G1168" s="4">
        <v>13.38</v>
      </c>
      <c r="H1168" s="4">
        <v>44</v>
      </c>
      <c r="I1168" s="4">
        <v>0.32500000000000001</v>
      </c>
      <c r="J1168" s="4">
        <f>Table1373[[#This Row],[Mass]]*1000</f>
        <v>325</v>
      </c>
      <c r="K1168" s="4">
        <f>LOG(Table1373[[#This Row],[SVL]])</f>
        <v>1.1264561134318043</v>
      </c>
      <c r="L1168" s="4">
        <f>LOG(Table1373[[#This Row],[Mass (mg)]])</f>
        <v>2.5118833609788744</v>
      </c>
      <c r="M1168">
        <f>Table1373[[#This Row],[Mass (mg)]]*($M$4/Table1373[[#This Row],[SVL]])^$M$3</f>
        <v>429.88466319544301</v>
      </c>
      <c r="N1168" s="37">
        <v>44052</v>
      </c>
      <c r="O1168" s="38" t="s">
        <v>2404</v>
      </c>
      <c r="P1168">
        <f>Table1373[[#This Row],[Date Measured GS 46]]-Table1373[[#This Row],[Exp. Start]]</f>
        <v>50</v>
      </c>
      <c r="Q1168" s="41">
        <v>15.88</v>
      </c>
      <c r="R1168" s="41">
        <v>46</v>
      </c>
      <c r="S1168" s="41">
        <v>0.29360000000000003</v>
      </c>
      <c r="T1168" s="41">
        <f>Table1373[[#This Row],[Mass GS 46]]*1000</f>
        <v>293.60000000000002</v>
      </c>
      <c r="U1168" s="41">
        <f>LOG(Table1373[[#This Row],[SVL GS 46]])</f>
        <v>1.2008504980910775</v>
      </c>
      <c r="V1168" s="41">
        <f>LOG(Table1373[[#This Row],[Mass (mg) GS 46]])</f>
        <v>2.4677560512440331</v>
      </c>
      <c r="W1168">
        <f>Table1373[[#This Row],[Mass (mg) GS 46]]*($W$4/Table1373[[#This Row],[SVL GS 46]])^$W$3</f>
        <v>242.96013357051987</v>
      </c>
      <c r="X1168" s="12">
        <f>Table1373[[#This Row],[GS 46]]-Table1373[[#This Row],[GS]]</f>
        <v>2</v>
      </c>
      <c r="Y1168">
        <f>Table1373[[#This Row],[SVL GS 46]]-Table1373[[#This Row],[SVL]]</f>
        <v>2.5</v>
      </c>
      <c r="Z1168">
        <f>Table1373[[#This Row],[Mass GS 46]]-Table1373[[#This Row],[Mass]]</f>
        <v>-3.1399999999999983E-2</v>
      </c>
      <c r="AA1168">
        <f>Table1373[[#This Row],[SMI.mg GS 46]]-Table1373[[#This Row],[SMI.mg]]</f>
        <v>-186.92452962492314</v>
      </c>
      <c r="AB1168">
        <f>Table1373[[#This Row],[Days post-exp. GS 46]]-Table1373[[#This Row],[Days post-exp.]]</f>
        <v>4</v>
      </c>
    </row>
    <row r="1169" spans="1:29">
      <c r="A1169" t="s">
        <v>2336</v>
      </c>
      <c r="B1169" t="s">
        <v>2196</v>
      </c>
      <c r="C1169" s="3">
        <v>44002</v>
      </c>
      <c r="D1169" s="18">
        <v>44053</v>
      </c>
      <c r="E1169" s="4" t="s">
        <v>2405</v>
      </c>
      <c r="F1169">
        <f>Table1373[[#This Row],[Date Measured]]-Table1373[[#This Row],[Exp. Start]]</f>
        <v>51</v>
      </c>
      <c r="G1169" s="4">
        <v>14.78</v>
      </c>
      <c r="H1169" s="4">
        <v>46</v>
      </c>
      <c r="I1169" s="4">
        <v>0.32600000000000001</v>
      </c>
      <c r="J1169" s="4">
        <f>Table1373[[#This Row],[Mass]]*1000</f>
        <v>326</v>
      </c>
      <c r="K1169" s="4">
        <f>LOG(Table1373[[#This Row],[SVL]])</f>
        <v>1.169674434058807</v>
      </c>
      <c r="L1169" s="4">
        <f>LOG(Table1373[[#This Row],[Mass (mg)]])</f>
        <v>2.5132176000679389</v>
      </c>
      <c r="M1169">
        <f>Table1373[[#This Row],[Mass (mg)]]*($M$4/Table1373[[#This Row],[SVL]])^$M$3</f>
        <v>326.81096549294136</v>
      </c>
      <c r="N1169" s="13">
        <v>44053</v>
      </c>
      <c r="O1169" s="9" t="s">
        <v>2406</v>
      </c>
      <c r="P1169">
        <f>Table1373[[#This Row],[Date Measured GS 46]]-Table1373[[#This Row],[Exp. Start]]</f>
        <v>51</v>
      </c>
      <c r="Q1169">
        <v>14.78</v>
      </c>
      <c r="R1169">
        <v>46</v>
      </c>
      <c r="S1169">
        <v>0.32600000000000001</v>
      </c>
      <c r="T1169">
        <f>Table1373[[#This Row],[Mass GS 46]]*1000</f>
        <v>326</v>
      </c>
      <c r="U1169">
        <f>LOG(Table1373[[#This Row],[SVL GS 46]])</f>
        <v>1.169674434058807</v>
      </c>
      <c r="V1169">
        <f>LOG(Table1373[[#This Row],[Mass (mg) GS 46]])</f>
        <v>2.5132176000679389</v>
      </c>
      <c r="W1169">
        <f>Table1373[[#This Row],[Mass (mg) GS 46]]*($W$4/Table1373[[#This Row],[SVL GS 46]])^$W$3</f>
        <v>333.8878875671939</v>
      </c>
      <c r="X1169" s="12">
        <f>Table1373[[#This Row],[GS 46]]-Table1373[[#This Row],[GS]]</f>
        <v>0</v>
      </c>
      <c r="Y1169">
        <f>Table1373[[#This Row],[SVL GS 46]]-Table1373[[#This Row],[SVL]]</f>
        <v>0</v>
      </c>
      <c r="Z1169">
        <f>Table1373[[#This Row],[Mass GS 46]]-Table1373[[#This Row],[Mass]]</f>
        <v>0</v>
      </c>
      <c r="AA1169">
        <f>Table1373[[#This Row],[SMI.mg GS 46]]-Table1373[[#This Row],[SMI.mg]]</f>
        <v>7.0769220742525363</v>
      </c>
      <c r="AB1169">
        <f>Table1373[[#This Row],[Days post-exp. GS 46]]-Table1373[[#This Row],[Days post-exp.]]</f>
        <v>0</v>
      </c>
      <c r="AC1169" s="12" t="s">
        <v>322</v>
      </c>
    </row>
    <row r="1170" spans="1:29">
      <c r="A1170" t="s">
        <v>2336</v>
      </c>
      <c r="B1170" t="s">
        <v>2196</v>
      </c>
      <c r="C1170" s="3">
        <v>44002</v>
      </c>
      <c r="D1170" s="18">
        <v>44056</v>
      </c>
      <c r="E1170" s="4" t="s">
        <v>2407</v>
      </c>
      <c r="F1170">
        <f>Table1373[[#This Row],[Date Measured]]-Table1373[[#This Row],[Exp. Start]]</f>
        <v>54</v>
      </c>
      <c r="G1170" s="4">
        <v>15.14</v>
      </c>
      <c r="H1170" s="4">
        <v>44</v>
      </c>
      <c r="I1170" s="4">
        <v>0.44</v>
      </c>
      <c r="J1170" s="4">
        <f>Table1373[[#This Row],[Mass]]*1000</f>
        <v>440</v>
      </c>
      <c r="K1170" s="4">
        <f>LOG(Table1373[[#This Row],[SVL]])</f>
        <v>1.180125875164054</v>
      </c>
      <c r="L1170" s="4">
        <f>LOG(Table1373[[#This Row],[Mass (mg)]])</f>
        <v>2.6434526764861874</v>
      </c>
      <c r="M1170">
        <f>Table1373[[#This Row],[Mass (mg)]]*($M$4/Table1373[[#This Row],[SVL]])^$M$3</f>
        <v>412.49435823910375</v>
      </c>
      <c r="N1170" s="13">
        <v>44060</v>
      </c>
      <c r="O1170" t="s">
        <v>2408</v>
      </c>
      <c r="P1170">
        <f>Table1373[[#This Row],[Date Measured GS 46]]-Table1373[[#This Row],[Exp. Start]]</f>
        <v>58</v>
      </c>
      <c r="Q1170">
        <v>16.28</v>
      </c>
      <c r="R1170">
        <v>46</v>
      </c>
      <c r="S1170">
        <v>0.35699999999999998</v>
      </c>
      <c r="T1170">
        <f>Table1373[[#This Row],[Mass GS 46]]*1000</f>
        <v>357</v>
      </c>
      <c r="U1170">
        <f>LOG(Table1373[[#This Row],[SVL GS 46]])</f>
        <v>1.2116544005531824</v>
      </c>
      <c r="V1170">
        <f>LOG(Table1373[[#This Row],[Mass (mg) GS 46]])</f>
        <v>2.5526682161121932</v>
      </c>
      <c r="W1170">
        <f>Table1373[[#This Row],[Mass (mg) GS 46]]*($W$4/Table1373[[#This Row],[SVL GS 46]])^$W$3</f>
        <v>274.38206176252788</v>
      </c>
      <c r="X1170" s="12">
        <f>Table1373[[#This Row],[GS 46]]-Table1373[[#This Row],[GS]]</f>
        <v>2</v>
      </c>
      <c r="Y1170">
        <f>Table1373[[#This Row],[SVL GS 46]]-Table1373[[#This Row],[SVL]]</f>
        <v>1.1400000000000006</v>
      </c>
      <c r="Z1170">
        <f>Table1373[[#This Row],[Mass GS 46]]-Table1373[[#This Row],[Mass]]</f>
        <v>-8.3000000000000018E-2</v>
      </c>
      <c r="AA1170">
        <f>Table1373[[#This Row],[SMI.mg GS 46]]-Table1373[[#This Row],[SMI.mg]]</f>
        <v>-138.11229647657586</v>
      </c>
      <c r="AB1170">
        <f>Table1373[[#This Row],[Days post-exp. GS 46]]-Table1373[[#This Row],[Days post-exp.]]</f>
        <v>4</v>
      </c>
    </row>
    <row r="1171" spans="1:29" ht="14.65" thickBot="1">
      <c r="A1171" s="1" t="s">
        <v>2336</v>
      </c>
      <c r="B1171" s="1" t="s">
        <v>2196</v>
      </c>
      <c r="C1171" s="2">
        <v>44002</v>
      </c>
      <c r="D1171" s="17">
        <v>44060</v>
      </c>
      <c r="E1171" s="7" t="s">
        <v>2409</v>
      </c>
      <c r="F1171" s="1">
        <f>Table1373[[#This Row],[Date Measured]]-Table1373[[#This Row],[Exp. Start]]</f>
        <v>58</v>
      </c>
      <c r="G1171" s="7">
        <v>16.96</v>
      </c>
      <c r="H1171" s="7">
        <v>45</v>
      </c>
      <c r="I1171" s="7">
        <v>0.42</v>
      </c>
      <c r="J1171" s="7">
        <f>Table1373[[#This Row],[Mass]]*1000</f>
        <v>420</v>
      </c>
      <c r="K1171" s="7">
        <f>LOG(Table1373[[#This Row],[SVL]])</f>
        <v>1.229425847920695</v>
      </c>
      <c r="L1171" s="7">
        <f>LOG(Table1373[[#This Row],[Mass (mg)]])</f>
        <v>2.6232492903979003</v>
      </c>
      <c r="M1171" s="36">
        <f>Table1373[[#This Row],[Mass (mg)]]*($M$4/Table1373[[#This Row],[SVL]])^$M$3</f>
        <v>287.00133682538672</v>
      </c>
      <c r="N1171" s="15"/>
      <c r="O1171" s="10" t="s">
        <v>2410</v>
      </c>
      <c r="P1171" s="1"/>
      <c r="Q1171" s="1"/>
      <c r="R1171" s="1"/>
      <c r="S1171" s="1"/>
      <c r="T1171" s="1"/>
      <c r="U1171" s="1"/>
      <c r="V1171" s="1"/>
      <c r="W1171" s="36"/>
      <c r="X1171" s="15"/>
      <c r="Y1171" s="1"/>
      <c r="Z1171" s="1"/>
      <c r="AA1171" s="1"/>
      <c r="AB1171" s="1"/>
      <c r="AC1171" s="15" t="s">
        <v>115</v>
      </c>
    </row>
    <row r="1172" spans="1:29">
      <c r="A1172" t="s">
        <v>2411</v>
      </c>
      <c r="B1172" t="s">
        <v>2196</v>
      </c>
      <c r="C1172" s="3">
        <v>44002</v>
      </c>
      <c r="D1172" s="13">
        <v>44018</v>
      </c>
      <c r="E1172" t="s">
        <v>2412</v>
      </c>
      <c r="F1172">
        <f>Table1373[[#This Row],[Date Measured]]-Table1373[[#This Row],[Exp. Start]]</f>
        <v>16</v>
      </c>
      <c r="G1172">
        <v>14.12</v>
      </c>
      <c r="H1172">
        <v>42</v>
      </c>
      <c r="I1172">
        <v>0.373</v>
      </c>
      <c r="J1172">
        <f>Table1373[[#This Row],[Mass]]*1000</f>
        <v>373</v>
      </c>
      <c r="K1172">
        <f>LOG(Table1373[[#This Row],[SVL]])</f>
        <v>1.1498346967157849</v>
      </c>
      <c r="L1172">
        <f>LOG(Table1373[[#This Row],[Mass (mg)]])</f>
        <v>2.5717088318086878</v>
      </c>
      <c r="M1172">
        <f>Table1373[[#This Row],[Mass (mg)]]*($M$4/Table1373[[#This Row],[SVL]])^$M$3</f>
        <v>424.6720777934122</v>
      </c>
      <c r="N1172" s="13">
        <v>44020</v>
      </c>
      <c r="O1172" t="s">
        <v>2413</v>
      </c>
      <c r="P1172">
        <f>Table1373[[#This Row],[Date Measured GS 46]]-Table1373[[#This Row],[Exp. Start]]</f>
        <v>18</v>
      </c>
      <c r="Q1172">
        <v>15.27</v>
      </c>
      <c r="R1172">
        <v>46</v>
      </c>
      <c r="S1172">
        <v>0.38200000000000001</v>
      </c>
      <c r="T1172">
        <f>Table1373[[#This Row],[Mass GS 46]]*1000</f>
        <v>382</v>
      </c>
      <c r="U1172">
        <f>LOG(Table1373[[#This Row],[SVL GS 46]])</f>
        <v>1.1838390370564211</v>
      </c>
      <c r="V1172">
        <f>LOG(Table1373[[#This Row],[Mass (mg) GS 46]])</f>
        <v>2.5820633629117089</v>
      </c>
      <c r="W1172">
        <f>Table1373[[#This Row],[Mass (mg) GS 46]]*($W$4/Table1373[[#This Row],[SVL GS 46]])^$W$3</f>
        <v>355.11782600273995</v>
      </c>
      <c r="X1172" s="12">
        <f>Table1373[[#This Row],[GS 46]]-Table1373[[#This Row],[GS]]</f>
        <v>4</v>
      </c>
      <c r="Y1172">
        <f>Table1373[[#This Row],[SVL GS 46]]-Table1373[[#This Row],[SVL]]</f>
        <v>1.1500000000000004</v>
      </c>
      <c r="Z1172">
        <f>Table1373[[#This Row],[Mass GS 46]]-Table1373[[#This Row],[Mass]]</f>
        <v>9.000000000000008E-3</v>
      </c>
      <c r="AA1172">
        <f>Table1373[[#This Row],[SMI.mg GS 46]]-Table1373[[#This Row],[SMI.mg]]</f>
        <v>-69.554251790672254</v>
      </c>
      <c r="AB1172">
        <f>Table1373[[#This Row],[Days post-exp. GS 46]]-Table1373[[#This Row],[Days post-exp.]]</f>
        <v>2</v>
      </c>
    </row>
    <row r="1173" spans="1:29">
      <c r="A1173" t="s">
        <v>2411</v>
      </c>
      <c r="B1173" t="s">
        <v>2196</v>
      </c>
      <c r="C1173" s="3">
        <v>44002</v>
      </c>
      <c r="D1173" s="13">
        <v>44020</v>
      </c>
      <c r="E1173" s="3" t="s">
        <v>2414</v>
      </c>
      <c r="F1173">
        <f>Table1373[[#This Row],[Date Measured]]-Table1373[[#This Row],[Exp. Start]]</f>
        <v>18</v>
      </c>
      <c r="G1173">
        <v>13.07</v>
      </c>
      <c r="H1173">
        <v>42</v>
      </c>
      <c r="I1173">
        <v>0.28999999999999998</v>
      </c>
      <c r="J1173">
        <f>Table1373[[#This Row],[Mass]]*1000</f>
        <v>290</v>
      </c>
      <c r="K1173">
        <f>LOG(Table1373[[#This Row],[SVL]])</f>
        <v>1.1162755875805443</v>
      </c>
      <c r="L1173">
        <f>LOG(Table1373[[#This Row],[Mass (mg)]])</f>
        <v>2.4623979978989561</v>
      </c>
      <c r="M1173">
        <f>Table1373[[#This Row],[Mass (mg)]]*($M$4/Table1373[[#This Row],[SVL]])^$M$3</f>
        <v>409.47331665079219</v>
      </c>
      <c r="N1173" s="13">
        <v>44025</v>
      </c>
      <c r="O1173" t="s">
        <v>2415</v>
      </c>
      <c r="P1173">
        <f>Table1373[[#This Row],[Date Measured GS 46]]-Table1373[[#This Row],[Exp. Start]]</f>
        <v>23</v>
      </c>
      <c r="Q1173">
        <v>12.53</v>
      </c>
      <c r="R1173">
        <v>46</v>
      </c>
      <c r="S1173">
        <v>0.17399999999999999</v>
      </c>
      <c r="T1173">
        <f>Table1373[[#This Row],[Mass GS 46]]*1000</f>
        <v>174</v>
      </c>
      <c r="U1173">
        <f>LOG(Table1373[[#This Row],[SVL GS 46]])</f>
        <v>1.09795107099415</v>
      </c>
      <c r="V1173">
        <f>LOG(Table1373[[#This Row],[Mass (mg) GS 46]])</f>
        <v>2.2405492482825999</v>
      </c>
      <c r="W1173">
        <f>Table1373[[#This Row],[Mass (mg) GS 46]]*($W$4/Table1373[[#This Row],[SVL GS 46]])^$W$3</f>
        <v>291.05592158730246</v>
      </c>
      <c r="X1173" s="12">
        <f>Table1373[[#This Row],[GS 46]]-Table1373[[#This Row],[GS]]</f>
        <v>4</v>
      </c>
      <c r="Y1173">
        <f>Table1373[[#This Row],[SVL GS 46]]-Table1373[[#This Row],[SVL]]</f>
        <v>-0.54000000000000092</v>
      </c>
      <c r="Z1173">
        <f>Table1373[[#This Row],[Mass GS 46]]-Table1373[[#This Row],[Mass]]</f>
        <v>-0.11599999999999999</v>
      </c>
      <c r="AA1173">
        <f>Table1373[[#This Row],[SMI.mg GS 46]]-Table1373[[#This Row],[SMI.mg]]</f>
        <v>-118.41739506348972</v>
      </c>
      <c r="AB1173">
        <f>Table1373[[#This Row],[Days post-exp. GS 46]]-Table1373[[#This Row],[Days post-exp.]]</f>
        <v>5</v>
      </c>
    </row>
    <row r="1174" spans="1:29">
      <c r="A1174" t="s">
        <v>2411</v>
      </c>
      <c r="B1174" t="s">
        <v>2196</v>
      </c>
      <c r="C1174" s="3">
        <v>44002</v>
      </c>
      <c r="D1174" s="18">
        <v>44020</v>
      </c>
      <c r="E1174" s="4" t="s">
        <v>2416</v>
      </c>
      <c r="F1174">
        <f>Table1373[[#This Row],[Date Measured]]-Table1373[[#This Row],[Exp. Start]]</f>
        <v>18</v>
      </c>
      <c r="G1174" s="4">
        <v>11.4</v>
      </c>
      <c r="H1174" s="4">
        <v>43</v>
      </c>
      <c r="I1174" s="4">
        <v>0.29899999999999999</v>
      </c>
      <c r="J1174" s="4">
        <f>Table1373[[#This Row],[Mass]]*1000</f>
        <v>299</v>
      </c>
      <c r="K1174" s="4">
        <f>LOG(Table1373[[#This Row],[SVL]])</f>
        <v>1.0569048513364727</v>
      </c>
      <c r="L1174" s="4">
        <f>LOG(Table1373[[#This Row],[Mass (mg)]])</f>
        <v>2.4756711883244296</v>
      </c>
      <c r="M1174">
        <f>Table1373[[#This Row],[Mass (mg)]]*($M$4/Table1373[[#This Row],[SVL]])^$M$3</f>
        <v>617.84959495732869</v>
      </c>
      <c r="N1174" s="13">
        <v>44025</v>
      </c>
      <c r="O1174" t="s">
        <v>2417</v>
      </c>
      <c r="P1174">
        <f>Table1373[[#This Row],[Date Measured GS 46]]-Table1373[[#This Row],[Exp. Start]]</f>
        <v>23</v>
      </c>
      <c r="Q1174">
        <v>12.26</v>
      </c>
      <c r="R1174">
        <v>46</v>
      </c>
      <c r="S1174">
        <v>0.17499999999999999</v>
      </c>
      <c r="T1174">
        <f>Table1373[[#This Row],[Mass GS 46]]*1000</f>
        <v>175</v>
      </c>
      <c r="U1174">
        <f>LOG(Table1373[[#This Row],[SVL GS 46]])</f>
        <v>1.0884904701823963</v>
      </c>
      <c r="V1174">
        <f>LOG(Table1373[[#This Row],[Mass (mg) GS 46]])</f>
        <v>2.2430380486862944</v>
      </c>
      <c r="W1174">
        <f>Table1373[[#This Row],[Mass (mg) GS 46]]*($W$4/Table1373[[#This Row],[SVL GS 46]])^$W$3</f>
        <v>312.2961421488659</v>
      </c>
      <c r="X1174" s="12">
        <f>Table1373[[#This Row],[GS 46]]-Table1373[[#This Row],[GS]]</f>
        <v>3</v>
      </c>
      <c r="Y1174">
        <f>Table1373[[#This Row],[SVL GS 46]]-Table1373[[#This Row],[SVL]]</f>
        <v>0.85999999999999943</v>
      </c>
      <c r="Z1174">
        <f>Table1373[[#This Row],[Mass GS 46]]-Table1373[[#This Row],[Mass]]</f>
        <v>-0.124</v>
      </c>
      <c r="AA1174">
        <f>Table1373[[#This Row],[SMI.mg GS 46]]-Table1373[[#This Row],[SMI.mg]]</f>
        <v>-305.55345280846279</v>
      </c>
      <c r="AB1174">
        <f>Table1373[[#This Row],[Days post-exp. GS 46]]-Table1373[[#This Row],[Days post-exp.]]</f>
        <v>5</v>
      </c>
    </row>
    <row r="1175" spans="1:29">
      <c r="A1175" t="s">
        <v>2411</v>
      </c>
      <c r="B1175" t="s">
        <v>2196</v>
      </c>
      <c r="C1175" s="3">
        <v>44002</v>
      </c>
      <c r="D1175" s="13">
        <v>44025</v>
      </c>
      <c r="E1175" s="3" t="s">
        <v>2418</v>
      </c>
      <c r="F1175">
        <f>Table1373[[#This Row],[Date Measured]]-Table1373[[#This Row],[Exp. Start]]</f>
        <v>23</v>
      </c>
      <c r="G1175">
        <v>13.66</v>
      </c>
      <c r="H1175">
        <v>42</v>
      </c>
      <c r="I1175">
        <v>0.247</v>
      </c>
      <c r="J1175">
        <f>Table1373[[#This Row],[Mass]]*1000</f>
        <v>247</v>
      </c>
      <c r="K1175">
        <f>LOG(Table1373[[#This Row],[SVL]])</f>
        <v>1.1354506993455138</v>
      </c>
      <c r="L1175">
        <f>LOG(Table1373[[#This Row],[Mass (mg)]])</f>
        <v>2.3926969532596658</v>
      </c>
      <c r="M1175">
        <f>Table1373[[#This Row],[Mass (mg)]]*($M$4/Table1373[[#This Row],[SVL]])^$M$3</f>
        <v>308.39696593495859</v>
      </c>
      <c r="N1175" s="13">
        <v>44031</v>
      </c>
      <c r="O1175" t="s">
        <v>2419</v>
      </c>
      <c r="P1175">
        <f>Table1373[[#This Row],[Date Measured GS 46]]-Table1373[[#This Row],[Exp. Start]]</f>
        <v>29</v>
      </c>
      <c r="Q1175">
        <v>13.65</v>
      </c>
      <c r="R1175">
        <v>46</v>
      </c>
      <c r="S1175">
        <v>0.17699999999999999</v>
      </c>
      <c r="T1175">
        <f>Table1373[[#This Row],[Mass GS 46]]*1000</f>
        <v>177</v>
      </c>
      <c r="U1175">
        <f>LOG(Table1373[[#This Row],[SVL GS 46]])</f>
        <v>1.1351326513767748</v>
      </c>
      <c r="V1175">
        <f>LOG(Table1373[[#This Row],[Mass (mg) GS 46]])</f>
        <v>2.2479732663618068</v>
      </c>
      <c r="W1175">
        <f>Table1373[[#This Row],[Mass (mg) GS 46]]*($W$4/Table1373[[#This Row],[SVL GS 46]])^$W$3</f>
        <v>229.59256549357386</v>
      </c>
      <c r="X1175" s="12">
        <f>Table1373[[#This Row],[GS 46]]-Table1373[[#This Row],[GS]]</f>
        <v>4</v>
      </c>
      <c r="Y1175">
        <f>Table1373[[#This Row],[SVL GS 46]]-Table1373[[#This Row],[SVL]]</f>
        <v>-9.9999999999997868E-3</v>
      </c>
      <c r="Z1175">
        <f>Table1373[[#This Row],[Mass GS 46]]-Table1373[[#This Row],[Mass]]</f>
        <v>-7.0000000000000007E-2</v>
      </c>
      <c r="AA1175">
        <f>Table1373[[#This Row],[SMI.mg GS 46]]-Table1373[[#This Row],[SMI.mg]]</f>
        <v>-78.804400441384729</v>
      </c>
      <c r="AB1175">
        <f>Table1373[[#This Row],[Days post-exp. GS 46]]-Table1373[[#This Row],[Days post-exp.]]</f>
        <v>6</v>
      </c>
    </row>
    <row r="1176" spans="1:29">
      <c r="A1176" t="s">
        <v>2411</v>
      </c>
      <c r="B1176" t="s">
        <v>2196</v>
      </c>
      <c r="C1176" s="3">
        <v>44002</v>
      </c>
      <c r="D1176" s="13">
        <v>44026</v>
      </c>
      <c r="E1176" s="3" t="s">
        <v>2420</v>
      </c>
      <c r="F1176">
        <f>Table1373[[#This Row],[Date Measured]]-Table1373[[#This Row],[Exp. Start]]</f>
        <v>24</v>
      </c>
      <c r="G1176">
        <v>11.71</v>
      </c>
      <c r="H1176">
        <v>42</v>
      </c>
      <c r="I1176">
        <v>0.249</v>
      </c>
      <c r="J1176">
        <f>Table1373[[#This Row],[Mass]]*1000</f>
        <v>249</v>
      </c>
      <c r="K1176">
        <f>LOG(Table1373[[#This Row],[SVL]])</f>
        <v>1.0685568950723632</v>
      </c>
      <c r="L1176">
        <f>LOG(Table1373[[#This Row],[Mass (mg)]])</f>
        <v>2.3961993470957363</v>
      </c>
      <c r="M1176">
        <f>Table1373[[#This Row],[Mass (mg)]]*($M$4/Table1373[[#This Row],[SVL]])^$M$3</f>
        <v>477.4774060550883</v>
      </c>
      <c r="N1176" s="13">
        <v>44031</v>
      </c>
      <c r="O1176" t="s">
        <v>2421</v>
      </c>
      <c r="P1176">
        <f>Table1373[[#This Row],[Date Measured GS 46]]-Table1373[[#This Row],[Exp. Start]]</f>
        <v>29</v>
      </c>
      <c r="Q1176">
        <v>11.99</v>
      </c>
      <c r="R1176">
        <v>46</v>
      </c>
      <c r="S1176">
        <v>0.16400000000000001</v>
      </c>
      <c r="T1176">
        <f>Table1373[[#This Row],[Mass GS 46]]*1000</f>
        <v>164</v>
      </c>
      <c r="U1176">
        <f>LOG(Table1373[[#This Row],[SVL GS 46]])</f>
        <v>1.0788191830988487</v>
      </c>
      <c r="V1176">
        <f>LOG(Table1373[[#This Row],[Mass (mg) GS 46]])</f>
        <v>2.214843848047698</v>
      </c>
      <c r="W1176">
        <f>Table1373[[#This Row],[Mass (mg) GS 46]]*($W$4/Table1373[[#This Row],[SVL GS 46]])^$W$3</f>
        <v>312.679646264788</v>
      </c>
      <c r="X1176" s="12">
        <f>Table1373[[#This Row],[GS 46]]-Table1373[[#This Row],[GS]]</f>
        <v>4</v>
      </c>
      <c r="Y1176">
        <f>Table1373[[#This Row],[SVL GS 46]]-Table1373[[#This Row],[SVL]]</f>
        <v>0.27999999999999936</v>
      </c>
      <c r="Z1176">
        <f>Table1373[[#This Row],[Mass GS 46]]-Table1373[[#This Row],[Mass]]</f>
        <v>-8.4999999999999992E-2</v>
      </c>
      <c r="AA1176">
        <f>Table1373[[#This Row],[SMI.mg GS 46]]-Table1373[[#This Row],[SMI.mg]]</f>
        <v>-164.79775979030029</v>
      </c>
      <c r="AB1176">
        <f>Table1373[[#This Row],[Days post-exp. GS 46]]-Table1373[[#This Row],[Days post-exp.]]</f>
        <v>5</v>
      </c>
    </row>
    <row r="1177" spans="1:29">
      <c r="A1177" t="s">
        <v>2411</v>
      </c>
      <c r="B1177" t="s">
        <v>2196</v>
      </c>
      <c r="C1177" s="3">
        <v>44002</v>
      </c>
      <c r="D1177" s="13">
        <v>44027</v>
      </c>
      <c r="E1177" s="3" t="s">
        <v>2422</v>
      </c>
      <c r="F1177">
        <f>Table1373[[#This Row],[Date Measured]]-Table1373[[#This Row],[Exp. Start]]</f>
        <v>25</v>
      </c>
      <c r="G1177">
        <v>11.86</v>
      </c>
      <c r="H1177">
        <v>42</v>
      </c>
      <c r="I1177">
        <v>0.24399999999999999</v>
      </c>
      <c r="J1177">
        <f>Table1373[[#This Row],[Mass]]*1000</f>
        <v>244</v>
      </c>
      <c r="K1177">
        <f>LOG(Table1373[[#This Row],[SVL]])</f>
        <v>1.0740846890282438</v>
      </c>
      <c r="L1177">
        <f>LOG(Table1373[[#This Row],[Mass (mg)]])</f>
        <v>2.3873898263387292</v>
      </c>
      <c r="M1177">
        <f>Table1373[[#This Row],[Mass (mg)]]*($M$4/Table1373[[#This Row],[SVL]])^$M$3</f>
        <v>451.59071441950022</v>
      </c>
      <c r="N1177" s="13">
        <v>44031</v>
      </c>
      <c r="O1177" t="s">
        <v>2423</v>
      </c>
      <c r="P1177">
        <f>Table1373[[#This Row],[Date Measured GS 46]]-Table1373[[#This Row],[Exp. Start]]</f>
        <v>29</v>
      </c>
      <c r="Q1177">
        <v>11.78</v>
      </c>
      <c r="R1177">
        <v>46</v>
      </c>
      <c r="S1177">
        <v>0.16</v>
      </c>
      <c r="T1177">
        <f>Table1373[[#This Row],[Mass GS 46]]*1000</f>
        <v>160</v>
      </c>
      <c r="U1177">
        <f>LOG(Table1373[[#This Row],[SVL GS 46]])</f>
        <v>1.0711452904510828</v>
      </c>
      <c r="V1177">
        <f>LOG(Table1373[[#This Row],[Mass (mg) GS 46]])</f>
        <v>2.2041199826559246</v>
      </c>
      <c r="W1177">
        <f>Table1373[[#This Row],[Mass (mg) GS 46]]*($W$4/Table1373[[#This Row],[SVL GS 46]])^$W$3</f>
        <v>321.49184540361313</v>
      </c>
      <c r="X1177" s="12">
        <f>Table1373[[#This Row],[GS 46]]-Table1373[[#This Row],[GS]]</f>
        <v>4</v>
      </c>
      <c r="Y1177">
        <f>Table1373[[#This Row],[SVL GS 46]]-Table1373[[#This Row],[SVL]]</f>
        <v>-8.0000000000000071E-2</v>
      </c>
      <c r="Z1177">
        <f>Table1373[[#This Row],[Mass GS 46]]-Table1373[[#This Row],[Mass]]</f>
        <v>-8.3999999999999991E-2</v>
      </c>
      <c r="AA1177">
        <f>Table1373[[#This Row],[SMI.mg GS 46]]-Table1373[[#This Row],[SMI.mg]]</f>
        <v>-130.09886901588709</v>
      </c>
      <c r="AB1177">
        <f>Table1373[[#This Row],[Days post-exp. GS 46]]-Table1373[[#This Row],[Days post-exp.]]</f>
        <v>4</v>
      </c>
    </row>
    <row r="1178" spans="1:29">
      <c r="A1178" t="s">
        <v>2411</v>
      </c>
      <c r="B1178" t="s">
        <v>2196</v>
      </c>
      <c r="C1178" s="3">
        <v>44002</v>
      </c>
      <c r="D1178" s="13">
        <v>44030</v>
      </c>
      <c r="E1178" s="3" t="s">
        <v>2424</v>
      </c>
      <c r="F1178">
        <f>Table1373[[#This Row],[Date Measured]]-Table1373[[#This Row],[Exp. Start]]</f>
        <v>28</v>
      </c>
      <c r="G1178">
        <v>14.64</v>
      </c>
      <c r="H1178">
        <v>42</v>
      </c>
      <c r="I1178">
        <v>0.31900000000000001</v>
      </c>
      <c r="J1178">
        <f>Table1373[[#This Row],[Mass]]*1000</f>
        <v>319</v>
      </c>
      <c r="K1178">
        <f>LOG(Table1373[[#This Row],[SVL]])</f>
        <v>1.1655410767223731</v>
      </c>
      <c r="L1178">
        <f>LOG(Table1373[[#This Row],[Mass (mg)]])</f>
        <v>2.503790683057181</v>
      </c>
      <c r="M1178">
        <f>Table1373[[#This Row],[Mass (mg)]]*($M$4/Table1373[[#This Row],[SVL]])^$M$3</f>
        <v>328.38525026206645</v>
      </c>
      <c r="N1178" s="13">
        <v>44035</v>
      </c>
      <c r="O1178" t="s">
        <v>2425</v>
      </c>
      <c r="P1178">
        <f>Table1373[[#This Row],[Date Measured GS 46]]-Table1373[[#This Row],[Exp. Start]]</f>
        <v>33</v>
      </c>
      <c r="Q1178">
        <v>12.51</v>
      </c>
      <c r="R1178">
        <v>46</v>
      </c>
      <c r="S1178">
        <v>0.183</v>
      </c>
      <c r="T1178">
        <f>Table1373[[#This Row],[Mass GS 46]]*1000</f>
        <v>183</v>
      </c>
      <c r="U1178">
        <f>LOG(Table1373[[#This Row],[SVL GS 46]])</f>
        <v>1.0972573096934199</v>
      </c>
      <c r="V1178">
        <f>LOG(Table1373[[#This Row],[Mass (mg) GS 46]])</f>
        <v>2.2624510897304293</v>
      </c>
      <c r="W1178">
        <f>Table1373[[#This Row],[Mass (mg) GS 46]]*($W$4/Table1373[[#This Row],[SVL GS 46]])^$W$3</f>
        <v>307.56647906143075</v>
      </c>
      <c r="X1178" s="12">
        <f>Table1373[[#This Row],[GS 46]]-Table1373[[#This Row],[GS]]</f>
        <v>4</v>
      </c>
      <c r="Y1178">
        <f>Table1373[[#This Row],[SVL GS 46]]-Table1373[[#This Row],[SVL]]</f>
        <v>-2.1300000000000008</v>
      </c>
      <c r="Z1178">
        <f>Table1373[[#This Row],[Mass GS 46]]-Table1373[[#This Row],[Mass]]</f>
        <v>-0.13600000000000001</v>
      </c>
      <c r="AA1178">
        <f>Table1373[[#This Row],[SMI.mg GS 46]]-Table1373[[#This Row],[SMI.mg]]</f>
        <v>-20.818771200635695</v>
      </c>
      <c r="AB1178">
        <f>Table1373[[#This Row],[Days post-exp. GS 46]]-Table1373[[#This Row],[Days post-exp.]]</f>
        <v>5</v>
      </c>
    </row>
    <row r="1179" spans="1:29">
      <c r="A1179" t="s">
        <v>2411</v>
      </c>
      <c r="B1179" t="s">
        <v>2196</v>
      </c>
      <c r="C1179" s="3">
        <v>44002</v>
      </c>
      <c r="D1179" s="18">
        <v>44031</v>
      </c>
      <c r="E1179" s="4" t="s">
        <v>2426</v>
      </c>
      <c r="F1179">
        <f>Table1373[[#This Row],[Date Measured]]-Table1373[[#This Row],[Exp. Start]]</f>
        <v>29</v>
      </c>
      <c r="G1179" s="4">
        <v>12.13</v>
      </c>
      <c r="H1179" s="4">
        <v>43</v>
      </c>
      <c r="I1179" s="4">
        <v>0.19900000000000001</v>
      </c>
      <c r="J1179" s="4">
        <f>Table1373[[#This Row],[Mass]]*1000</f>
        <v>199</v>
      </c>
      <c r="K1179" s="4">
        <f>LOG(Table1373[[#This Row],[SVL]])</f>
        <v>1.0838608008665731</v>
      </c>
      <c r="L1179" s="4">
        <f>LOG(Table1373[[#This Row],[Mass (mg)]])</f>
        <v>2.2988530764097068</v>
      </c>
      <c r="M1179">
        <f>Table1373[[#This Row],[Mass (mg)]]*($M$4/Table1373[[#This Row],[SVL]])^$M$3</f>
        <v>345.92008334170049</v>
      </c>
      <c r="N1179" s="13">
        <v>44034</v>
      </c>
      <c r="O1179" t="s">
        <v>2427</v>
      </c>
      <c r="P1179">
        <f>Table1373[[#This Row],[Date Measured GS 46]]-Table1373[[#This Row],[Exp. Start]]</f>
        <v>32</v>
      </c>
      <c r="Q1179">
        <v>11.42</v>
      </c>
      <c r="R1179">
        <v>46</v>
      </c>
      <c r="S1179">
        <v>0.17699999999999999</v>
      </c>
      <c r="T1179">
        <f>Table1373[[#This Row],[Mass GS 46]]*1000</f>
        <v>177</v>
      </c>
      <c r="U1179">
        <f>LOG(Table1373[[#This Row],[SVL GS 46]])</f>
        <v>1.0576661039098292</v>
      </c>
      <c r="V1179">
        <f>LOG(Table1373[[#This Row],[Mass (mg) GS 46]])</f>
        <v>2.2479732663618068</v>
      </c>
      <c r="W1179">
        <f>Table1373[[#This Row],[Mass (mg) GS 46]]*($W$4/Table1373[[#This Row],[SVL GS 46]])^$W$3</f>
        <v>389.99700013162982</v>
      </c>
      <c r="X1179" s="12">
        <f>Table1373[[#This Row],[GS 46]]-Table1373[[#This Row],[GS]]</f>
        <v>3</v>
      </c>
      <c r="Y1179">
        <f>Table1373[[#This Row],[SVL GS 46]]-Table1373[[#This Row],[SVL]]</f>
        <v>-0.71000000000000085</v>
      </c>
      <c r="Z1179">
        <f>Table1373[[#This Row],[Mass GS 46]]-Table1373[[#This Row],[Mass]]</f>
        <v>-2.200000000000002E-2</v>
      </c>
      <c r="AA1179">
        <f>Table1373[[#This Row],[SMI.mg GS 46]]-Table1373[[#This Row],[SMI.mg]]</f>
        <v>44.076916789929328</v>
      </c>
      <c r="AB1179">
        <f>Table1373[[#This Row],[Days post-exp. GS 46]]-Table1373[[#This Row],[Days post-exp.]]</f>
        <v>3</v>
      </c>
    </row>
    <row r="1180" spans="1:29">
      <c r="A1180" t="s">
        <v>2411</v>
      </c>
      <c r="B1180" t="s">
        <v>2196</v>
      </c>
      <c r="C1180" s="3">
        <v>44002</v>
      </c>
      <c r="D1180" s="13">
        <v>44034</v>
      </c>
      <c r="E1180" t="s">
        <v>2428</v>
      </c>
      <c r="F1180">
        <f>Table1373[[#This Row],[Date Measured]]-Table1373[[#This Row],[Exp. Start]]</f>
        <v>32</v>
      </c>
      <c r="G1180">
        <v>15.21</v>
      </c>
      <c r="H1180">
        <v>42</v>
      </c>
      <c r="I1180">
        <v>0.41</v>
      </c>
      <c r="J1180">
        <f>Table1373[[#This Row],[Mass]]*1000</f>
        <v>410</v>
      </c>
      <c r="K1180">
        <f>LOG(Table1373[[#This Row],[SVL]])</f>
        <v>1.1821292140529984</v>
      </c>
      <c r="L1180">
        <f>LOG(Table1373[[#This Row],[Mass (mg)]])</f>
        <v>2.6127838567197355</v>
      </c>
      <c r="M1180">
        <f>Table1373[[#This Row],[Mass (mg)]]*($M$4/Table1373[[#This Row],[SVL]])^$M$3</f>
        <v>379.46232543973338</v>
      </c>
      <c r="N1180" s="13">
        <v>44038</v>
      </c>
      <c r="O1180" t="s">
        <v>2429</v>
      </c>
      <c r="P1180">
        <f>Table1373[[#This Row],[Date Measured GS 46]]-Table1373[[#This Row],[Exp. Start]]</f>
        <v>36</v>
      </c>
      <c r="Q1180">
        <v>14.54</v>
      </c>
      <c r="R1180">
        <v>46</v>
      </c>
      <c r="S1180">
        <v>0.30299999999999999</v>
      </c>
      <c r="T1180">
        <f>Table1373[[#This Row],[Mass GS 46]]*1000</f>
        <v>303</v>
      </c>
      <c r="U1180">
        <f>LOG(Table1373[[#This Row],[SVL GS 46]])</f>
        <v>1.162564406523019</v>
      </c>
      <c r="V1180">
        <f>LOG(Table1373[[#This Row],[Mass (mg) GS 46]])</f>
        <v>2.4814426285023048</v>
      </c>
      <c r="W1180">
        <f>Table1373[[#This Row],[Mass (mg) GS 46]]*($W$4/Table1373[[#This Row],[SVL GS 46]])^$W$3</f>
        <v>325.795458577972</v>
      </c>
      <c r="X1180" s="12">
        <f>Table1373[[#This Row],[GS 46]]-Table1373[[#This Row],[GS]]</f>
        <v>4</v>
      </c>
      <c r="Y1180">
        <f>Table1373[[#This Row],[SVL GS 46]]-Table1373[[#This Row],[SVL]]</f>
        <v>-0.67000000000000171</v>
      </c>
      <c r="Z1180">
        <f>Table1373[[#This Row],[Mass GS 46]]-Table1373[[#This Row],[Mass]]</f>
        <v>-0.10699999999999998</v>
      </c>
      <c r="AA1180">
        <f>Table1373[[#This Row],[SMI.mg GS 46]]-Table1373[[#This Row],[SMI.mg]]</f>
        <v>-53.666866861761378</v>
      </c>
      <c r="AB1180">
        <f>Table1373[[#This Row],[Days post-exp. GS 46]]-Table1373[[#This Row],[Days post-exp.]]</f>
        <v>4</v>
      </c>
    </row>
    <row r="1181" spans="1:29">
      <c r="A1181" t="s">
        <v>2411</v>
      </c>
      <c r="B1181" t="s">
        <v>2196</v>
      </c>
      <c r="C1181" s="3">
        <v>44002</v>
      </c>
      <c r="D1181" s="13">
        <v>44038</v>
      </c>
      <c r="E1181" t="s">
        <v>2430</v>
      </c>
      <c r="F1181">
        <f>Table1373[[#This Row],[Date Measured]]-Table1373[[#This Row],[Exp. Start]]</f>
        <v>36</v>
      </c>
      <c r="G1181">
        <v>15.35</v>
      </c>
      <c r="H1181">
        <v>42</v>
      </c>
      <c r="I1181">
        <v>0.47599999999999998</v>
      </c>
      <c r="J1181">
        <f>Table1373[[#This Row],[Mass]]*1000</f>
        <v>476</v>
      </c>
      <c r="K1181">
        <f>LOG(Table1373[[#This Row],[SVL]])</f>
        <v>1.1861083798132053</v>
      </c>
      <c r="L1181">
        <f>LOG(Table1373[[#This Row],[Mass (mg)]])</f>
        <v>2.6776069527204931</v>
      </c>
      <c r="M1181">
        <f>Table1373[[#This Row],[Mass (mg)]]*($M$4/Table1373[[#This Row],[SVL]])^$M$3</f>
        <v>429.44479067647762</v>
      </c>
      <c r="N1181" s="13">
        <v>44042</v>
      </c>
      <c r="O1181" t="s">
        <v>2431</v>
      </c>
      <c r="P1181">
        <f>Table1373[[#This Row],[Date Measured GS 46]]-Table1373[[#This Row],[Exp. Start]]</f>
        <v>40</v>
      </c>
      <c r="Q1181">
        <v>13.02</v>
      </c>
      <c r="R1181">
        <v>46</v>
      </c>
      <c r="S1181">
        <v>0.41799999999999998</v>
      </c>
      <c r="T1181">
        <f>Table1373[[#This Row],[Mass GS 46]]*1000</f>
        <v>418</v>
      </c>
      <c r="U1181">
        <f>LOG(Table1373[[#This Row],[SVL GS 46]])</f>
        <v>1.1146109842321732</v>
      </c>
      <c r="V1181">
        <f>LOG(Table1373[[#This Row],[Mass (mg) GS 46]])</f>
        <v>2.621176281775035</v>
      </c>
      <c r="W1181">
        <f>Table1373[[#This Row],[Mass (mg) GS 46]]*($W$4/Table1373[[#This Row],[SVL GS 46]])^$W$3</f>
        <v>623.90368701247633</v>
      </c>
      <c r="X1181" s="12">
        <f>Table1373[[#This Row],[GS 46]]-Table1373[[#This Row],[GS]]</f>
        <v>4</v>
      </c>
      <c r="Y1181">
        <f>Table1373[[#This Row],[SVL GS 46]]-Table1373[[#This Row],[SVL]]</f>
        <v>-2.33</v>
      </c>
      <c r="Z1181">
        <f>Table1373[[#This Row],[Mass GS 46]]-Table1373[[#This Row],[Mass]]</f>
        <v>-5.7999999999999996E-2</v>
      </c>
      <c r="AA1181">
        <f>Table1373[[#This Row],[SMI.mg GS 46]]-Table1373[[#This Row],[SMI.mg]]</f>
        <v>194.4588963359987</v>
      </c>
      <c r="AB1181">
        <f>Table1373[[#This Row],[Days post-exp. GS 46]]-Table1373[[#This Row],[Days post-exp.]]</f>
        <v>4</v>
      </c>
    </row>
    <row r="1182" spans="1:29">
      <c r="A1182" t="s">
        <v>2411</v>
      </c>
      <c r="B1182" t="s">
        <v>2196</v>
      </c>
      <c r="C1182" s="3">
        <v>44002</v>
      </c>
      <c r="D1182" s="13">
        <v>44038</v>
      </c>
      <c r="E1182" t="s">
        <v>2432</v>
      </c>
      <c r="F1182">
        <f>Table1373[[#This Row],[Date Measured]]-Table1373[[#This Row],[Exp. Start]]</f>
        <v>36</v>
      </c>
      <c r="G1182">
        <v>16.329999999999998</v>
      </c>
      <c r="H1182">
        <v>42</v>
      </c>
      <c r="I1182">
        <v>0.504</v>
      </c>
      <c r="J1182">
        <f>Table1373[[#This Row],[Mass]]*1000</f>
        <v>504</v>
      </c>
      <c r="K1182">
        <f>LOG(Table1373[[#This Row],[SVL]])</f>
        <v>1.2129861847366681</v>
      </c>
      <c r="L1182">
        <f>LOG(Table1373[[#This Row],[Mass (mg)]])</f>
        <v>2.7024305364455254</v>
      </c>
      <c r="M1182">
        <f>Table1373[[#This Row],[Mass (mg)]]*($M$4/Table1373[[#This Row],[SVL]])^$M$3</f>
        <v>382.70111357984911</v>
      </c>
      <c r="N1182" s="13">
        <v>44041</v>
      </c>
      <c r="O1182" t="s">
        <v>2433</v>
      </c>
      <c r="P1182">
        <f>Table1373[[#This Row],[Date Measured GS 46]]-Table1373[[#This Row],[Exp. Start]]</f>
        <v>39</v>
      </c>
      <c r="Q1182">
        <v>16.190000000000001</v>
      </c>
      <c r="R1182">
        <v>46</v>
      </c>
      <c r="S1182">
        <v>0.38900000000000001</v>
      </c>
      <c r="T1182">
        <f>Table1373[[#This Row],[Mass GS 46]]*1000</f>
        <v>389</v>
      </c>
      <c r="U1182">
        <f>LOG(Table1373[[#This Row],[SVL GS 46]])</f>
        <v>1.2092468487533738</v>
      </c>
      <c r="V1182">
        <f>LOG(Table1373[[#This Row],[Mass (mg) GS 46]])</f>
        <v>2.5899496013257077</v>
      </c>
      <c r="W1182">
        <f>Table1373[[#This Row],[Mass (mg) GS 46]]*($W$4/Table1373[[#This Row],[SVL GS 46]])^$W$3</f>
        <v>303.94037375395487</v>
      </c>
      <c r="X1182" s="12">
        <f>Table1373[[#This Row],[GS 46]]-Table1373[[#This Row],[GS]]</f>
        <v>4</v>
      </c>
      <c r="Y1182">
        <f>Table1373[[#This Row],[SVL GS 46]]-Table1373[[#This Row],[SVL]]</f>
        <v>-0.13999999999999702</v>
      </c>
      <c r="Z1182">
        <f>Table1373[[#This Row],[Mass GS 46]]-Table1373[[#This Row],[Mass]]</f>
        <v>-0.11499999999999999</v>
      </c>
      <c r="AA1182">
        <f>Table1373[[#This Row],[SMI.mg GS 46]]-Table1373[[#This Row],[SMI.mg]]</f>
        <v>-78.760739825894234</v>
      </c>
      <c r="AB1182">
        <f>Table1373[[#This Row],[Days post-exp. GS 46]]-Table1373[[#This Row],[Days post-exp.]]</f>
        <v>3</v>
      </c>
    </row>
    <row r="1183" spans="1:29">
      <c r="A1183" t="s">
        <v>2411</v>
      </c>
      <c r="B1183" t="s">
        <v>2196</v>
      </c>
      <c r="C1183" s="3">
        <v>44002</v>
      </c>
      <c r="D1183" s="13">
        <v>44038</v>
      </c>
      <c r="E1183" t="s">
        <v>2434</v>
      </c>
      <c r="F1183">
        <f>Table1373[[#This Row],[Date Measured]]-Table1373[[#This Row],[Exp. Start]]</f>
        <v>36</v>
      </c>
      <c r="G1183">
        <v>16.309999999999999</v>
      </c>
      <c r="H1183">
        <v>42</v>
      </c>
      <c r="I1183">
        <v>0.60799999999999998</v>
      </c>
      <c r="J1183">
        <f>Table1373[[#This Row],[Mass]]*1000</f>
        <v>608</v>
      </c>
      <c r="K1183">
        <f>LOG(Table1373[[#This Row],[SVL]])</f>
        <v>1.2124539610402758</v>
      </c>
      <c r="L1183">
        <f>LOG(Table1373[[#This Row],[Mass (mg)]])</f>
        <v>2.7839035792727351</v>
      </c>
      <c r="M1183">
        <f>Table1373[[#This Row],[Mass (mg)]]*($M$4/Table1373[[#This Row],[SVL]])^$M$3</f>
        <v>463.24990473340222</v>
      </c>
      <c r="N1183" s="13">
        <v>44043</v>
      </c>
      <c r="O1183" t="s">
        <v>2435</v>
      </c>
      <c r="P1183">
        <f>Table1373[[#This Row],[Date Measured GS 46]]-Table1373[[#This Row],[Exp. Start]]</f>
        <v>41</v>
      </c>
      <c r="Q1183">
        <v>16.25</v>
      </c>
      <c r="R1183">
        <v>46</v>
      </c>
      <c r="S1183">
        <v>0.36899999999999999</v>
      </c>
      <c r="T1183">
        <f>Table1373[[#This Row],[Mass GS 46]]*1000</f>
        <v>369</v>
      </c>
      <c r="U1183">
        <f>LOG(Table1373[[#This Row],[SVL GS 46]])</f>
        <v>1.2108533653148932</v>
      </c>
      <c r="V1183">
        <f>LOG(Table1373[[#This Row],[Mass (mg) GS 46]])</f>
        <v>2.5670263661590602</v>
      </c>
      <c r="W1183">
        <f>Table1373[[#This Row],[Mass (mg) GS 46]]*($W$4/Table1373[[#This Row],[SVL GS 46]])^$W$3</f>
        <v>285.16303436944077</v>
      </c>
      <c r="X1183" s="12">
        <f>Table1373[[#This Row],[GS 46]]-Table1373[[#This Row],[GS]]</f>
        <v>4</v>
      </c>
      <c r="Y1183">
        <f>Table1373[[#This Row],[SVL GS 46]]-Table1373[[#This Row],[SVL]]</f>
        <v>-5.9999999999998721E-2</v>
      </c>
      <c r="Z1183">
        <f>Table1373[[#This Row],[Mass GS 46]]-Table1373[[#This Row],[Mass]]</f>
        <v>-0.23899999999999999</v>
      </c>
      <c r="AA1183">
        <f>Table1373[[#This Row],[SMI.mg GS 46]]-Table1373[[#This Row],[SMI.mg]]</f>
        <v>-178.08687036396145</v>
      </c>
      <c r="AB1183">
        <f>Table1373[[#This Row],[Days post-exp. GS 46]]-Table1373[[#This Row],[Days post-exp.]]</f>
        <v>5</v>
      </c>
    </row>
    <row r="1184" spans="1:29">
      <c r="A1184" t="s">
        <v>2411</v>
      </c>
      <c r="B1184" t="s">
        <v>2196</v>
      </c>
      <c r="C1184" s="3">
        <v>44002</v>
      </c>
      <c r="D1184" s="13">
        <v>44038</v>
      </c>
      <c r="E1184" t="s">
        <v>2436</v>
      </c>
      <c r="F1184">
        <f>Table1373[[#This Row],[Date Measured]]-Table1373[[#This Row],[Exp. Start]]</f>
        <v>36</v>
      </c>
      <c r="G1184">
        <v>15.73</v>
      </c>
      <c r="H1184">
        <v>42</v>
      </c>
      <c r="I1184">
        <v>0.439</v>
      </c>
      <c r="J1184">
        <f>Table1373[[#This Row],[Mass]]*1000</f>
        <v>439</v>
      </c>
      <c r="K1184">
        <f>LOG(Table1373[[#This Row],[SVL]])</f>
        <v>1.1967287226232868</v>
      </c>
      <c r="L1184">
        <f>LOG(Table1373[[#This Row],[Mass (mg)]])</f>
        <v>2.6424645202421213</v>
      </c>
      <c r="M1184">
        <f>Table1373[[#This Row],[Mass (mg)]]*($M$4/Table1373[[#This Row],[SVL]])^$M$3</f>
        <v>369.98211275675226</v>
      </c>
      <c r="N1184" s="13">
        <v>44041</v>
      </c>
      <c r="O1184" t="s">
        <v>2437</v>
      </c>
      <c r="P1184">
        <f>Table1373[[#This Row],[Date Measured GS 46]]-Table1373[[#This Row],[Exp. Start]]</f>
        <v>39</v>
      </c>
      <c r="Q1184">
        <v>13.88</v>
      </c>
      <c r="R1184">
        <v>46</v>
      </c>
      <c r="S1184">
        <v>0.32900000000000001</v>
      </c>
      <c r="T1184">
        <f>Table1373[[#This Row],[Mass GS 46]]*1000</f>
        <v>329</v>
      </c>
      <c r="U1184">
        <f>LOG(Table1373[[#This Row],[SVL GS 46]])</f>
        <v>1.1423894661188361</v>
      </c>
      <c r="V1184">
        <f>LOG(Table1373[[#This Row],[Mass (mg) GS 46]])</f>
        <v>2.5171958979499744</v>
      </c>
      <c r="W1184">
        <f>Table1373[[#This Row],[Mass (mg) GS 46]]*($W$4/Table1373[[#This Row],[SVL GS 46]])^$W$3</f>
        <v>406.09263077530829</v>
      </c>
      <c r="X1184" s="12">
        <f>Table1373[[#This Row],[GS 46]]-Table1373[[#This Row],[GS]]</f>
        <v>4</v>
      </c>
      <c r="Y1184">
        <f>Table1373[[#This Row],[SVL GS 46]]-Table1373[[#This Row],[SVL]]</f>
        <v>-1.8499999999999996</v>
      </c>
      <c r="Z1184">
        <f>Table1373[[#This Row],[Mass GS 46]]-Table1373[[#This Row],[Mass]]</f>
        <v>-0.10999999999999999</v>
      </c>
      <c r="AA1184">
        <f>Table1373[[#This Row],[SMI.mg GS 46]]-Table1373[[#This Row],[SMI.mg]]</f>
        <v>36.110518018556036</v>
      </c>
      <c r="AB1184">
        <f>Table1373[[#This Row],[Days post-exp. GS 46]]-Table1373[[#This Row],[Days post-exp.]]</f>
        <v>3</v>
      </c>
    </row>
    <row r="1185" spans="1:29">
      <c r="A1185" t="s">
        <v>2411</v>
      </c>
      <c r="B1185" t="s">
        <v>2196</v>
      </c>
      <c r="C1185" s="3">
        <v>44002</v>
      </c>
      <c r="D1185" s="13">
        <v>44038</v>
      </c>
      <c r="E1185" t="s">
        <v>2438</v>
      </c>
      <c r="F1185">
        <f>Table1373[[#This Row],[Date Measured]]-Table1373[[#This Row],[Exp. Start]]</f>
        <v>36</v>
      </c>
      <c r="G1185">
        <v>15.62</v>
      </c>
      <c r="H1185">
        <v>42</v>
      </c>
      <c r="I1185">
        <v>0.51800000000000002</v>
      </c>
      <c r="J1185">
        <f>Table1373[[#This Row],[Mass]]*1000</f>
        <v>518</v>
      </c>
      <c r="K1185">
        <f>LOG(Table1373[[#This Row],[SVL]])</f>
        <v>1.1936810295412814</v>
      </c>
      <c r="L1185">
        <f>LOG(Table1373[[#This Row],[Mass (mg)]])</f>
        <v>2.7143297597452332</v>
      </c>
      <c r="M1185">
        <f>Table1373[[#This Row],[Mass (mg)]]*($M$4/Table1373[[#This Row],[SVL]])^$M$3</f>
        <v>445.18002024664588</v>
      </c>
      <c r="N1185" s="13">
        <v>44042</v>
      </c>
      <c r="O1185" t="s">
        <v>2439</v>
      </c>
      <c r="P1185">
        <f>Table1373[[#This Row],[Date Measured GS 46]]-Table1373[[#This Row],[Exp. Start]]</f>
        <v>40</v>
      </c>
      <c r="Q1185">
        <v>14.88</v>
      </c>
      <c r="R1185">
        <v>46</v>
      </c>
      <c r="S1185">
        <v>0.40500000000000003</v>
      </c>
      <c r="T1185">
        <f>Table1373[[#This Row],[Mass GS 46]]*1000</f>
        <v>405</v>
      </c>
      <c r="U1185">
        <f>LOG(Table1373[[#This Row],[SVL GS 46]])</f>
        <v>1.1726029312098598</v>
      </c>
      <c r="V1185">
        <f>LOG(Table1373[[#This Row],[Mass (mg) GS 46]])</f>
        <v>2.6074550232146687</v>
      </c>
      <c r="W1185">
        <f>Table1373[[#This Row],[Mass (mg) GS 46]]*($W$4/Table1373[[#This Row],[SVL GS 46]])^$W$3</f>
        <v>406.57381057701269</v>
      </c>
      <c r="X1185" s="12">
        <f>Table1373[[#This Row],[GS 46]]-Table1373[[#This Row],[GS]]</f>
        <v>4</v>
      </c>
      <c r="Y1185">
        <f>Table1373[[#This Row],[SVL GS 46]]-Table1373[[#This Row],[SVL]]</f>
        <v>-0.73999999999999844</v>
      </c>
      <c r="Z1185">
        <f>Table1373[[#This Row],[Mass GS 46]]-Table1373[[#This Row],[Mass]]</f>
        <v>-0.11299999999999999</v>
      </c>
      <c r="AA1185">
        <f>Table1373[[#This Row],[SMI.mg GS 46]]-Table1373[[#This Row],[SMI.mg]]</f>
        <v>-38.606209669633188</v>
      </c>
      <c r="AB1185">
        <f>Table1373[[#This Row],[Days post-exp. GS 46]]-Table1373[[#This Row],[Days post-exp.]]</f>
        <v>4</v>
      </c>
    </row>
    <row r="1186" spans="1:29">
      <c r="A1186" t="s">
        <v>2411</v>
      </c>
      <c r="B1186" t="s">
        <v>2196</v>
      </c>
      <c r="C1186" s="3">
        <v>44002</v>
      </c>
      <c r="D1186" s="13">
        <v>44039</v>
      </c>
      <c r="E1186" t="s">
        <v>2440</v>
      </c>
      <c r="F1186">
        <f>Table1373[[#This Row],[Date Measured]]-Table1373[[#This Row],[Exp. Start]]</f>
        <v>37</v>
      </c>
      <c r="G1186">
        <v>16.37</v>
      </c>
      <c r="H1186">
        <v>42</v>
      </c>
      <c r="I1186">
        <v>0.47</v>
      </c>
      <c r="J1186">
        <f>Table1373[[#This Row],[Mass]]*1000</f>
        <v>470</v>
      </c>
      <c r="K1186">
        <f>LOG(Table1373[[#This Row],[SVL]])</f>
        <v>1.2140486794119414</v>
      </c>
      <c r="L1186">
        <f>LOG(Table1373[[#This Row],[Mass (mg)]])</f>
        <v>2.6720978579357175</v>
      </c>
      <c r="M1186">
        <f>Table1373[[#This Row],[Mass (mg)]]*($M$4/Table1373[[#This Row],[SVL]])^$M$3</f>
        <v>354.46009300716463</v>
      </c>
      <c r="N1186" s="13">
        <v>44043</v>
      </c>
      <c r="O1186" t="s">
        <v>2441</v>
      </c>
      <c r="P1186">
        <f>Table1373[[#This Row],[Date Measured GS 46]]-Table1373[[#This Row],[Exp. Start]]</f>
        <v>41</v>
      </c>
      <c r="Q1186">
        <v>14.88</v>
      </c>
      <c r="R1186">
        <v>46</v>
      </c>
      <c r="S1186">
        <v>0.36499999999999999</v>
      </c>
      <c r="T1186">
        <f>Table1373[[#This Row],[Mass GS 46]]*1000</f>
        <v>365</v>
      </c>
      <c r="U1186">
        <f>LOG(Table1373[[#This Row],[SVL GS 46]])</f>
        <v>1.1726029312098598</v>
      </c>
      <c r="V1186">
        <f>LOG(Table1373[[#This Row],[Mass (mg) GS 46]])</f>
        <v>2.5622928644564746</v>
      </c>
      <c r="W1186">
        <f>Table1373[[#This Row],[Mass (mg) GS 46]]*($W$4/Table1373[[#This Row],[SVL GS 46]])^$W$3</f>
        <v>366.41837249533245</v>
      </c>
      <c r="X1186" s="12">
        <f>Table1373[[#This Row],[GS 46]]-Table1373[[#This Row],[GS]]</f>
        <v>4</v>
      </c>
      <c r="Y1186">
        <f>Table1373[[#This Row],[SVL GS 46]]-Table1373[[#This Row],[SVL]]</f>
        <v>-1.4900000000000002</v>
      </c>
      <c r="Z1186">
        <f>Table1373[[#This Row],[Mass GS 46]]-Table1373[[#This Row],[Mass]]</f>
        <v>-0.10499999999999998</v>
      </c>
      <c r="AA1186">
        <f>Table1373[[#This Row],[SMI.mg GS 46]]-Table1373[[#This Row],[SMI.mg]]</f>
        <v>11.958279488167818</v>
      </c>
      <c r="AB1186">
        <f>Table1373[[#This Row],[Days post-exp. GS 46]]-Table1373[[#This Row],[Days post-exp.]]</f>
        <v>4</v>
      </c>
    </row>
    <row r="1187" spans="1:29">
      <c r="A1187" t="s">
        <v>2411</v>
      </c>
      <c r="B1187" t="s">
        <v>2196</v>
      </c>
      <c r="C1187" s="3">
        <v>44002</v>
      </c>
      <c r="D1187" s="13">
        <v>44039</v>
      </c>
      <c r="E1187" s="3" t="s">
        <v>2442</v>
      </c>
      <c r="F1187">
        <f>Table1373[[#This Row],[Date Measured]]-Table1373[[#This Row],[Exp. Start]]</f>
        <v>37</v>
      </c>
      <c r="G1187">
        <v>15.98</v>
      </c>
      <c r="H1187">
        <v>42</v>
      </c>
      <c r="I1187">
        <v>0.46</v>
      </c>
      <c r="J1187">
        <f>Table1373[[#This Row],[Mass]]*1000</f>
        <v>460</v>
      </c>
      <c r="K1187">
        <f>LOG(Table1373[[#This Row],[SVL]])</f>
        <v>1.2035767749779727</v>
      </c>
      <c r="L1187">
        <f>LOG(Table1373[[#This Row],[Mass (mg)]])</f>
        <v>2.6627578316815739</v>
      </c>
      <c r="M1187">
        <f>Table1373[[#This Row],[Mass (mg)]]*($M$4/Table1373[[#This Row],[SVL]])^$M$3</f>
        <v>371.02058614936874</v>
      </c>
      <c r="N1187" s="13">
        <v>44044</v>
      </c>
      <c r="O1187" t="s">
        <v>2443</v>
      </c>
      <c r="P1187">
        <f>Table1373[[#This Row],[Date Measured GS 46]]-Table1373[[#This Row],[Exp. Start]]</f>
        <v>42</v>
      </c>
      <c r="Q1187">
        <v>15.7</v>
      </c>
      <c r="R1187">
        <v>46</v>
      </c>
      <c r="S1187">
        <v>0.35799999999999998</v>
      </c>
      <c r="T1187">
        <f>Table1373[[#This Row],[Mass GS 46]]*1000</f>
        <v>358</v>
      </c>
      <c r="U1187">
        <f>LOG(Table1373[[#This Row],[SVL GS 46]])</f>
        <v>1.1958996524092338</v>
      </c>
      <c r="V1187">
        <f>LOG(Table1373[[#This Row],[Mass (mg) GS 46]])</f>
        <v>2.5538830266438746</v>
      </c>
      <c r="W1187">
        <f>Table1373[[#This Row],[Mass (mg) GS 46]]*($W$4/Table1373[[#This Row],[SVL GS 46]])^$W$3</f>
        <v>306.45575494408376</v>
      </c>
      <c r="X1187" s="12">
        <f>Table1373[[#This Row],[GS 46]]-Table1373[[#This Row],[GS]]</f>
        <v>4</v>
      </c>
      <c r="Y1187">
        <f>Table1373[[#This Row],[SVL GS 46]]-Table1373[[#This Row],[SVL]]</f>
        <v>-0.28000000000000114</v>
      </c>
      <c r="Z1187">
        <f>Table1373[[#This Row],[Mass GS 46]]-Table1373[[#This Row],[Mass]]</f>
        <v>-0.10200000000000004</v>
      </c>
      <c r="AA1187">
        <f>Table1373[[#This Row],[SMI.mg GS 46]]-Table1373[[#This Row],[SMI.mg]]</f>
        <v>-64.564831205284975</v>
      </c>
      <c r="AB1187">
        <f>Table1373[[#This Row],[Days post-exp. GS 46]]-Table1373[[#This Row],[Days post-exp.]]</f>
        <v>5</v>
      </c>
    </row>
    <row r="1188" spans="1:29">
      <c r="A1188" t="s">
        <v>2411</v>
      </c>
      <c r="B1188" t="s">
        <v>2196</v>
      </c>
      <c r="C1188" s="3">
        <v>44002</v>
      </c>
      <c r="D1188" s="13">
        <v>44039</v>
      </c>
      <c r="E1188" s="3" t="s">
        <v>2444</v>
      </c>
      <c r="F1188">
        <f>Table1373[[#This Row],[Date Measured]]-Table1373[[#This Row],[Exp. Start]]</f>
        <v>37</v>
      </c>
      <c r="G1188">
        <v>16.28</v>
      </c>
      <c r="H1188">
        <v>42</v>
      </c>
      <c r="I1188">
        <v>0.433</v>
      </c>
      <c r="J1188">
        <f>Table1373[[#This Row],[Mass]]*1000</f>
        <v>433</v>
      </c>
      <c r="K1188">
        <f>LOG(Table1373[[#This Row],[SVL]])</f>
        <v>1.2116544005531824</v>
      </c>
      <c r="L1188">
        <f>LOG(Table1373[[#This Row],[Mass (mg)]])</f>
        <v>2.6364878963533656</v>
      </c>
      <c r="M1188">
        <f>Table1373[[#This Row],[Mass (mg)]]*($M$4/Table1373[[#This Row],[SVL]])^$M$3</f>
        <v>331.60946874362264</v>
      </c>
      <c r="N1188" s="13">
        <v>44046</v>
      </c>
      <c r="O1188" t="s">
        <v>2445</v>
      </c>
      <c r="P1188">
        <f>Table1373[[#This Row],[Date Measured GS 46]]-Table1373[[#This Row],[Exp. Start]]</f>
        <v>44</v>
      </c>
      <c r="Q1188">
        <v>13.35</v>
      </c>
      <c r="R1188">
        <v>46</v>
      </c>
      <c r="S1188">
        <v>0.32300000000000001</v>
      </c>
      <c r="T1188">
        <f>Table1373[[#This Row],[Mass GS 46]]*1000</f>
        <v>323</v>
      </c>
      <c r="U1188">
        <f>LOG(Table1373[[#This Row],[SVL GS 46]])</f>
        <v>1.1254812657005939</v>
      </c>
      <c r="V1188">
        <f>LOG(Table1373[[#This Row],[Mass (mg) GS 46]])</f>
        <v>2.509202522331103</v>
      </c>
      <c r="W1188">
        <f>Table1373[[#This Row],[Mass (mg) GS 46]]*($W$4/Table1373[[#This Row],[SVL GS 46]])^$W$3</f>
        <v>447.56400952303903</v>
      </c>
      <c r="X1188" s="12">
        <f>Table1373[[#This Row],[GS 46]]-Table1373[[#This Row],[GS]]</f>
        <v>4</v>
      </c>
      <c r="Y1188">
        <f>Table1373[[#This Row],[SVL GS 46]]-Table1373[[#This Row],[SVL]]</f>
        <v>-2.9300000000000015</v>
      </c>
      <c r="Z1188">
        <f>Table1373[[#This Row],[Mass GS 46]]-Table1373[[#This Row],[Mass]]</f>
        <v>-0.10999999999999999</v>
      </c>
      <c r="AA1188">
        <f>Table1373[[#This Row],[SMI.mg GS 46]]-Table1373[[#This Row],[SMI.mg]]</f>
        <v>115.95454077941639</v>
      </c>
      <c r="AB1188">
        <f>Table1373[[#This Row],[Days post-exp. GS 46]]-Table1373[[#This Row],[Days post-exp.]]</f>
        <v>7</v>
      </c>
    </row>
    <row r="1189" spans="1:29">
      <c r="A1189" t="s">
        <v>2411</v>
      </c>
      <c r="B1189" t="s">
        <v>2196</v>
      </c>
      <c r="C1189" s="3">
        <v>44002</v>
      </c>
      <c r="D1189" s="13">
        <v>44039</v>
      </c>
      <c r="E1189" s="3" t="s">
        <v>2446</v>
      </c>
      <c r="F1189">
        <f>Table1373[[#This Row],[Date Measured]]-Table1373[[#This Row],[Exp. Start]]</f>
        <v>37</v>
      </c>
      <c r="G1189">
        <v>15.24</v>
      </c>
      <c r="H1189">
        <v>42</v>
      </c>
      <c r="I1189">
        <v>0.51</v>
      </c>
      <c r="J1189">
        <f>Table1373[[#This Row],[Mass]]*1000</f>
        <v>510</v>
      </c>
      <c r="K1189">
        <f>LOG(Table1373[[#This Row],[SVL]])</f>
        <v>1.1829849670035817</v>
      </c>
      <c r="L1189">
        <f>LOG(Table1373[[#This Row],[Mass (mg)]])</f>
        <v>2.7075701760979363</v>
      </c>
      <c r="M1189">
        <f>Table1373[[#This Row],[Mass (mg)]]*($M$4/Table1373[[#This Row],[SVL]])^$M$3</f>
        <v>469.4303727735396</v>
      </c>
      <c r="O1189" s="6" t="s">
        <v>2447</v>
      </c>
      <c r="AC1189" s="12" t="s">
        <v>115</v>
      </c>
    </row>
    <row r="1190" spans="1:29">
      <c r="A1190" t="s">
        <v>2411</v>
      </c>
      <c r="B1190" t="s">
        <v>2196</v>
      </c>
      <c r="C1190" s="3">
        <v>44002</v>
      </c>
      <c r="D1190" s="13">
        <v>44039</v>
      </c>
      <c r="E1190" s="3" t="s">
        <v>2448</v>
      </c>
      <c r="F1190">
        <f>Table1373[[#This Row],[Date Measured]]-Table1373[[#This Row],[Exp. Start]]</f>
        <v>37</v>
      </c>
      <c r="G1190">
        <v>17</v>
      </c>
      <c r="H1190">
        <v>42</v>
      </c>
      <c r="I1190">
        <v>0.48299999999999998</v>
      </c>
      <c r="J1190">
        <f>Table1373[[#This Row],[Mass]]*1000</f>
        <v>483</v>
      </c>
      <c r="K1190">
        <f>LOG(Table1373[[#This Row],[SVL]])</f>
        <v>1.2304489213782739</v>
      </c>
      <c r="L1190">
        <f>LOG(Table1373[[#This Row],[Mass (mg)]])</f>
        <v>2.6839471307515121</v>
      </c>
      <c r="M1190">
        <f>Table1373[[#This Row],[Mass (mg)]]*($M$4/Table1373[[#This Row],[SVL]])^$M$3</f>
        <v>327.89279367021578</v>
      </c>
      <c r="O1190" s="6" t="s">
        <v>2449</v>
      </c>
      <c r="AC1190" s="12" t="s">
        <v>115</v>
      </c>
    </row>
    <row r="1191" spans="1:29">
      <c r="A1191" t="s">
        <v>2411</v>
      </c>
      <c r="B1191" t="s">
        <v>2196</v>
      </c>
      <c r="C1191" s="3">
        <v>44002</v>
      </c>
      <c r="D1191" s="13">
        <v>44039</v>
      </c>
      <c r="E1191" s="3" t="s">
        <v>2450</v>
      </c>
      <c r="F1191">
        <f>Table1373[[#This Row],[Date Measured]]-Table1373[[#This Row],[Exp. Start]]</f>
        <v>37</v>
      </c>
      <c r="G1191">
        <v>16.309999999999999</v>
      </c>
      <c r="H1191">
        <v>42</v>
      </c>
      <c r="I1191">
        <v>0.46700000000000003</v>
      </c>
      <c r="J1191">
        <f>Table1373[[#This Row],[Mass]]*1000</f>
        <v>467</v>
      </c>
      <c r="K1191">
        <f>LOG(Table1373[[#This Row],[SVL]])</f>
        <v>1.2124539610402758</v>
      </c>
      <c r="L1191">
        <f>LOG(Table1373[[#This Row],[Mass (mg)]])</f>
        <v>2.6693168805661123</v>
      </c>
      <c r="M1191">
        <f>Table1373[[#This Row],[Mass (mg)]]*($M$4/Table1373[[#This Row],[SVL]])^$M$3</f>
        <v>355.81859458963623</v>
      </c>
      <c r="N1191" s="13">
        <v>44045</v>
      </c>
      <c r="O1191" t="s">
        <v>2451</v>
      </c>
      <c r="P1191">
        <f>Table1373[[#This Row],[Date Measured GS 46]]-Table1373[[#This Row],[Exp. Start]]</f>
        <v>43</v>
      </c>
      <c r="Q1191">
        <v>16.59</v>
      </c>
      <c r="R1191">
        <v>46</v>
      </c>
      <c r="S1191">
        <v>0.35599999999999998</v>
      </c>
      <c r="T1191">
        <f>Table1373[[#This Row],[Mass GS 46]]*1000</f>
        <v>356</v>
      </c>
      <c r="U1191">
        <f>LOG(Table1373[[#This Row],[SVL GS 46]])</f>
        <v>1.2198463860243607</v>
      </c>
      <c r="V1191">
        <f>LOG(Table1373[[#This Row],[Mass (mg) GS 46]])</f>
        <v>2.5514499979728753</v>
      </c>
      <c r="W1191">
        <f>Table1373[[#This Row],[Mass (mg) GS 46]]*($W$4/Table1373[[#This Row],[SVL GS 46]])^$W$3</f>
        <v>258.70472477954343</v>
      </c>
      <c r="X1191" s="12">
        <f>Table1373[[#This Row],[GS 46]]-Table1373[[#This Row],[GS]]</f>
        <v>4</v>
      </c>
      <c r="Y1191">
        <f>Table1373[[#This Row],[SVL GS 46]]-Table1373[[#This Row],[SVL]]</f>
        <v>0.28000000000000114</v>
      </c>
      <c r="Z1191">
        <f>Table1373[[#This Row],[Mass GS 46]]-Table1373[[#This Row],[Mass]]</f>
        <v>-0.11100000000000004</v>
      </c>
      <c r="AA1191">
        <f>Table1373[[#This Row],[SMI.mg GS 46]]-Table1373[[#This Row],[SMI.mg]]</f>
        <v>-97.113869810092808</v>
      </c>
      <c r="AB1191">
        <f>Table1373[[#This Row],[Days post-exp. GS 46]]-Table1373[[#This Row],[Days post-exp.]]</f>
        <v>6</v>
      </c>
    </row>
    <row r="1192" spans="1:29">
      <c r="A1192" t="s">
        <v>2411</v>
      </c>
      <c r="B1192" t="s">
        <v>2196</v>
      </c>
      <c r="C1192" s="3">
        <v>44002</v>
      </c>
      <c r="D1192" s="18">
        <v>44039</v>
      </c>
      <c r="E1192" s="4" t="s">
        <v>2452</v>
      </c>
      <c r="F1192">
        <f>Table1373[[#This Row],[Date Measured]]-Table1373[[#This Row],[Exp. Start]]</f>
        <v>37</v>
      </c>
      <c r="G1192" s="4">
        <v>16.260000000000002</v>
      </c>
      <c r="H1192" s="4">
        <v>43</v>
      </c>
      <c r="I1192" s="4">
        <v>0.433</v>
      </c>
      <c r="J1192" s="4">
        <f>Table1373[[#This Row],[Mass]]*1000</f>
        <v>433</v>
      </c>
      <c r="K1192" s="4">
        <f>LOG(Table1373[[#This Row],[SVL]])</f>
        <v>1.2111205412580495</v>
      </c>
      <c r="L1192" s="4">
        <f>LOG(Table1373[[#This Row],[Mass (mg)]])</f>
        <v>2.6364878963533656</v>
      </c>
      <c r="M1192">
        <f>Table1373[[#This Row],[Mass (mg)]]*($M$4/Table1373[[#This Row],[SVL]])^$M$3</f>
        <v>332.74692360959449</v>
      </c>
      <c r="N1192" s="13">
        <v>44043</v>
      </c>
      <c r="O1192" t="s">
        <v>2453</v>
      </c>
      <c r="P1192">
        <f>Table1373[[#This Row],[Date Measured GS 46]]-Table1373[[#This Row],[Exp. Start]]</f>
        <v>41</v>
      </c>
      <c r="Q1192">
        <v>15.19</v>
      </c>
      <c r="R1192">
        <v>46</v>
      </c>
      <c r="S1192">
        <v>0.38500000000000001</v>
      </c>
      <c r="T1192">
        <f>Table1373[[#This Row],[Mass GS 46]]*1000</f>
        <v>385</v>
      </c>
      <c r="U1192">
        <f>LOG(Table1373[[#This Row],[SVL GS 46]])</f>
        <v>1.1815577738627863</v>
      </c>
      <c r="V1192">
        <f>LOG(Table1373[[#This Row],[Mass (mg) GS 46]])</f>
        <v>2.5854607295085006</v>
      </c>
      <c r="W1192">
        <f>Table1373[[#This Row],[Mass (mg) GS 46]]*($W$4/Table1373[[#This Row],[SVL GS 46]])^$W$3</f>
        <v>363.53481629797704</v>
      </c>
      <c r="X1192" s="12">
        <f>Table1373[[#This Row],[GS 46]]-Table1373[[#This Row],[GS]]</f>
        <v>3</v>
      </c>
      <c r="Y1192">
        <f>Table1373[[#This Row],[SVL GS 46]]-Table1373[[#This Row],[SVL]]</f>
        <v>-1.0700000000000021</v>
      </c>
      <c r="Z1192">
        <f>Table1373[[#This Row],[Mass GS 46]]-Table1373[[#This Row],[Mass]]</f>
        <v>-4.7999999999999987E-2</v>
      </c>
      <c r="AA1192">
        <f>Table1373[[#This Row],[SMI.mg GS 46]]-Table1373[[#This Row],[SMI.mg]]</f>
        <v>30.787892688382556</v>
      </c>
      <c r="AB1192">
        <f>Table1373[[#This Row],[Days post-exp. GS 46]]-Table1373[[#This Row],[Days post-exp.]]</f>
        <v>4</v>
      </c>
    </row>
    <row r="1193" spans="1:29">
      <c r="A1193" t="s">
        <v>2411</v>
      </c>
      <c r="B1193" t="s">
        <v>2196</v>
      </c>
      <c r="C1193" s="3">
        <v>44002</v>
      </c>
      <c r="D1193" s="18">
        <v>44039</v>
      </c>
      <c r="E1193" s="4" t="s">
        <v>2454</v>
      </c>
      <c r="F1193">
        <f>Table1373[[#This Row],[Date Measured]]-Table1373[[#This Row],[Exp. Start]]</f>
        <v>37</v>
      </c>
      <c r="G1193" s="4">
        <v>15.4</v>
      </c>
      <c r="H1193" s="4">
        <v>45</v>
      </c>
      <c r="I1193" s="4">
        <v>0.42</v>
      </c>
      <c r="J1193" s="4">
        <f>Table1373[[#This Row],[Mass]]*1000</f>
        <v>420</v>
      </c>
      <c r="K1193" s="4">
        <f>LOG(Table1373[[#This Row],[SVL]])</f>
        <v>1.1875207208364631</v>
      </c>
      <c r="L1193" s="4">
        <f>LOG(Table1373[[#This Row],[Mass (mg)]])</f>
        <v>2.6232492903979003</v>
      </c>
      <c r="M1193">
        <f>Table1373[[#This Row],[Mass (mg)]]*($M$4/Table1373[[#This Row],[SVL]])^$M$3</f>
        <v>375.50475371119069</v>
      </c>
      <c r="N1193" s="27">
        <v>44042</v>
      </c>
      <c r="O1193" s="31" t="s">
        <v>2455</v>
      </c>
      <c r="P1193">
        <f>Table1373[[#This Row],[Date Measured GS 46]]-Table1373[[#This Row],[Exp. Start]]</f>
        <v>40</v>
      </c>
      <c r="Q1193" s="31">
        <v>16.18</v>
      </c>
      <c r="R1193" s="31">
        <v>46</v>
      </c>
      <c r="S1193" s="31">
        <v>0.42599999999999999</v>
      </c>
      <c r="T1193">
        <f>Table1373[[#This Row],[Mass GS 46]]*1000</f>
        <v>426</v>
      </c>
      <c r="U1193">
        <f>LOG(Table1373[[#This Row],[SVL GS 46]])</f>
        <v>1.2089785172762535</v>
      </c>
      <c r="V1193">
        <f>LOG(Table1373[[#This Row],[Mass (mg) GS 46]])</f>
        <v>2.6294095991027189</v>
      </c>
      <c r="W1193">
        <f>Table1373[[#This Row],[Mass (mg) GS 46]]*($W$4/Table1373[[#This Row],[SVL GS 46]])^$W$3</f>
        <v>333.46129447372317</v>
      </c>
      <c r="X1193" s="12">
        <f>Table1373[[#This Row],[GS 46]]-Table1373[[#This Row],[GS]]</f>
        <v>1</v>
      </c>
      <c r="Y1193">
        <f>Table1373[[#This Row],[SVL GS 46]]-Table1373[[#This Row],[SVL]]</f>
        <v>0.77999999999999936</v>
      </c>
      <c r="Z1193">
        <f>Table1373[[#This Row],[Mass GS 46]]-Table1373[[#This Row],[Mass]]</f>
        <v>6.0000000000000053E-3</v>
      </c>
      <c r="AA1193">
        <f>Table1373[[#This Row],[SMI.mg GS 46]]-Table1373[[#This Row],[SMI.mg]]</f>
        <v>-42.043459237467516</v>
      </c>
      <c r="AB1193">
        <f>Table1373[[#This Row],[Days post-exp. GS 46]]-Table1373[[#This Row],[Days post-exp.]]</f>
        <v>3</v>
      </c>
    </row>
    <row r="1194" spans="1:29">
      <c r="A1194" t="s">
        <v>2411</v>
      </c>
      <c r="B1194" t="s">
        <v>2196</v>
      </c>
      <c r="C1194" s="3">
        <v>44002</v>
      </c>
      <c r="D1194" s="18">
        <v>44040</v>
      </c>
      <c r="E1194" s="4" t="s">
        <v>2456</v>
      </c>
      <c r="F1194">
        <f>Table1373[[#This Row],[Date Measured]]-Table1373[[#This Row],[Exp. Start]]</f>
        <v>38</v>
      </c>
      <c r="G1194" s="4">
        <v>15.97</v>
      </c>
      <c r="H1194" s="4">
        <v>42</v>
      </c>
      <c r="I1194" s="4">
        <v>0.441</v>
      </c>
      <c r="J1194" s="4">
        <f>Table1373[[#This Row],[Mass]]*1000</f>
        <v>441</v>
      </c>
      <c r="K1194" s="4">
        <f>LOG(Table1373[[#This Row],[SVL]])</f>
        <v>1.203304916138483</v>
      </c>
      <c r="L1194" s="4">
        <f>LOG(Table1373[[#This Row],[Mass (mg)]])</f>
        <v>2.6444385894678386</v>
      </c>
      <c r="M1194">
        <f>Table1373[[#This Row],[Mass (mg)]]*($M$4/Table1373[[#This Row],[SVL]])^$M$3</f>
        <v>356.31660262997121</v>
      </c>
      <c r="N1194" s="13">
        <v>44049</v>
      </c>
      <c r="O1194" t="s">
        <v>2457</v>
      </c>
      <c r="P1194">
        <f>Table1373[[#This Row],[Date Measured GS 46]]-Table1373[[#This Row],[Exp. Start]]</f>
        <v>47</v>
      </c>
      <c r="Q1194">
        <v>17.64</v>
      </c>
      <c r="R1194">
        <v>46</v>
      </c>
      <c r="S1194">
        <v>0.33</v>
      </c>
      <c r="T1194">
        <f>Table1373[[#This Row],[Mass GS 46]]*1000</f>
        <v>330</v>
      </c>
      <c r="U1194">
        <f>LOG(Table1373[[#This Row],[SVL GS 46]])</f>
        <v>1.2464985807958009</v>
      </c>
      <c r="V1194">
        <f>LOG(Table1373[[#This Row],[Mass (mg) GS 46]])</f>
        <v>2.5185139398778875</v>
      </c>
      <c r="W1194">
        <f>Table1373[[#This Row],[Mass (mg) GS 46]]*($W$4/Table1373[[#This Row],[SVL GS 46]])^$W$3</f>
        <v>199.84888034776952</v>
      </c>
      <c r="X1194" s="12">
        <f>Table1373[[#This Row],[GS 46]]-Table1373[[#This Row],[GS]]</f>
        <v>4</v>
      </c>
      <c r="Y1194">
        <f>Table1373[[#This Row],[SVL GS 46]]-Table1373[[#This Row],[SVL]]</f>
        <v>1.67</v>
      </c>
      <c r="Z1194">
        <f>Table1373[[#This Row],[Mass GS 46]]-Table1373[[#This Row],[Mass]]</f>
        <v>-0.11099999999999999</v>
      </c>
      <c r="AA1194">
        <f>Table1373[[#This Row],[SMI.mg GS 46]]-Table1373[[#This Row],[SMI.mg]]</f>
        <v>-156.46772228220169</v>
      </c>
      <c r="AB1194">
        <f>Table1373[[#This Row],[Days post-exp. GS 46]]-Table1373[[#This Row],[Days post-exp.]]</f>
        <v>9</v>
      </c>
    </row>
    <row r="1195" spans="1:29">
      <c r="A1195" t="s">
        <v>2411</v>
      </c>
      <c r="B1195" t="s">
        <v>2196</v>
      </c>
      <c r="C1195" s="3">
        <v>44002</v>
      </c>
      <c r="D1195" s="13">
        <v>44040</v>
      </c>
      <c r="E1195" s="3" t="s">
        <v>2458</v>
      </c>
      <c r="F1195">
        <f>Table1373[[#This Row],[Date Measured]]-Table1373[[#This Row],[Exp. Start]]</f>
        <v>38</v>
      </c>
      <c r="G1195">
        <v>15.65</v>
      </c>
      <c r="H1195">
        <v>42</v>
      </c>
      <c r="I1195">
        <v>0.51</v>
      </c>
      <c r="J1195">
        <f>Table1373[[#This Row],[Mass]]*1000</f>
        <v>510</v>
      </c>
      <c r="K1195">
        <f>LOG(Table1373[[#This Row],[SVL]])</f>
        <v>1.1945143418824673</v>
      </c>
      <c r="L1195">
        <f>LOG(Table1373[[#This Row],[Mass (mg)]])</f>
        <v>2.7075701760979363</v>
      </c>
      <c r="M1195">
        <f>Table1373[[#This Row],[Mass (mg)]]*($M$4/Table1373[[#This Row],[SVL]])^$M$3</f>
        <v>435.96818192503707</v>
      </c>
      <c r="N1195" s="27">
        <v>44046</v>
      </c>
      <c r="O1195" s="31" t="s">
        <v>2459</v>
      </c>
      <c r="P1195">
        <f>Table1373[[#This Row],[Date Measured GS 46]]-Table1373[[#This Row],[Exp. Start]]</f>
        <v>44</v>
      </c>
      <c r="Q1195" s="31">
        <v>15.39</v>
      </c>
      <c r="R1195" s="31">
        <v>46</v>
      </c>
      <c r="S1195" s="31">
        <v>0.34799999999999998</v>
      </c>
      <c r="T1195">
        <f>Table1373[[#This Row],[Mass GS 46]]*1000</f>
        <v>348</v>
      </c>
      <c r="U1195">
        <f>LOG(Table1373[[#This Row],[SVL GS 46]])</f>
        <v>1.1872386198314788</v>
      </c>
      <c r="V1195">
        <f>LOG(Table1373[[#This Row],[Mass (mg) GS 46]])</f>
        <v>2.5415792439465807</v>
      </c>
      <c r="W1195">
        <f>Table1373[[#This Row],[Mass (mg) GS 46]]*($W$4/Table1373[[#This Row],[SVL GS 46]])^$W$3</f>
        <v>316.07516515742191</v>
      </c>
      <c r="X1195" s="12">
        <f>Table1373[[#This Row],[GS 46]]-Table1373[[#This Row],[GS]]</f>
        <v>4</v>
      </c>
      <c r="Y1195">
        <f>Table1373[[#This Row],[SVL GS 46]]-Table1373[[#This Row],[SVL]]</f>
        <v>-0.25999999999999979</v>
      </c>
      <c r="Z1195">
        <f>Table1373[[#This Row],[Mass GS 46]]-Table1373[[#This Row],[Mass]]</f>
        <v>-0.16200000000000003</v>
      </c>
      <c r="AA1195">
        <f>Table1373[[#This Row],[SMI.mg GS 46]]-Table1373[[#This Row],[SMI.mg]]</f>
        <v>-119.89301676761517</v>
      </c>
      <c r="AB1195">
        <f>Table1373[[#This Row],[Days post-exp. GS 46]]-Table1373[[#This Row],[Days post-exp.]]</f>
        <v>6</v>
      </c>
    </row>
    <row r="1196" spans="1:29">
      <c r="A1196" t="s">
        <v>2411</v>
      </c>
      <c r="B1196" t="s">
        <v>2196</v>
      </c>
      <c r="C1196" s="3">
        <v>44002</v>
      </c>
      <c r="D1196" s="13">
        <v>44040</v>
      </c>
      <c r="E1196" s="3" t="s">
        <v>2460</v>
      </c>
      <c r="F1196">
        <f>Table1373[[#This Row],[Date Measured]]-Table1373[[#This Row],[Exp. Start]]</f>
        <v>38</v>
      </c>
      <c r="G1196">
        <v>15.07</v>
      </c>
      <c r="H1196">
        <v>42</v>
      </c>
      <c r="I1196">
        <v>0.44900000000000001</v>
      </c>
      <c r="J1196">
        <f>Table1373[[#This Row],[Mass]]*1000</f>
        <v>449</v>
      </c>
      <c r="K1196">
        <f>LOG(Table1373[[#This Row],[SVL]])</f>
        <v>1.1781132523146318</v>
      </c>
      <c r="L1196">
        <f>LOG(Table1373[[#This Row],[Mass (mg)]])</f>
        <v>2.6522463410033232</v>
      </c>
      <c r="M1196">
        <f>Table1373[[#This Row],[Mass (mg)]]*($M$4/Table1373[[#This Row],[SVL]])^$M$3</f>
        <v>426.40085655752966</v>
      </c>
      <c r="N1196" s="27">
        <v>44044</v>
      </c>
      <c r="O1196" s="31" t="s">
        <v>2461</v>
      </c>
      <c r="P1196">
        <f>Table1373[[#This Row],[Date Measured GS 46]]-Table1373[[#This Row],[Exp. Start]]</f>
        <v>42</v>
      </c>
      <c r="Q1196" s="31">
        <v>14.36</v>
      </c>
      <c r="R1196" s="31">
        <v>46</v>
      </c>
      <c r="S1196" s="31">
        <v>0.34300000000000003</v>
      </c>
      <c r="T1196">
        <f>Table1373[[#This Row],[Mass GS 46]]*1000</f>
        <v>343</v>
      </c>
      <c r="U1196">
        <f>LOG(Table1373[[#This Row],[SVL GS 46]])</f>
        <v>1.1571544399062814</v>
      </c>
      <c r="V1196">
        <f>LOG(Table1373[[#This Row],[Mass (mg) GS 46]])</f>
        <v>2.5352941200427703</v>
      </c>
      <c r="W1196">
        <f>Table1373[[#This Row],[Mass (mg) GS 46]]*($W$4/Table1373[[#This Row],[SVL GS 46]])^$W$3</f>
        <v>382.70669519208752</v>
      </c>
      <c r="X1196" s="12">
        <f>Table1373[[#This Row],[GS 46]]-Table1373[[#This Row],[GS]]</f>
        <v>4</v>
      </c>
      <c r="Y1196">
        <f>Table1373[[#This Row],[SVL GS 46]]-Table1373[[#This Row],[SVL]]</f>
        <v>-0.71000000000000085</v>
      </c>
      <c r="Z1196">
        <f>Table1373[[#This Row],[Mass GS 46]]-Table1373[[#This Row],[Mass]]</f>
        <v>-0.10599999999999998</v>
      </c>
      <c r="AA1196">
        <f>Table1373[[#This Row],[SMI.mg GS 46]]-Table1373[[#This Row],[SMI.mg]]</f>
        <v>-43.694161365442142</v>
      </c>
      <c r="AB1196">
        <f>Table1373[[#This Row],[Days post-exp. GS 46]]-Table1373[[#This Row],[Days post-exp.]]</f>
        <v>4</v>
      </c>
    </row>
    <row r="1197" spans="1:29">
      <c r="A1197" t="s">
        <v>2411</v>
      </c>
      <c r="B1197" t="s">
        <v>2196</v>
      </c>
      <c r="C1197" s="3">
        <v>44002</v>
      </c>
      <c r="D1197" s="18">
        <v>44040</v>
      </c>
      <c r="E1197" s="4" t="s">
        <v>2462</v>
      </c>
      <c r="F1197">
        <f>Table1373[[#This Row],[Date Measured]]-Table1373[[#This Row],[Exp. Start]]</f>
        <v>38</v>
      </c>
      <c r="G1197" s="4">
        <v>14.75</v>
      </c>
      <c r="H1197" s="4">
        <v>44</v>
      </c>
      <c r="I1197" s="4">
        <v>0.40300000000000002</v>
      </c>
      <c r="J1197" s="4">
        <f>Table1373[[#This Row],[Mass]]*1000</f>
        <v>403</v>
      </c>
      <c r="K1197" s="4">
        <f>LOG(Table1373[[#This Row],[SVL]])</f>
        <v>1.1687920203141817</v>
      </c>
      <c r="L1197" s="4">
        <f>LOG(Table1373[[#This Row],[Mass (mg)]])</f>
        <v>2.6053050461411096</v>
      </c>
      <c r="M1197">
        <f>Table1373[[#This Row],[Mass (mg)]]*($M$4/Table1373[[#This Row],[SVL]])^$M$3</f>
        <v>406.2956105183759</v>
      </c>
      <c r="N1197" s="27">
        <v>44049</v>
      </c>
      <c r="O1197" s="31" t="s">
        <v>2463</v>
      </c>
      <c r="P1197">
        <f>Table1373[[#This Row],[Date Measured GS 46]]-Table1373[[#This Row],[Exp. Start]]</f>
        <v>47</v>
      </c>
      <c r="Q1197" s="31">
        <v>16.78</v>
      </c>
      <c r="R1197" s="31">
        <v>46</v>
      </c>
      <c r="S1197" s="31">
        <v>0.38900000000000001</v>
      </c>
      <c r="T1197">
        <f>Table1373[[#This Row],[Mass GS 46]]*1000</f>
        <v>389</v>
      </c>
      <c r="U1197">
        <f>LOG(Table1373[[#This Row],[SVL GS 46]])</f>
        <v>1.2247919564926815</v>
      </c>
      <c r="V1197">
        <f>LOG(Table1373[[#This Row],[Mass (mg) GS 46]])</f>
        <v>2.5899496013257077</v>
      </c>
      <c r="W1197">
        <f>Table1373[[#This Row],[Mass (mg) GS 46]]*($W$4/Table1373[[#This Row],[SVL GS 46]])^$W$3</f>
        <v>273.28377281984638</v>
      </c>
      <c r="X1197" s="12">
        <f>Table1373[[#This Row],[GS 46]]-Table1373[[#This Row],[GS]]</f>
        <v>2</v>
      </c>
      <c r="Y1197">
        <f>Table1373[[#This Row],[SVL GS 46]]-Table1373[[#This Row],[SVL]]</f>
        <v>2.0300000000000011</v>
      </c>
      <c r="Z1197">
        <f>Table1373[[#This Row],[Mass GS 46]]-Table1373[[#This Row],[Mass]]</f>
        <v>-1.4000000000000012E-2</v>
      </c>
      <c r="AA1197">
        <f>Table1373[[#This Row],[SMI.mg GS 46]]-Table1373[[#This Row],[SMI.mg]]</f>
        <v>-133.01183769852952</v>
      </c>
      <c r="AB1197">
        <f>Table1373[[#This Row],[Days post-exp. GS 46]]-Table1373[[#This Row],[Days post-exp.]]</f>
        <v>9</v>
      </c>
    </row>
    <row r="1198" spans="1:29">
      <c r="A1198" t="s">
        <v>2411</v>
      </c>
      <c r="B1198" t="s">
        <v>2196</v>
      </c>
      <c r="C1198" s="3">
        <v>44002</v>
      </c>
      <c r="D1198" s="13">
        <v>44041</v>
      </c>
      <c r="E1198" s="3" t="s">
        <v>2464</v>
      </c>
      <c r="F1198">
        <f>Table1373[[#This Row],[Date Measured]]-Table1373[[#This Row],[Exp. Start]]</f>
        <v>39</v>
      </c>
      <c r="G1198">
        <v>16.18</v>
      </c>
      <c r="H1198">
        <v>42</v>
      </c>
      <c r="I1198">
        <v>0.52700000000000002</v>
      </c>
      <c r="J1198">
        <f>Table1373[[#This Row],[Mass]]*1000</f>
        <v>527</v>
      </c>
      <c r="K1198">
        <f>LOG(Table1373[[#This Row],[SVL]])</f>
        <v>1.2089785172762535</v>
      </c>
      <c r="L1198">
        <f>LOG(Table1373[[#This Row],[Mass (mg)]])</f>
        <v>2.7218106152125467</v>
      </c>
      <c r="M1198">
        <f>Table1373[[#This Row],[Mass (mg)]]*($M$4/Table1373[[#This Row],[SVL]])^$M$3</f>
        <v>410.58551165220268</v>
      </c>
      <c r="N1198" s="13">
        <v>44047</v>
      </c>
      <c r="O1198" t="s">
        <v>2465</v>
      </c>
      <c r="P1198">
        <f>Table1373[[#This Row],[Date Measured GS 46]]-Table1373[[#This Row],[Exp. Start]]</f>
        <v>45</v>
      </c>
      <c r="Q1198">
        <v>16.04</v>
      </c>
      <c r="R1198">
        <v>46</v>
      </c>
      <c r="S1198">
        <v>0.378</v>
      </c>
      <c r="T1198">
        <f>Table1373[[#This Row],[Mass GS 46]]*1000</f>
        <v>378</v>
      </c>
      <c r="U1198">
        <f>LOG(Table1373[[#This Row],[SVL GS 46]])</f>
        <v>1.2052043639481447</v>
      </c>
      <c r="V1198">
        <f>LOG(Table1373[[#This Row],[Mass (mg) GS 46]])</f>
        <v>2.5774917998372255</v>
      </c>
      <c r="W1198">
        <f>Table1373[[#This Row],[Mass (mg) GS 46]]*($W$4/Table1373[[#This Row],[SVL GS 46]])^$W$3</f>
        <v>303.62548549361804</v>
      </c>
      <c r="X1198" s="12">
        <f>Table1373[[#This Row],[GS 46]]-Table1373[[#This Row],[GS]]</f>
        <v>4</v>
      </c>
      <c r="Y1198">
        <f>Table1373[[#This Row],[SVL GS 46]]-Table1373[[#This Row],[SVL]]</f>
        <v>-0.14000000000000057</v>
      </c>
      <c r="Z1198">
        <f>Table1373[[#This Row],[Mass GS 46]]-Table1373[[#This Row],[Mass]]</f>
        <v>-0.14900000000000002</v>
      </c>
      <c r="AA1198">
        <f>Table1373[[#This Row],[SMI.mg GS 46]]-Table1373[[#This Row],[SMI.mg]]</f>
        <v>-106.96002615858464</v>
      </c>
      <c r="AB1198">
        <f>Table1373[[#This Row],[Days post-exp. GS 46]]-Table1373[[#This Row],[Days post-exp.]]</f>
        <v>6</v>
      </c>
    </row>
    <row r="1199" spans="1:29">
      <c r="A1199" t="s">
        <v>2411</v>
      </c>
      <c r="B1199" t="s">
        <v>2196</v>
      </c>
      <c r="C1199" s="3">
        <v>44002</v>
      </c>
      <c r="D1199" s="13">
        <v>44041</v>
      </c>
      <c r="E1199" s="3" t="s">
        <v>2466</v>
      </c>
      <c r="F1199">
        <f>Table1373[[#This Row],[Date Measured]]-Table1373[[#This Row],[Exp. Start]]</f>
        <v>39</v>
      </c>
      <c r="G1199">
        <v>14.63</v>
      </c>
      <c r="H1199">
        <v>42</v>
      </c>
      <c r="I1199">
        <v>0.41199999999999998</v>
      </c>
      <c r="J1199">
        <f>Table1373[[#This Row],[Mass]]*1000</f>
        <v>412</v>
      </c>
      <c r="K1199">
        <f>LOG(Table1373[[#This Row],[SVL]])</f>
        <v>1.1652443261253109</v>
      </c>
      <c r="L1199">
        <f>LOG(Table1373[[#This Row],[Mass (mg)]])</f>
        <v>2.6148972160331345</v>
      </c>
      <c r="M1199">
        <f>Table1373[[#This Row],[Mass (mg)]]*($M$4/Table1373[[#This Row],[SVL]])^$M$3</f>
        <v>424.92942712680735</v>
      </c>
      <c r="N1199" s="13">
        <v>44044</v>
      </c>
      <c r="O1199" t="s">
        <v>2467</v>
      </c>
      <c r="P1199">
        <f>Table1373[[#This Row],[Date Measured GS 46]]-Table1373[[#This Row],[Exp. Start]]</f>
        <v>42</v>
      </c>
      <c r="Q1199">
        <v>14.43</v>
      </c>
      <c r="R1199">
        <v>46</v>
      </c>
      <c r="S1199">
        <v>0.29099999999999998</v>
      </c>
      <c r="T1199">
        <f>Table1373[[#This Row],[Mass GS 46]]*1000</f>
        <v>291</v>
      </c>
      <c r="U1199">
        <f>LOG(Table1373[[#This Row],[SVL GS 46]])</f>
        <v>1.1592663310934941</v>
      </c>
      <c r="V1199">
        <f>LOG(Table1373[[#This Row],[Mass (mg) GS 46]])</f>
        <v>2.4638929889859074</v>
      </c>
      <c r="W1199">
        <f>Table1373[[#This Row],[Mass (mg) GS 46]]*($W$4/Table1373[[#This Row],[SVL GS 46]])^$W$3</f>
        <v>320.03085679348897</v>
      </c>
      <c r="X1199" s="12">
        <f>Table1373[[#This Row],[GS 46]]-Table1373[[#This Row],[GS]]</f>
        <v>4</v>
      </c>
      <c r="Y1199">
        <f>Table1373[[#This Row],[SVL GS 46]]-Table1373[[#This Row],[SVL]]</f>
        <v>-0.20000000000000107</v>
      </c>
      <c r="Z1199">
        <f>Table1373[[#This Row],[Mass GS 46]]-Table1373[[#This Row],[Mass]]</f>
        <v>-0.121</v>
      </c>
      <c r="AA1199">
        <f>Table1373[[#This Row],[SMI.mg GS 46]]-Table1373[[#This Row],[SMI.mg]]</f>
        <v>-104.89857033331839</v>
      </c>
      <c r="AB1199">
        <f>Table1373[[#This Row],[Days post-exp. GS 46]]-Table1373[[#This Row],[Days post-exp.]]</f>
        <v>3</v>
      </c>
    </row>
    <row r="1200" spans="1:29">
      <c r="A1200" t="s">
        <v>2411</v>
      </c>
      <c r="B1200" t="s">
        <v>2196</v>
      </c>
      <c r="C1200" s="3">
        <v>44002</v>
      </c>
      <c r="D1200" s="18">
        <v>44041</v>
      </c>
      <c r="E1200" s="4" t="s">
        <v>2468</v>
      </c>
      <c r="F1200">
        <f>Table1373[[#This Row],[Date Measured]]-Table1373[[#This Row],[Exp. Start]]</f>
        <v>39</v>
      </c>
      <c r="G1200" s="4">
        <v>16.059999999999999</v>
      </c>
      <c r="H1200" s="4">
        <v>45</v>
      </c>
      <c r="I1200" s="4">
        <v>0.38300000000000001</v>
      </c>
      <c r="J1200" s="4">
        <f>Table1373[[#This Row],[Mass]]*1000</f>
        <v>383</v>
      </c>
      <c r="K1200" s="4">
        <f>LOG(Table1373[[#This Row],[SVL]])</f>
        <v>1.2057455409426621</v>
      </c>
      <c r="L1200" s="4">
        <f>LOG(Table1373[[#This Row],[Mass (mg)]])</f>
        <v>2.5831987739686229</v>
      </c>
      <c r="M1200">
        <f>Table1373[[#This Row],[Mass (mg)]]*($M$4/Table1373[[#This Row],[SVL]])^$M$3</f>
        <v>304.6474898390768</v>
      </c>
      <c r="N1200" s="13">
        <v>44044</v>
      </c>
      <c r="O1200" s="9" t="s">
        <v>2469</v>
      </c>
      <c r="P1200">
        <f>Table1373[[#This Row],[Date Measured GS 46]]-Table1373[[#This Row],[Exp. Start]]</f>
        <v>42</v>
      </c>
      <c r="Q1200">
        <v>17.64</v>
      </c>
      <c r="R1200">
        <v>46</v>
      </c>
      <c r="S1200">
        <v>0.36009999999999998</v>
      </c>
      <c r="T1200">
        <f>Table1373[[#This Row],[Mass GS 46]]*1000</f>
        <v>360.09999999999997</v>
      </c>
      <c r="U1200">
        <f>LOG(Table1373[[#This Row],[SVL GS 46]])</f>
        <v>1.2464985807958009</v>
      </c>
      <c r="V1200">
        <f>LOG(Table1373[[#This Row],[Mass (mg) GS 46]])</f>
        <v>2.5564231213712851</v>
      </c>
      <c r="W1200">
        <f>Table1373[[#This Row],[Mass (mg) GS 46]]*($W$4/Table1373[[#This Row],[SVL GS 46]])^$W$3</f>
        <v>218.07752064615698</v>
      </c>
      <c r="X1200" s="12">
        <f>Table1373[[#This Row],[GS 46]]-Table1373[[#This Row],[GS]]</f>
        <v>1</v>
      </c>
      <c r="Y1200">
        <f>Table1373[[#This Row],[SVL GS 46]]-Table1373[[#This Row],[SVL]]</f>
        <v>1.5800000000000018</v>
      </c>
      <c r="Z1200">
        <f>Table1373[[#This Row],[Mass GS 46]]-Table1373[[#This Row],[Mass]]</f>
        <v>-2.2900000000000031E-2</v>
      </c>
      <c r="AA1200">
        <f>Table1373[[#This Row],[SMI.mg GS 46]]-Table1373[[#This Row],[SMI.mg]]</f>
        <v>-86.569969192919814</v>
      </c>
      <c r="AB1200">
        <f>Table1373[[#This Row],[Days post-exp. GS 46]]-Table1373[[#This Row],[Days post-exp.]]</f>
        <v>3</v>
      </c>
    </row>
    <row r="1201" spans="1:29">
      <c r="A1201" t="s">
        <v>2411</v>
      </c>
      <c r="B1201" t="s">
        <v>2196</v>
      </c>
      <c r="C1201" s="3">
        <v>44002</v>
      </c>
      <c r="D1201" s="13">
        <v>44042</v>
      </c>
      <c r="E1201" s="3" t="s">
        <v>2470</v>
      </c>
      <c r="F1201">
        <f>Table1373[[#This Row],[Date Measured]]-Table1373[[#This Row],[Exp. Start]]</f>
        <v>40</v>
      </c>
      <c r="G1201">
        <v>16.23</v>
      </c>
      <c r="H1201">
        <v>42</v>
      </c>
      <c r="I1201">
        <v>0.40899999999999997</v>
      </c>
      <c r="J1201">
        <f>Table1373[[#This Row],[Mass]]*1000</f>
        <v>409</v>
      </c>
      <c r="K1201">
        <f>LOG(Table1373[[#This Row],[SVL]])</f>
        <v>1.2103185198262318</v>
      </c>
      <c r="L1201">
        <f>LOG(Table1373[[#This Row],[Mass (mg)]])</f>
        <v>2.6117233080073419</v>
      </c>
      <c r="M1201">
        <f>Table1373[[#This Row],[Mass (mg)]]*($M$4/Table1373[[#This Row],[SVL]])^$M$3</f>
        <v>315.92470084210373</v>
      </c>
      <c r="N1201" s="37">
        <v>44048</v>
      </c>
      <c r="O1201" s="38" t="s">
        <v>2471</v>
      </c>
      <c r="P1201">
        <f>Table1373[[#This Row],[Date Measured GS 46]]-Table1373[[#This Row],[Exp. Start]]</f>
        <v>46</v>
      </c>
      <c r="Q1201" s="41">
        <v>16.78</v>
      </c>
      <c r="R1201" s="41">
        <v>46</v>
      </c>
      <c r="S1201" s="41">
        <v>0.3281</v>
      </c>
      <c r="T1201" s="41">
        <f>Table1373[[#This Row],[Mass GS 46]]*1000</f>
        <v>328.1</v>
      </c>
      <c r="U1201" s="41">
        <f>LOG(Table1373[[#This Row],[SVL GS 46]])</f>
        <v>1.2247919564926815</v>
      </c>
      <c r="V1201" s="41">
        <f>LOG(Table1373[[#This Row],[Mass (mg) GS 46]])</f>
        <v>2.5160062303860475</v>
      </c>
      <c r="W1201">
        <f>Table1373[[#This Row],[Mass (mg) GS 46]]*($W$4/Table1373[[#This Row],[SVL GS 46]])^$W$3</f>
        <v>230.49975800049253</v>
      </c>
      <c r="X1201" s="12">
        <f>Table1373[[#This Row],[GS 46]]-Table1373[[#This Row],[GS]]</f>
        <v>4</v>
      </c>
      <c r="Y1201">
        <f>Table1373[[#This Row],[SVL GS 46]]-Table1373[[#This Row],[SVL]]</f>
        <v>0.55000000000000071</v>
      </c>
      <c r="Z1201">
        <f>Table1373[[#This Row],[Mass GS 46]]-Table1373[[#This Row],[Mass]]</f>
        <v>-8.0899999999999972E-2</v>
      </c>
      <c r="AA1201">
        <f>Table1373[[#This Row],[SMI.mg GS 46]]-Table1373[[#This Row],[SMI.mg]]</f>
        <v>-85.424942841611198</v>
      </c>
      <c r="AB1201">
        <f>Table1373[[#This Row],[Days post-exp. GS 46]]-Table1373[[#This Row],[Days post-exp.]]</f>
        <v>6</v>
      </c>
    </row>
    <row r="1202" spans="1:29">
      <c r="A1202" t="s">
        <v>2411</v>
      </c>
      <c r="B1202" t="s">
        <v>2196</v>
      </c>
      <c r="C1202" s="3">
        <v>44002</v>
      </c>
      <c r="D1202" s="18">
        <v>44042</v>
      </c>
      <c r="E1202" s="4" t="s">
        <v>2472</v>
      </c>
      <c r="F1202">
        <f>Table1373[[#This Row],[Date Measured]]-Table1373[[#This Row],[Exp. Start]]</f>
        <v>40</v>
      </c>
      <c r="G1202" s="4">
        <v>14.43</v>
      </c>
      <c r="H1202" s="4">
        <v>45</v>
      </c>
      <c r="I1202" s="4">
        <v>0.33500000000000002</v>
      </c>
      <c r="J1202" s="4">
        <f>Table1373[[#This Row],[Mass]]*1000</f>
        <v>335</v>
      </c>
      <c r="K1202" s="4">
        <f>LOG(Table1373[[#This Row],[SVL]])</f>
        <v>1.1592663310934941</v>
      </c>
      <c r="L1202" s="4">
        <f>LOG(Table1373[[#This Row],[Mass (mg)]])</f>
        <v>2.5250448070368452</v>
      </c>
      <c r="M1202">
        <f>Table1373[[#This Row],[Mass (mg)]]*($M$4/Table1373[[#This Row],[SVL]])^$M$3</f>
        <v>359.0184660677013</v>
      </c>
      <c r="N1202" s="37">
        <v>44044</v>
      </c>
      <c r="O1202" s="38" t="s">
        <v>2473</v>
      </c>
      <c r="P1202">
        <f>Table1373[[#This Row],[Date Measured GS 46]]-Table1373[[#This Row],[Exp. Start]]</f>
        <v>42</v>
      </c>
      <c r="Q1202" s="41">
        <v>16.690000000000001</v>
      </c>
      <c r="R1202" s="41">
        <v>46</v>
      </c>
      <c r="S1202" s="41">
        <v>0.32579999999999998</v>
      </c>
      <c r="T1202" s="41">
        <f>Table1373[[#This Row],[Mass GS 46]]*1000</f>
        <v>325.79999999999995</v>
      </c>
      <c r="U1202" s="41">
        <f>LOG(Table1373[[#This Row],[SVL GS 46]])</f>
        <v>1.2224563366792467</v>
      </c>
      <c r="V1202" s="41">
        <f>LOG(Table1373[[#This Row],[Mass (mg) GS 46]])</f>
        <v>2.5129510799724906</v>
      </c>
      <c r="W1202">
        <f>Table1373[[#This Row],[Mass (mg) GS 46]]*($W$4/Table1373[[#This Row],[SVL GS 46]])^$W$3</f>
        <v>232.56960344243888</v>
      </c>
      <c r="X1202" s="12">
        <f>Table1373[[#This Row],[GS 46]]-Table1373[[#This Row],[GS]]</f>
        <v>1</v>
      </c>
      <c r="Y1202">
        <f>Table1373[[#This Row],[SVL GS 46]]-Table1373[[#This Row],[SVL]]</f>
        <v>2.2600000000000016</v>
      </c>
      <c r="Z1202">
        <f>Table1373[[#This Row],[Mass GS 46]]-Table1373[[#This Row],[Mass]]</f>
        <v>-9.2000000000000415E-3</v>
      </c>
      <c r="AA1202">
        <f>Table1373[[#This Row],[SMI.mg GS 46]]-Table1373[[#This Row],[SMI.mg]]</f>
        <v>-126.44886262526242</v>
      </c>
      <c r="AB1202">
        <f>Table1373[[#This Row],[Days post-exp. GS 46]]-Table1373[[#This Row],[Days post-exp.]]</f>
        <v>2</v>
      </c>
    </row>
    <row r="1203" spans="1:29">
      <c r="A1203" t="s">
        <v>2411</v>
      </c>
      <c r="B1203" t="s">
        <v>2196</v>
      </c>
      <c r="C1203" s="3">
        <v>44002</v>
      </c>
      <c r="D1203" s="18">
        <v>44042</v>
      </c>
      <c r="E1203" s="4" t="s">
        <v>2474</v>
      </c>
      <c r="F1203">
        <f>Table1373[[#This Row],[Date Measured]]-Table1373[[#This Row],[Exp. Start]]</f>
        <v>40</v>
      </c>
      <c r="G1203" s="4">
        <v>14.91</v>
      </c>
      <c r="H1203" s="4">
        <v>45</v>
      </c>
      <c r="I1203" s="4">
        <v>0.32500000000000001</v>
      </c>
      <c r="J1203" s="4">
        <f>Table1373[[#This Row],[Mass]]*1000</f>
        <v>325</v>
      </c>
      <c r="K1203" s="4">
        <f>LOG(Table1373[[#This Row],[SVL]])</f>
        <v>1.1734776434529945</v>
      </c>
      <c r="L1203" s="4">
        <f>LOG(Table1373[[#This Row],[Mass (mg)]])</f>
        <v>2.5118833609788744</v>
      </c>
      <c r="M1203">
        <f>Table1373[[#This Row],[Mass (mg)]]*($M$4/Table1373[[#This Row],[SVL]])^$M$3</f>
        <v>317.95679201288584</v>
      </c>
      <c r="N1203" s="13">
        <v>44046</v>
      </c>
      <c r="O1203" s="9" t="s">
        <v>2475</v>
      </c>
      <c r="P1203">
        <f>Table1373[[#This Row],[Date Measured GS 46]]-Table1373[[#This Row],[Exp. Start]]</f>
        <v>44</v>
      </c>
      <c r="Q1203">
        <v>16.52</v>
      </c>
      <c r="R1203">
        <v>46</v>
      </c>
      <c r="S1203">
        <v>0.30930000000000002</v>
      </c>
      <c r="T1203">
        <f>Table1373[[#This Row],[Mass GS 46]]*1000</f>
        <v>309.3</v>
      </c>
      <c r="U1203">
        <f>LOG(Table1373[[#This Row],[SVL GS 46]])</f>
        <v>1.2180100429843634</v>
      </c>
      <c r="V1203">
        <f>LOG(Table1373[[#This Row],[Mass (mg) GS 46]])</f>
        <v>2.4903799200031789</v>
      </c>
      <c r="W1203">
        <f>Table1373[[#This Row],[Mass (mg) GS 46]]*($W$4/Table1373[[#This Row],[SVL GS 46]])^$W$3</f>
        <v>227.60871150621907</v>
      </c>
      <c r="X1203" s="12">
        <f>Table1373[[#This Row],[GS 46]]-Table1373[[#This Row],[GS]]</f>
        <v>1</v>
      </c>
      <c r="Y1203">
        <f>Table1373[[#This Row],[SVL GS 46]]-Table1373[[#This Row],[SVL]]</f>
        <v>1.6099999999999994</v>
      </c>
      <c r="Z1203">
        <f>Table1373[[#This Row],[Mass GS 46]]-Table1373[[#This Row],[Mass]]</f>
        <v>-1.5699999999999992E-2</v>
      </c>
      <c r="AA1203">
        <f>Table1373[[#This Row],[SMI.mg GS 46]]-Table1373[[#This Row],[SMI.mg]]</f>
        <v>-90.348080506666776</v>
      </c>
      <c r="AB1203">
        <f>Table1373[[#This Row],[Days post-exp. GS 46]]-Table1373[[#This Row],[Days post-exp.]]</f>
        <v>4</v>
      </c>
    </row>
    <row r="1204" spans="1:29">
      <c r="A1204" t="s">
        <v>2411</v>
      </c>
      <c r="B1204" t="s">
        <v>2196</v>
      </c>
      <c r="C1204" s="3">
        <v>44002</v>
      </c>
      <c r="D1204" s="13">
        <v>44043</v>
      </c>
      <c r="E1204" s="3" t="s">
        <v>2476</v>
      </c>
      <c r="F1204">
        <f>Table1373[[#This Row],[Date Measured]]-Table1373[[#This Row],[Exp. Start]]</f>
        <v>41</v>
      </c>
      <c r="G1204">
        <v>15.06</v>
      </c>
      <c r="H1204">
        <v>42</v>
      </c>
      <c r="I1204">
        <v>0.45300000000000001</v>
      </c>
      <c r="J1204">
        <f>Table1373[[#This Row],[Mass]]*1000</f>
        <v>453</v>
      </c>
      <c r="K1204">
        <f>LOG(Table1373[[#This Row],[SVL]])</f>
        <v>1.1778249718646818</v>
      </c>
      <c r="L1204">
        <f>LOG(Table1373[[#This Row],[Mass (mg)]])</f>
        <v>2.6560982020128319</v>
      </c>
      <c r="M1204">
        <f>Table1373[[#This Row],[Mass (mg)]]*($M$4/Table1373[[#This Row],[SVL]])^$M$3</f>
        <v>430.99573007537657</v>
      </c>
      <c r="N1204" s="13">
        <v>44049</v>
      </c>
      <c r="O1204" t="s">
        <v>2477</v>
      </c>
      <c r="P1204">
        <f>Table1373[[#This Row],[Date Measured GS 46]]-Table1373[[#This Row],[Exp. Start]]</f>
        <v>47</v>
      </c>
      <c r="Q1204">
        <v>15.73</v>
      </c>
      <c r="R1204">
        <v>46</v>
      </c>
      <c r="S1204">
        <v>0.25700000000000001</v>
      </c>
      <c r="T1204">
        <f>Table1373[[#This Row],[Mass GS 46]]*1000</f>
        <v>257</v>
      </c>
      <c r="U1204">
        <f>LOG(Table1373[[#This Row],[SVL GS 46]])</f>
        <v>1.1967287226232868</v>
      </c>
      <c r="V1204">
        <f>LOG(Table1373[[#This Row],[Mass (mg) GS 46]])</f>
        <v>2.4099331233312946</v>
      </c>
      <c r="W1204">
        <f>Table1373[[#This Row],[Mass (mg) GS 46]]*($W$4/Table1373[[#This Row],[SVL GS 46]])^$W$3</f>
        <v>218.75361669660563</v>
      </c>
      <c r="X1204" s="12">
        <f>Table1373[[#This Row],[GS 46]]-Table1373[[#This Row],[GS]]</f>
        <v>4</v>
      </c>
      <c r="Y1204">
        <f>Table1373[[#This Row],[SVL GS 46]]-Table1373[[#This Row],[SVL]]</f>
        <v>0.66999999999999993</v>
      </c>
      <c r="Z1204">
        <f>Table1373[[#This Row],[Mass GS 46]]-Table1373[[#This Row],[Mass]]</f>
        <v>-0.19600000000000001</v>
      </c>
      <c r="AA1204">
        <f>Table1373[[#This Row],[SMI.mg GS 46]]-Table1373[[#This Row],[SMI.mg]]</f>
        <v>-212.24211337877094</v>
      </c>
      <c r="AB1204">
        <f>Table1373[[#This Row],[Days post-exp. GS 46]]-Table1373[[#This Row],[Days post-exp.]]</f>
        <v>6</v>
      </c>
    </row>
    <row r="1205" spans="1:29">
      <c r="A1205" t="s">
        <v>2411</v>
      </c>
      <c r="B1205" t="s">
        <v>2196</v>
      </c>
      <c r="C1205" s="3">
        <v>44002</v>
      </c>
      <c r="D1205" s="13">
        <v>44043</v>
      </c>
      <c r="E1205" s="3" t="s">
        <v>2478</v>
      </c>
      <c r="F1205">
        <f>Table1373[[#This Row],[Date Measured]]-Table1373[[#This Row],[Exp. Start]]</f>
        <v>41</v>
      </c>
      <c r="G1205">
        <v>15.35</v>
      </c>
      <c r="H1205">
        <v>42</v>
      </c>
      <c r="I1205">
        <v>0.371</v>
      </c>
      <c r="J1205">
        <f>Table1373[[#This Row],[Mass]]*1000</f>
        <v>371</v>
      </c>
      <c r="K1205">
        <f>LOG(Table1373[[#This Row],[SVL]])</f>
        <v>1.1861083798132053</v>
      </c>
      <c r="L1205">
        <f>LOG(Table1373[[#This Row],[Mass (mg)]])</f>
        <v>2.5693739096150461</v>
      </c>
      <c r="M1205">
        <f>Table1373[[#This Row],[Mass (mg)]]*($M$4/Table1373[[#This Row],[SVL]])^$M$3</f>
        <v>334.7143221449017</v>
      </c>
      <c r="N1205" s="13">
        <v>44049</v>
      </c>
      <c r="O1205" t="s">
        <v>2479</v>
      </c>
      <c r="P1205">
        <f>Table1373[[#This Row],[Date Measured GS 46]]-Table1373[[#This Row],[Exp. Start]]</f>
        <v>47</v>
      </c>
      <c r="Q1205">
        <v>15</v>
      </c>
      <c r="R1205">
        <v>46</v>
      </c>
      <c r="S1205">
        <v>0.19900000000000001</v>
      </c>
      <c r="T1205">
        <f>Table1373[[#This Row],[Mass GS 46]]*1000</f>
        <v>199</v>
      </c>
      <c r="U1205">
        <f>LOG(Table1373[[#This Row],[SVL GS 46]])</f>
        <v>1.1760912590556813</v>
      </c>
      <c r="V1205">
        <f>LOG(Table1373[[#This Row],[Mass (mg) GS 46]])</f>
        <v>2.2988530764097068</v>
      </c>
      <c r="W1205">
        <f>Table1373[[#This Row],[Mass (mg) GS 46]]*($W$4/Table1373[[#This Row],[SVL GS 46]])^$W$3</f>
        <v>195.0634350487054</v>
      </c>
      <c r="X1205" s="12">
        <f>Table1373[[#This Row],[GS 46]]-Table1373[[#This Row],[GS]]</f>
        <v>4</v>
      </c>
      <c r="Y1205">
        <f>Table1373[[#This Row],[SVL GS 46]]-Table1373[[#This Row],[SVL]]</f>
        <v>-0.34999999999999964</v>
      </c>
      <c r="Z1205">
        <f>Table1373[[#This Row],[Mass GS 46]]-Table1373[[#This Row],[Mass]]</f>
        <v>-0.17199999999999999</v>
      </c>
      <c r="AA1205">
        <f>Table1373[[#This Row],[SMI.mg GS 46]]-Table1373[[#This Row],[SMI.mg]]</f>
        <v>-139.6508870961963</v>
      </c>
      <c r="AB1205">
        <f>Table1373[[#This Row],[Days post-exp. GS 46]]-Table1373[[#This Row],[Days post-exp.]]</f>
        <v>6</v>
      </c>
    </row>
    <row r="1206" spans="1:29">
      <c r="A1206" t="s">
        <v>2411</v>
      </c>
      <c r="B1206" t="s">
        <v>2196</v>
      </c>
      <c r="C1206" s="3">
        <v>44002</v>
      </c>
      <c r="D1206" s="18">
        <v>44043</v>
      </c>
      <c r="E1206" s="4" t="s">
        <v>2480</v>
      </c>
      <c r="F1206">
        <f>Table1373[[#This Row],[Date Measured]]-Table1373[[#This Row],[Exp. Start]]</f>
        <v>41</v>
      </c>
      <c r="G1206" s="4">
        <v>14.84</v>
      </c>
      <c r="H1206" s="4">
        <v>45</v>
      </c>
      <c r="I1206" s="4">
        <v>0.34599999999999997</v>
      </c>
      <c r="J1206" s="4">
        <f>Table1373[[#This Row],[Mass]]*1000</f>
        <v>346</v>
      </c>
      <c r="K1206" s="4">
        <f>LOG(Table1373[[#This Row],[SVL]])</f>
        <v>1.1714339009430084</v>
      </c>
      <c r="L1206" s="4">
        <f>LOG(Table1373[[#This Row],[Mass (mg)]])</f>
        <v>2.5390760987927767</v>
      </c>
      <c r="M1206">
        <f>Table1373[[#This Row],[Mass (mg)]]*($M$4/Table1373[[#This Row],[SVL]])^$M$3</f>
        <v>342.96825411999447</v>
      </c>
      <c r="N1206" s="13">
        <v>44049</v>
      </c>
      <c r="O1206" t="s">
        <v>2481</v>
      </c>
      <c r="P1206">
        <f>Table1373[[#This Row],[Date Measured GS 46]]-Table1373[[#This Row],[Exp. Start]]</f>
        <v>47</v>
      </c>
      <c r="Q1206">
        <v>14.76</v>
      </c>
      <c r="R1206">
        <v>46</v>
      </c>
      <c r="S1206">
        <v>0.24</v>
      </c>
      <c r="T1206">
        <f>Table1373[[#This Row],[Mass GS 46]]*1000</f>
        <v>240</v>
      </c>
      <c r="U1206">
        <f>LOG(Table1373[[#This Row],[SVL GS 46]])</f>
        <v>1.1690863574870227</v>
      </c>
      <c r="V1206">
        <f>LOG(Table1373[[#This Row],[Mass (mg) GS 46]])</f>
        <v>2.3802112417116059</v>
      </c>
      <c r="W1206">
        <f>Table1373[[#This Row],[Mass (mg) GS 46]]*($W$4/Table1373[[#This Row],[SVL GS 46]])^$W$3</f>
        <v>246.79769803000846</v>
      </c>
      <c r="X1206" s="12">
        <f>Table1373[[#This Row],[GS 46]]-Table1373[[#This Row],[GS]]</f>
        <v>1</v>
      </c>
      <c r="Y1206">
        <f>Table1373[[#This Row],[SVL GS 46]]-Table1373[[#This Row],[SVL]]</f>
        <v>-8.0000000000000071E-2</v>
      </c>
      <c r="Z1206">
        <f>Table1373[[#This Row],[Mass GS 46]]-Table1373[[#This Row],[Mass]]</f>
        <v>-0.10599999999999998</v>
      </c>
      <c r="AA1206">
        <f>Table1373[[#This Row],[SMI.mg GS 46]]-Table1373[[#This Row],[SMI.mg]]</f>
        <v>-96.170556089986007</v>
      </c>
      <c r="AB1206">
        <f>Table1373[[#This Row],[Days post-exp. GS 46]]-Table1373[[#This Row],[Days post-exp.]]</f>
        <v>6</v>
      </c>
    </row>
    <row r="1207" spans="1:29">
      <c r="A1207" t="s">
        <v>2411</v>
      </c>
      <c r="B1207" t="s">
        <v>2196</v>
      </c>
      <c r="C1207" s="3">
        <v>44002</v>
      </c>
      <c r="D1207" s="18">
        <v>44043</v>
      </c>
      <c r="E1207" s="4" t="s">
        <v>2482</v>
      </c>
      <c r="F1207">
        <f>Table1373[[#This Row],[Date Measured]]-Table1373[[#This Row],[Exp. Start]]</f>
        <v>41</v>
      </c>
      <c r="G1207" s="4">
        <v>14.11</v>
      </c>
      <c r="H1207" s="4">
        <v>45</v>
      </c>
      <c r="I1207" s="4">
        <v>0.307</v>
      </c>
      <c r="J1207" s="4">
        <f>Table1373[[#This Row],[Mass]]*1000</f>
        <v>307</v>
      </c>
      <c r="K1207" s="4">
        <f>LOG(Table1373[[#This Row],[SVL]])</f>
        <v>1.1495270137543478</v>
      </c>
      <c r="L1207" s="4">
        <f>LOG(Table1373[[#This Row],[Mass (mg)]])</f>
        <v>2.4871383754771865</v>
      </c>
      <c r="M1207">
        <f>Table1373[[#This Row],[Mass (mg)]]*($M$4/Table1373[[#This Row],[SVL]])^$M$3</f>
        <v>350.21951056498074</v>
      </c>
      <c r="N1207" s="13">
        <v>44049</v>
      </c>
      <c r="O1207" t="s">
        <v>2483</v>
      </c>
      <c r="P1207">
        <f>Table1373[[#This Row],[Date Measured GS 46]]-Table1373[[#This Row],[Exp. Start]]</f>
        <v>47</v>
      </c>
      <c r="Q1207">
        <v>14.56</v>
      </c>
      <c r="R1207">
        <v>46</v>
      </c>
      <c r="S1207">
        <v>0.18099999999999999</v>
      </c>
      <c r="T1207">
        <f>Table1373[[#This Row],[Mass GS 46]]*1000</f>
        <v>181</v>
      </c>
      <c r="U1207">
        <f>LOG(Table1373[[#This Row],[SVL GS 46]])</f>
        <v>1.1631613749770184</v>
      </c>
      <c r="V1207">
        <f>LOG(Table1373[[#This Row],[Mass (mg) GS 46]])</f>
        <v>2.2576785748691846</v>
      </c>
      <c r="W1207">
        <f>Table1373[[#This Row],[Mass (mg) GS 46]]*($W$4/Table1373[[#This Row],[SVL GS 46]])^$W$3</f>
        <v>193.8240937311177</v>
      </c>
      <c r="X1207" s="12">
        <f>Table1373[[#This Row],[GS 46]]-Table1373[[#This Row],[GS]]</f>
        <v>1</v>
      </c>
      <c r="Y1207">
        <f>Table1373[[#This Row],[SVL GS 46]]-Table1373[[#This Row],[SVL]]</f>
        <v>0.45000000000000107</v>
      </c>
      <c r="Z1207">
        <f>Table1373[[#This Row],[Mass GS 46]]-Table1373[[#This Row],[Mass]]</f>
        <v>-0.126</v>
      </c>
      <c r="AA1207">
        <f>Table1373[[#This Row],[SMI.mg GS 46]]-Table1373[[#This Row],[SMI.mg]]</f>
        <v>-156.39541683386304</v>
      </c>
      <c r="AB1207">
        <f>Table1373[[#This Row],[Days post-exp. GS 46]]-Table1373[[#This Row],[Days post-exp.]]</f>
        <v>6</v>
      </c>
    </row>
    <row r="1208" spans="1:29">
      <c r="A1208" t="s">
        <v>2411</v>
      </c>
      <c r="B1208" t="s">
        <v>2196</v>
      </c>
      <c r="C1208" s="3">
        <v>44002</v>
      </c>
      <c r="D1208" s="18">
        <v>44046</v>
      </c>
      <c r="E1208" s="4" t="s">
        <v>2484</v>
      </c>
      <c r="F1208">
        <f>Table1373[[#This Row],[Date Measured]]-Table1373[[#This Row],[Exp. Start]]</f>
        <v>44</v>
      </c>
      <c r="G1208" s="4">
        <v>14.41</v>
      </c>
      <c r="H1208" s="4">
        <v>44</v>
      </c>
      <c r="I1208" s="4">
        <v>0.32900000000000001</v>
      </c>
      <c r="J1208" s="4">
        <f>Table1373[[#This Row],[Mass]]*1000</f>
        <v>329</v>
      </c>
      <c r="K1208" s="4">
        <f>LOG(Table1373[[#This Row],[SVL]])</f>
        <v>1.1586639808139894</v>
      </c>
      <c r="L1208" s="4">
        <f>LOG(Table1373[[#This Row],[Mass (mg)]])</f>
        <v>2.5171958979499744</v>
      </c>
      <c r="M1208">
        <f>Table1373[[#This Row],[Mass (mg)]]*($M$4/Table1373[[#This Row],[SVL]])^$M$3</f>
        <v>353.95315961473352</v>
      </c>
      <c r="N1208" s="13">
        <v>44052</v>
      </c>
      <c r="O1208" t="s">
        <v>2485</v>
      </c>
      <c r="P1208">
        <f>Table1373[[#This Row],[Date Measured GS 46]]-Table1373[[#This Row],[Exp. Start]]</f>
        <v>50</v>
      </c>
      <c r="Q1208">
        <v>14.95</v>
      </c>
      <c r="R1208">
        <v>46</v>
      </c>
      <c r="S1208">
        <v>0.30099999999999999</v>
      </c>
      <c r="T1208">
        <f>Table1373[[#This Row],[Mass GS 46]]*1000</f>
        <v>301</v>
      </c>
      <c r="U1208">
        <f>LOG(Table1373[[#This Row],[SVL GS 46]])</f>
        <v>1.1746411926604485</v>
      </c>
      <c r="V1208">
        <f>LOG(Table1373[[#This Row],[Mass (mg) GS 46]])</f>
        <v>2.4785664955938436</v>
      </c>
      <c r="W1208">
        <f>Table1373[[#This Row],[Mass (mg) GS 46]]*($W$4/Table1373[[#This Row],[SVL GS 46]])^$W$3</f>
        <v>297.98644192681991</v>
      </c>
      <c r="X1208" s="12">
        <f>Table1373[[#This Row],[GS 46]]-Table1373[[#This Row],[GS]]</f>
        <v>2</v>
      </c>
      <c r="Y1208">
        <f>Table1373[[#This Row],[SVL GS 46]]-Table1373[[#This Row],[SVL]]</f>
        <v>0.53999999999999915</v>
      </c>
      <c r="Z1208">
        <f>Table1373[[#This Row],[Mass GS 46]]-Table1373[[#This Row],[Mass]]</f>
        <v>-2.8000000000000025E-2</v>
      </c>
      <c r="AA1208">
        <f>Table1373[[#This Row],[SMI.mg GS 46]]-Table1373[[#This Row],[SMI.mg]]</f>
        <v>-55.966717687913615</v>
      </c>
      <c r="AB1208">
        <f>Table1373[[#This Row],[Days post-exp. GS 46]]-Table1373[[#This Row],[Days post-exp.]]</f>
        <v>6</v>
      </c>
    </row>
    <row r="1209" spans="1:29" ht="14.65" thickBot="1">
      <c r="A1209" s="1" t="s">
        <v>2411</v>
      </c>
      <c r="B1209" s="1" t="s">
        <v>2196</v>
      </c>
      <c r="C1209" s="2">
        <v>44002</v>
      </c>
      <c r="D1209" s="17">
        <v>44047</v>
      </c>
      <c r="E1209" s="7" t="s">
        <v>2486</v>
      </c>
      <c r="F1209" s="1">
        <f>Table1373[[#This Row],[Date Measured]]-Table1373[[#This Row],[Exp. Start]]</f>
        <v>45</v>
      </c>
      <c r="G1209" s="7">
        <v>15.48</v>
      </c>
      <c r="H1209" s="7">
        <v>44</v>
      </c>
      <c r="I1209" s="7">
        <v>0.34399999999999997</v>
      </c>
      <c r="J1209" s="7">
        <f>Table1373[[#This Row],[Mass]]*1000</f>
        <v>344</v>
      </c>
      <c r="K1209" s="7">
        <f>LOG(Table1373[[#This Row],[SVL]])</f>
        <v>1.1897709563468739</v>
      </c>
      <c r="L1209" s="7">
        <f>LOG(Table1373[[#This Row],[Mass (mg)]])</f>
        <v>2.53655844257153</v>
      </c>
      <c r="M1209" s="36">
        <f>Table1373[[#This Row],[Mass (mg)]]*($M$4/Table1373[[#This Row],[SVL]])^$M$3</f>
        <v>303.1491140675513</v>
      </c>
      <c r="N1209" s="14">
        <v>44052</v>
      </c>
      <c r="O1209" s="1" t="s">
        <v>2487</v>
      </c>
      <c r="P1209" s="1">
        <f>Table1373[[#This Row],[Date Measured GS 46]]-Table1373[[#This Row],[Exp. Start]]</f>
        <v>50</v>
      </c>
      <c r="Q1209" s="1">
        <v>15.29</v>
      </c>
      <c r="R1209" s="1">
        <v>46</v>
      </c>
      <c r="S1209" s="1">
        <v>0.29699999999999999</v>
      </c>
      <c r="T1209" s="1">
        <f>Table1373[[#This Row],[Mass GS 46]]*1000</f>
        <v>297</v>
      </c>
      <c r="U1209" s="1">
        <f>LOG(Table1373[[#This Row],[SVL GS 46]])</f>
        <v>1.1844074854123201</v>
      </c>
      <c r="V1209" s="1">
        <f>LOG(Table1373[[#This Row],[Mass (mg) GS 46]])</f>
        <v>2.4727564493172123</v>
      </c>
      <c r="W1209" s="36">
        <f>Table1373[[#This Row],[Mass (mg) GS 46]]*($W$4/Table1373[[#This Row],[SVL GS 46]])^$W$3</f>
        <v>275.02809718151133</v>
      </c>
      <c r="X1209" s="15">
        <f>Table1373[[#This Row],[GS 46]]-Table1373[[#This Row],[GS]]</f>
        <v>2</v>
      </c>
      <c r="Y1209" s="1">
        <f>Table1373[[#This Row],[SVL GS 46]]-Table1373[[#This Row],[SVL]]</f>
        <v>-0.19000000000000128</v>
      </c>
      <c r="Z1209" s="1">
        <f>Table1373[[#This Row],[Mass GS 46]]-Table1373[[#This Row],[Mass]]</f>
        <v>-4.6999999999999986E-2</v>
      </c>
      <c r="AA1209" s="1">
        <f>Table1373[[#This Row],[SMI.mg GS 46]]-Table1373[[#This Row],[SMI.mg]]</f>
        <v>-28.121016886039968</v>
      </c>
      <c r="AB1209" s="1">
        <f>Table1373[[#This Row],[Days post-exp. GS 46]]-Table1373[[#This Row],[Days post-exp.]]</f>
        <v>5</v>
      </c>
      <c r="AC1209" s="15"/>
    </row>
    <row r="1210" spans="1:29">
      <c r="A1210" t="s">
        <v>2488</v>
      </c>
      <c r="B1210" t="s">
        <v>2196</v>
      </c>
      <c r="C1210" s="3">
        <v>44002</v>
      </c>
      <c r="D1210" s="13">
        <v>44017</v>
      </c>
      <c r="E1210" t="s">
        <v>2489</v>
      </c>
      <c r="F1210">
        <f>Table1373[[#This Row],[Date Measured]]-Table1373[[#This Row],[Exp. Start]]</f>
        <v>15</v>
      </c>
      <c r="G1210">
        <v>17.21</v>
      </c>
      <c r="H1210">
        <v>42</v>
      </c>
      <c r="I1210">
        <v>0.57599999999999996</v>
      </c>
      <c r="J1210">
        <f>Table1373[[#This Row],[Mass]]*1000</f>
        <v>576</v>
      </c>
      <c r="K1210">
        <f>LOG(Table1373[[#This Row],[SVL]])</f>
        <v>1.2357808703275603</v>
      </c>
      <c r="L1210">
        <f>LOG(Table1373[[#This Row],[Mass (mg)]])</f>
        <v>2.7604224834232118</v>
      </c>
      <c r="M1210">
        <f>Table1373[[#This Row],[Mass (mg)]]*($M$4/Table1373[[#This Row],[SVL]])^$M$3</f>
        <v>377.88049154233858</v>
      </c>
      <c r="N1210" s="13">
        <v>44021</v>
      </c>
      <c r="O1210" t="s">
        <v>2490</v>
      </c>
      <c r="P1210">
        <f>Table1373[[#This Row],[Date Measured GS 46]]-Table1373[[#This Row],[Exp. Start]]</f>
        <v>19</v>
      </c>
      <c r="Q1210">
        <v>17.760000000000002</v>
      </c>
      <c r="R1210">
        <v>46</v>
      </c>
      <c r="S1210">
        <v>0.38</v>
      </c>
      <c r="T1210">
        <f>Table1373[[#This Row],[Mass GS 46]]*1000</f>
        <v>380</v>
      </c>
      <c r="U1210">
        <f>LOG(Table1373[[#This Row],[SVL GS 46]])</f>
        <v>1.2494429614425822</v>
      </c>
      <c r="V1210">
        <f>LOG(Table1373[[#This Row],[Mass (mg) GS 46]])</f>
        <v>2.5797835966168101</v>
      </c>
      <c r="W1210">
        <f>Table1373[[#This Row],[Mass (mg) GS 46]]*($W$4/Table1373[[#This Row],[SVL GS 46]])^$W$3</f>
        <v>225.54100384467586</v>
      </c>
      <c r="X1210" s="12">
        <f>Table1373[[#This Row],[GS 46]]-Table1373[[#This Row],[GS]]</f>
        <v>4</v>
      </c>
      <c r="Y1210">
        <f>Table1373[[#This Row],[SVL GS 46]]-Table1373[[#This Row],[SVL]]</f>
        <v>0.55000000000000071</v>
      </c>
      <c r="Z1210">
        <f>Table1373[[#This Row],[Mass GS 46]]-Table1373[[#This Row],[Mass]]</f>
        <v>-0.19599999999999995</v>
      </c>
      <c r="AA1210">
        <f>Table1373[[#This Row],[SMI.mg GS 46]]-Table1373[[#This Row],[SMI.mg]]</f>
        <v>-152.33948769766272</v>
      </c>
      <c r="AB1210">
        <f>Table1373[[#This Row],[Days post-exp. GS 46]]-Table1373[[#This Row],[Days post-exp.]]</f>
        <v>4</v>
      </c>
    </row>
    <row r="1211" spans="1:29">
      <c r="A1211" t="s">
        <v>2488</v>
      </c>
      <c r="B1211" t="s">
        <v>2196</v>
      </c>
      <c r="C1211" s="3">
        <v>44002</v>
      </c>
      <c r="D1211" s="13">
        <v>44017</v>
      </c>
      <c r="E1211" s="3" t="s">
        <v>2491</v>
      </c>
      <c r="F1211">
        <f>Table1373[[#This Row],[Date Measured]]-Table1373[[#This Row],[Exp. Start]]</f>
        <v>15</v>
      </c>
      <c r="G1211">
        <v>16.579999999999998</v>
      </c>
      <c r="H1211">
        <v>42</v>
      </c>
      <c r="I1211">
        <v>0.59099999999999997</v>
      </c>
      <c r="J1211">
        <f>Table1373[[#This Row],[Mass]]*1000</f>
        <v>591</v>
      </c>
      <c r="K1211">
        <f>LOG(Table1373[[#This Row],[SVL]])</f>
        <v>1.2195845262142546</v>
      </c>
      <c r="L1211">
        <f>LOG(Table1373[[#This Row],[Mass (mg)]])</f>
        <v>2.7715874808812555</v>
      </c>
      <c r="M1211">
        <f>Table1373[[#This Row],[Mass (mg)]]*($M$4/Table1373[[#This Row],[SVL]])^$M$3</f>
        <v>430.16615366578418</v>
      </c>
      <c r="N1211" s="13">
        <v>44024</v>
      </c>
      <c r="O1211" t="s">
        <v>2492</v>
      </c>
      <c r="P1211">
        <f>Table1373[[#This Row],[Date Measured GS 46]]-Table1373[[#This Row],[Exp. Start]]</f>
        <v>22</v>
      </c>
      <c r="Q1211">
        <v>15.88</v>
      </c>
      <c r="R1211">
        <v>46</v>
      </c>
      <c r="S1211">
        <v>0.27600000000000002</v>
      </c>
      <c r="T1211">
        <f>Table1373[[#This Row],[Mass GS 46]]*1000</f>
        <v>276</v>
      </c>
      <c r="U1211">
        <f>LOG(Table1373[[#This Row],[SVL GS 46]])</f>
        <v>1.2008504980910775</v>
      </c>
      <c r="V1211">
        <f>LOG(Table1373[[#This Row],[Mass (mg) GS 46]])</f>
        <v>2.4409090820652177</v>
      </c>
      <c r="W1211">
        <f>Table1373[[#This Row],[Mass (mg) GS 46]]*($W$4/Table1373[[#This Row],[SVL GS 46]])^$W$3</f>
        <v>228.39576589054317</v>
      </c>
      <c r="X1211" s="12">
        <f>Table1373[[#This Row],[GS 46]]-Table1373[[#This Row],[GS]]</f>
        <v>4</v>
      </c>
      <c r="Y1211">
        <f>Table1373[[#This Row],[SVL GS 46]]-Table1373[[#This Row],[SVL]]</f>
        <v>-0.69999999999999751</v>
      </c>
      <c r="Z1211">
        <f>Table1373[[#This Row],[Mass GS 46]]-Table1373[[#This Row],[Mass]]</f>
        <v>-0.31499999999999995</v>
      </c>
      <c r="AA1211">
        <f>Table1373[[#This Row],[SMI.mg GS 46]]-Table1373[[#This Row],[SMI.mg]]</f>
        <v>-201.77038777524101</v>
      </c>
      <c r="AB1211">
        <f>Table1373[[#This Row],[Days post-exp. GS 46]]-Table1373[[#This Row],[Days post-exp.]]</f>
        <v>7</v>
      </c>
    </row>
    <row r="1212" spans="1:29">
      <c r="A1212" t="s">
        <v>2488</v>
      </c>
      <c r="B1212" t="s">
        <v>2196</v>
      </c>
      <c r="C1212" s="3">
        <v>44002</v>
      </c>
      <c r="D1212" s="13">
        <v>44018</v>
      </c>
      <c r="E1212" s="3" t="s">
        <v>2493</v>
      </c>
      <c r="F1212">
        <f>Table1373[[#This Row],[Date Measured]]-Table1373[[#This Row],[Exp. Start]]</f>
        <v>16</v>
      </c>
      <c r="G1212">
        <v>13.18</v>
      </c>
      <c r="H1212">
        <v>42</v>
      </c>
      <c r="I1212">
        <v>0.53900000000000003</v>
      </c>
      <c r="J1212">
        <f>Table1373[[#This Row],[Mass]]*1000</f>
        <v>539</v>
      </c>
      <c r="K1212">
        <f>LOG(Table1373[[#This Row],[SVL]])</f>
        <v>1.1199154102579911</v>
      </c>
      <c r="L1212">
        <f>LOG(Table1373[[#This Row],[Mass (mg)]])</f>
        <v>2.7315887651867388</v>
      </c>
      <c r="M1212">
        <f>Table1373[[#This Row],[Mass (mg)]]*($M$4/Table1373[[#This Row],[SVL]])^$M$3</f>
        <v>743.49359496149646</v>
      </c>
      <c r="N1212" s="13">
        <v>44023</v>
      </c>
      <c r="O1212" t="s">
        <v>2494</v>
      </c>
      <c r="P1212">
        <f>Table1373[[#This Row],[Date Measured GS 46]]-Table1373[[#This Row],[Exp. Start]]</f>
        <v>21</v>
      </c>
      <c r="Q1212">
        <v>17.61</v>
      </c>
      <c r="R1212">
        <v>46</v>
      </c>
      <c r="S1212">
        <v>0.34200000000000003</v>
      </c>
      <c r="T1212">
        <f>Table1373[[#This Row],[Mass GS 46]]*1000</f>
        <v>342</v>
      </c>
      <c r="U1212">
        <f>LOG(Table1373[[#This Row],[SVL GS 46]])</f>
        <v>1.2457593559672768</v>
      </c>
      <c r="V1212">
        <f>LOG(Table1373[[#This Row],[Mass (mg) GS 46]])</f>
        <v>2.5340261060561349</v>
      </c>
      <c r="W1212">
        <f>Table1373[[#This Row],[Mass (mg) GS 46]]*($W$4/Table1373[[#This Row],[SVL GS 46]])^$W$3</f>
        <v>208.16592883698078</v>
      </c>
      <c r="X1212" s="12">
        <f>Table1373[[#This Row],[GS 46]]-Table1373[[#This Row],[GS]]</f>
        <v>4</v>
      </c>
      <c r="Y1212">
        <f>Table1373[[#This Row],[SVL GS 46]]-Table1373[[#This Row],[SVL]]</f>
        <v>4.43</v>
      </c>
      <c r="Z1212">
        <f>Table1373[[#This Row],[Mass GS 46]]-Table1373[[#This Row],[Mass]]</f>
        <v>-0.19700000000000001</v>
      </c>
      <c r="AA1212">
        <f>Table1373[[#This Row],[SMI.mg GS 46]]-Table1373[[#This Row],[SMI.mg]]</f>
        <v>-535.32766612451564</v>
      </c>
      <c r="AB1212">
        <f>Table1373[[#This Row],[Days post-exp. GS 46]]-Table1373[[#This Row],[Days post-exp.]]</f>
        <v>5</v>
      </c>
    </row>
    <row r="1213" spans="1:29">
      <c r="A1213" t="s">
        <v>2488</v>
      </c>
      <c r="B1213" t="s">
        <v>2196</v>
      </c>
      <c r="C1213" s="3">
        <v>44002</v>
      </c>
      <c r="D1213" s="13">
        <v>44018</v>
      </c>
      <c r="E1213" s="3" t="s">
        <v>2495</v>
      </c>
      <c r="F1213">
        <f>Table1373[[#This Row],[Date Measured]]-Table1373[[#This Row],[Exp. Start]]</f>
        <v>16</v>
      </c>
      <c r="G1213">
        <v>12.57</v>
      </c>
      <c r="H1213">
        <v>42</v>
      </c>
      <c r="I1213">
        <v>0.52600000000000002</v>
      </c>
      <c r="J1213">
        <f>Table1373[[#This Row],[Mass]]*1000</f>
        <v>526</v>
      </c>
      <c r="K1213">
        <f>LOG(Table1373[[#This Row],[SVL]])</f>
        <v>1.0993352776859577</v>
      </c>
      <c r="L1213">
        <f>LOG(Table1373[[#This Row],[Mass (mg)]])</f>
        <v>2.7209857441537393</v>
      </c>
      <c r="M1213">
        <f>Table1373[[#This Row],[Mass (mg)]]*($M$4/Table1373[[#This Row],[SVL]])^$M$3</f>
        <v>827.94697037357139</v>
      </c>
      <c r="N1213" s="13">
        <v>44022</v>
      </c>
      <c r="O1213" t="s">
        <v>2496</v>
      </c>
      <c r="P1213">
        <f>Table1373[[#This Row],[Date Measured GS 46]]-Table1373[[#This Row],[Exp. Start]]</f>
        <v>20</v>
      </c>
      <c r="Q1213">
        <v>16.71</v>
      </c>
      <c r="R1213">
        <v>46</v>
      </c>
      <c r="S1213">
        <v>0.39700000000000002</v>
      </c>
      <c r="T1213">
        <f>Table1373[[#This Row],[Mass GS 46]]*1000</f>
        <v>397</v>
      </c>
      <c r="U1213">
        <f>LOG(Table1373[[#This Row],[SVL GS 46]])</f>
        <v>1.2229764498933913</v>
      </c>
      <c r="V1213">
        <f>LOG(Table1373[[#This Row],[Mass (mg) GS 46]])</f>
        <v>2.5987905067631152</v>
      </c>
      <c r="W1213">
        <f>Table1373[[#This Row],[Mass (mg) GS 46]]*($W$4/Table1373[[#This Row],[SVL GS 46]])^$W$3</f>
        <v>282.38879242919899</v>
      </c>
      <c r="X1213" s="12">
        <f>Table1373[[#This Row],[GS 46]]-Table1373[[#This Row],[GS]]</f>
        <v>4</v>
      </c>
      <c r="Y1213">
        <f>Table1373[[#This Row],[SVL GS 46]]-Table1373[[#This Row],[SVL]]</f>
        <v>4.1400000000000006</v>
      </c>
      <c r="Z1213">
        <f>Table1373[[#This Row],[Mass GS 46]]-Table1373[[#This Row],[Mass]]</f>
        <v>-0.129</v>
      </c>
      <c r="AA1213">
        <f>Table1373[[#This Row],[SMI.mg GS 46]]-Table1373[[#This Row],[SMI.mg]]</f>
        <v>-545.55817794437235</v>
      </c>
      <c r="AB1213">
        <f>Table1373[[#This Row],[Days post-exp. GS 46]]-Table1373[[#This Row],[Days post-exp.]]</f>
        <v>4</v>
      </c>
    </row>
    <row r="1214" spans="1:29">
      <c r="A1214" t="s">
        <v>2488</v>
      </c>
      <c r="B1214" t="s">
        <v>2196</v>
      </c>
      <c r="C1214" s="3">
        <v>44002</v>
      </c>
      <c r="D1214" s="13">
        <v>44019</v>
      </c>
      <c r="E1214" s="3" t="s">
        <v>2497</v>
      </c>
      <c r="F1214">
        <f>Table1373[[#This Row],[Date Measured]]-Table1373[[#This Row],[Exp. Start]]</f>
        <v>17</v>
      </c>
      <c r="G1214">
        <v>14.45</v>
      </c>
      <c r="H1214">
        <v>42</v>
      </c>
      <c r="I1214">
        <v>0.6</v>
      </c>
      <c r="J1214">
        <f>Table1373[[#This Row],[Mass]]*1000</f>
        <v>600</v>
      </c>
      <c r="K1214">
        <f>LOG(Table1373[[#This Row],[SVL]])</f>
        <v>1.1598678470925667</v>
      </c>
      <c r="L1214">
        <f>LOG(Table1373[[#This Row],[Mass (mg)]])</f>
        <v>2.7781512503836434</v>
      </c>
      <c r="M1214">
        <f>Table1373[[#This Row],[Mass (mg)]]*($M$4/Table1373[[#This Row],[SVL]])^$M$3</f>
        <v>640.54204035218379</v>
      </c>
      <c r="N1214" s="13">
        <v>44024</v>
      </c>
      <c r="O1214" t="s">
        <v>2498</v>
      </c>
      <c r="P1214">
        <f>Table1373[[#This Row],[Date Measured GS 46]]-Table1373[[#This Row],[Exp. Start]]</f>
        <v>22</v>
      </c>
      <c r="Q1214">
        <v>17.34</v>
      </c>
      <c r="R1214">
        <v>46</v>
      </c>
      <c r="S1214">
        <v>0.36</v>
      </c>
      <c r="T1214">
        <f>Table1373[[#This Row],[Mass GS 46]]*1000</f>
        <v>360</v>
      </c>
      <c r="U1214">
        <f>LOG(Table1373[[#This Row],[SVL GS 46]])</f>
        <v>1.2390490931401914</v>
      </c>
      <c r="V1214">
        <f>LOG(Table1373[[#This Row],[Mass (mg) GS 46]])</f>
        <v>2.5563025007672873</v>
      </c>
      <c r="W1214">
        <f>Table1373[[#This Row],[Mass (mg) GS 46]]*($W$4/Table1373[[#This Row],[SVL GS 46]])^$W$3</f>
        <v>229.41295132660389</v>
      </c>
      <c r="X1214" s="12">
        <f>Table1373[[#This Row],[GS 46]]-Table1373[[#This Row],[GS]]</f>
        <v>4</v>
      </c>
      <c r="Y1214">
        <f>Table1373[[#This Row],[SVL GS 46]]-Table1373[[#This Row],[SVL]]</f>
        <v>2.8900000000000006</v>
      </c>
      <c r="Z1214">
        <f>Table1373[[#This Row],[Mass GS 46]]-Table1373[[#This Row],[Mass]]</f>
        <v>-0.24</v>
      </c>
      <c r="AA1214">
        <f>Table1373[[#This Row],[SMI.mg GS 46]]-Table1373[[#This Row],[SMI.mg]]</f>
        <v>-411.1290890255799</v>
      </c>
      <c r="AB1214">
        <f>Table1373[[#This Row],[Days post-exp. GS 46]]-Table1373[[#This Row],[Days post-exp.]]</f>
        <v>5</v>
      </c>
    </row>
    <row r="1215" spans="1:29">
      <c r="A1215" t="s">
        <v>2488</v>
      </c>
      <c r="B1215" t="s">
        <v>2196</v>
      </c>
      <c r="C1215" s="3">
        <v>44002</v>
      </c>
      <c r="D1215" s="13">
        <v>44019</v>
      </c>
      <c r="E1215" s="3" t="s">
        <v>2499</v>
      </c>
      <c r="F1215">
        <f>Table1373[[#This Row],[Date Measured]]-Table1373[[#This Row],[Exp. Start]]</f>
        <v>17</v>
      </c>
      <c r="G1215">
        <v>15.05</v>
      </c>
      <c r="H1215">
        <v>42</v>
      </c>
      <c r="I1215">
        <v>0.435</v>
      </c>
      <c r="J1215">
        <f>Table1373[[#This Row],[Mass]]*1000</f>
        <v>435</v>
      </c>
      <c r="K1215">
        <f>LOG(Table1373[[#This Row],[SVL]])</f>
        <v>1.1775364999298621</v>
      </c>
      <c r="L1215">
        <f>LOG(Table1373[[#This Row],[Mass (mg)]])</f>
        <v>2.6384892569546374</v>
      </c>
      <c r="M1215">
        <f>Table1373[[#This Row],[Mass (mg)]]*($M$4/Table1373[[#This Row],[SVL]])^$M$3</f>
        <v>414.63656123942815</v>
      </c>
      <c r="N1215" s="13">
        <v>44022</v>
      </c>
      <c r="O1215" t="s">
        <v>2500</v>
      </c>
      <c r="P1215">
        <f>Table1373[[#This Row],[Date Measured GS 46]]-Table1373[[#This Row],[Exp. Start]]</f>
        <v>20</v>
      </c>
      <c r="Q1215">
        <v>15.99</v>
      </c>
      <c r="R1215">
        <v>46</v>
      </c>
      <c r="S1215">
        <v>0.371</v>
      </c>
      <c r="T1215">
        <f>Table1373[[#This Row],[Mass GS 46]]*1000</f>
        <v>371</v>
      </c>
      <c r="U1215">
        <f>LOG(Table1373[[#This Row],[SVL GS 46]])</f>
        <v>1.2038484637462348</v>
      </c>
      <c r="V1215">
        <f>LOG(Table1373[[#This Row],[Mass (mg) GS 46]])</f>
        <v>2.5693739096150461</v>
      </c>
      <c r="W1215">
        <f>Table1373[[#This Row],[Mass (mg) GS 46]]*($W$4/Table1373[[#This Row],[SVL GS 46]])^$W$3</f>
        <v>300.77922930916577</v>
      </c>
      <c r="X1215" s="12">
        <f>Table1373[[#This Row],[GS 46]]-Table1373[[#This Row],[GS]]</f>
        <v>4</v>
      </c>
      <c r="Y1215">
        <f>Table1373[[#This Row],[SVL GS 46]]-Table1373[[#This Row],[SVL]]</f>
        <v>0.9399999999999995</v>
      </c>
      <c r="Z1215">
        <f>Table1373[[#This Row],[Mass GS 46]]-Table1373[[#This Row],[Mass]]</f>
        <v>-6.4000000000000001E-2</v>
      </c>
      <c r="AA1215">
        <f>Table1373[[#This Row],[SMI.mg GS 46]]-Table1373[[#This Row],[SMI.mg]]</f>
        <v>-113.85733193026238</v>
      </c>
      <c r="AB1215">
        <f>Table1373[[#This Row],[Days post-exp. GS 46]]-Table1373[[#This Row],[Days post-exp.]]</f>
        <v>3</v>
      </c>
    </row>
    <row r="1216" spans="1:29">
      <c r="A1216" t="s">
        <v>2488</v>
      </c>
      <c r="B1216" t="s">
        <v>2196</v>
      </c>
      <c r="C1216" s="3">
        <v>44002</v>
      </c>
      <c r="D1216" s="13">
        <v>44019</v>
      </c>
      <c r="E1216" s="3" t="s">
        <v>2501</v>
      </c>
      <c r="F1216">
        <f>Table1373[[#This Row],[Date Measured]]-Table1373[[#This Row],[Exp. Start]]</f>
        <v>17</v>
      </c>
      <c r="G1216">
        <v>13.37</v>
      </c>
      <c r="H1216">
        <v>42</v>
      </c>
      <c r="I1216">
        <v>0.504</v>
      </c>
      <c r="J1216">
        <f>Table1373[[#This Row],[Mass]]*1000</f>
        <v>504</v>
      </c>
      <c r="K1216">
        <f>LOG(Table1373[[#This Row],[SVL]])</f>
        <v>1.1261314072619844</v>
      </c>
      <c r="L1216">
        <f>LOG(Table1373[[#This Row],[Mass (mg)]])</f>
        <v>2.7024305364455254</v>
      </c>
      <c r="M1216">
        <f>Table1373[[#This Row],[Mass (mg)]]*($M$4/Table1373[[#This Row],[SVL]])^$M$3</f>
        <v>668.04179281454299</v>
      </c>
      <c r="N1216" s="13">
        <v>44023</v>
      </c>
      <c r="O1216" t="s">
        <v>2502</v>
      </c>
      <c r="P1216">
        <f>Table1373[[#This Row],[Date Measured GS 46]]-Table1373[[#This Row],[Exp. Start]]</f>
        <v>21</v>
      </c>
      <c r="Q1216">
        <v>16.72</v>
      </c>
      <c r="R1216">
        <v>46</v>
      </c>
      <c r="S1216">
        <v>0.32800000000000001</v>
      </c>
      <c r="T1216">
        <f>Table1373[[#This Row],[Mass GS 46]]*1000</f>
        <v>328</v>
      </c>
      <c r="U1216">
        <f>LOG(Table1373[[#This Row],[SVL GS 46]])</f>
        <v>1.2232362731029975</v>
      </c>
      <c r="V1216">
        <f>LOG(Table1373[[#This Row],[Mass (mg) GS 46]])</f>
        <v>2.5158738437116792</v>
      </c>
      <c r="W1216">
        <f>Table1373[[#This Row],[Mass (mg) GS 46]]*($W$4/Table1373[[#This Row],[SVL GS 46]])^$W$3</f>
        <v>232.89438878088328</v>
      </c>
      <c r="X1216" s="12">
        <f>Table1373[[#This Row],[GS 46]]-Table1373[[#This Row],[GS]]</f>
        <v>4</v>
      </c>
      <c r="Y1216">
        <f>Table1373[[#This Row],[SVL GS 46]]-Table1373[[#This Row],[SVL]]</f>
        <v>3.3499999999999996</v>
      </c>
      <c r="Z1216">
        <f>Table1373[[#This Row],[Mass GS 46]]-Table1373[[#This Row],[Mass]]</f>
        <v>-0.17599999999999999</v>
      </c>
      <c r="AA1216">
        <f>Table1373[[#This Row],[SMI.mg GS 46]]-Table1373[[#This Row],[SMI.mg]]</f>
        <v>-435.14740403365971</v>
      </c>
      <c r="AB1216">
        <f>Table1373[[#This Row],[Days post-exp. GS 46]]-Table1373[[#This Row],[Days post-exp.]]</f>
        <v>4</v>
      </c>
    </row>
    <row r="1217" spans="1:29">
      <c r="A1217" t="s">
        <v>2488</v>
      </c>
      <c r="B1217" t="s">
        <v>2196</v>
      </c>
      <c r="C1217" s="3">
        <v>44002</v>
      </c>
      <c r="D1217" s="13">
        <v>44019</v>
      </c>
      <c r="E1217" t="s">
        <v>2503</v>
      </c>
      <c r="F1217">
        <f>Table1373[[#This Row],[Date Measured]]-Table1373[[#This Row],[Exp. Start]]</f>
        <v>17</v>
      </c>
      <c r="G1217">
        <v>15.09</v>
      </c>
      <c r="H1217">
        <v>42</v>
      </c>
      <c r="I1217">
        <v>0.47299999999999998</v>
      </c>
      <c r="J1217">
        <f>Table1373[[#This Row],[Mass]]*1000</f>
        <v>473</v>
      </c>
      <c r="K1217">
        <f>LOG(Table1373[[#This Row],[SVL]])</f>
        <v>1.1786892397755899</v>
      </c>
      <c r="L1217">
        <f>LOG(Table1373[[#This Row],[Mass (mg)]])</f>
        <v>2.6748611407378116</v>
      </c>
      <c r="M1217">
        <f>Table1373[[#This Row],[Mass (mg)]]*($M$4/Table1373[[#This Row],[SVL]])^$M$3</f>
        <v>447.53642598235183</v>
      </c>
      <c r="N1217" s="13">
        <v>44022</v>
      </c>
      <c r="O1217" t="s">
        <v>2504</v>
      </c>
      <c r="P1217">
        <f>Table1373[[#This Row],[Date Measured GS 46]]-Table1373[[#This Row],[Exp. Start]]</f>
        <v>20</v>
      </c>
      <c r="Q1217">
        <v>17.100000000000001</v>
      </c>
      <c r="R1217">
        <v>46</v>
      </c>
      <c r="S1217">
        <v>0.33100000000000002</v>
      </c>
      <c r="T1217">
        <f>Table1373[[#This Row],[Mass GS 46]]*1000</f>
        <v>331</v>
      </c>
      <c r="U1217">
        <f>LOG(Table1373[[#This Row],[SVL GS 46]])</f>
        <v>1.2329961103921538</v>
      </c>
      <c r="V1217">
        <f>LOG(Table1373[[#This Row],[Mass (mg) GS 46]])</f>
        <v>2.5198279937757189</v>
      </c>
      <c r="W1217">
        <f>Table1373[[#This Row],[Mass (mg) GS 46]]*($W$4/Table1373[[#This Row],[SVL GS 46]])^$W$3</f>
        <v>219.84822113178166</v>
      </c>
      <c r="X1217" s="12">
        <f>Table1373[[#This Row],[GS 46]]-Table1373[[#This Row],[GS]]</f>
        <v>4</v>
      </c>
      <c r="Y1217">
        <f>Table1373[[#This Row],[SVL GS 46]]-Table1373[[#This Row],[SVL]]</f>
        <v>2.0100000000000016</v>
      </c>
      <c r="Z1217">
        <f>Table1373[[#This Row],[Mass GS 46]]-Table1373[[#This Row],[Mass]]</f>
        <v>-0.14199999999999996</v>
      </c>
      <c r="AA1217">
        <f>Table1373[[#This Row],[SMI.mg GS 46]]-Table1373[[#This Row],[SMI.mg]]</f>
        <v>-227.68820485057017</v>
      </c>
      <c r="AB1217">
        <f>Table1373[[#This Row],[Days post-exp. GS 46]]-Table1373[[#This Row],[Days post-exp.]]</f>
        <v>3</v>
      </c>
    </row>
    <row r="1218" spans="1:29">
      <c r="A1218" t="s">
        <v>2488</v>
      </c>
      <c r="B1218" t="s">
        <v>2196</v>
      </c>
      <c r="C1218" s="3">
        <v>44002</v>
      </c>
      <c r="D1218" s="18">
        <v>44019</v>
      </c>
      <c r="E1218" s="4" t="s">
        <v>2505</v>
      </c>
      <c r="F1218">
        <f>Table1373[[#This Row],[Date Measured]]-Table1373[[#This Row],[Exp. Start]]</f>
        <v>17</v>
      </c>
      <c r="G1218" s="4">
        <v>13.18</v>
      </c>
      <c r="H1218" s="4">
        <v>44</v>
      </c>
      <c r="I1218" s="4">
        <v>0.39700000000000002</v>
      </c>
      <c r="J1218" s="4">
        <f>Table1373[[#This Row],[Mass]]*1000</f>
        <v>397</v>
      </c>
      <c r="K1218" s="4">
        <f>LOG(Table1373[[#This Row],[SVL]])</f>
        <v>1.1199154102579911</v>
      </c>
      <c r="L1218" s="4">
        <f>LOG(Table1373[[#This Row],[Mass (mg)]])</f>
        <v>2.5987905067631152</v>
      </c>
      <c r="M1218">
        <f>Table1373[[#This Row],[Mass (mg)]]*($M$4/Table1373[[#This Row],[SVL]])^$M$3</f>
        <v>547.61958664139911</v>
      </c>
      <c r="N1218" s="13">
        <v>44020</v>
      </c>
      <c r="O1218" t="s">
        <v>2506</v>
      </c>
      <c r="P1218">
        <f>Table1373[[#This Row],[Date Measured GS 46]]-Table1373[[#This Row],[Exp. Start]]</f>
        <v>18</v>
      </c>
      <c r="Q1218">
        <v>12.64</v>
      </c>
      <c r="R1218">
        <v>46</v>
      </c>
      <c r="S1218">
        <v>0.23699999999999999</v>
      </c>
      <c r="T1218">
        <f>Table1373[[#This Row],[Mass GS 46]]*1000</f>
        <v>237</v>
      </c>
      <c r="U1218">
        <f>LOG(Table1373[[#This Row],[SVL GS 46]])</f>
        <v>1.1017470739463662</v>
      </c>
      <c r="V1218">
        <f>LOG(Table1373[[#This Row],[Mass (mg) GS 46]])</f>
        <v>2.374748346010104</v>
      </c>
      <c r="W1218">
        <f>Table1373[[#This Row],[Mass (mg) GS 46]]*($W$4/Table1373[[#This Row],[SVL GS 46]])^$W$3</f>
        <v>386.27806414372645</v>
      </c>
      <c r="X1218" s="12">
        <f>Table1373[[#This Row],[GS 46]]-Table1373[[#This Row],[GS]]</f>
        <v>2</v>
      </c>
      <c r="Y1218">
        <f>Table1373[[#This Row],[SVL GS 46]]-Table1373[[#This Row],[SVL]]</f>
        <v>-0.53999999999999915</v>
      </c>
      <c r="Z1218">
        <f>Table1373[[#This Row],[Mass GS 46]]-Table1373[[#This Row],[Mass]]</f>
        <v>-0.16000000000000003</v>
      </c>
      <c r="AA1218">
        <f>Table1373[[#This Row],[SMI.mg GS 46]]-Table1373[[#This Row],[SMI.mg]]</f>
        <v>-161.34152249767266</v>
      </c>
      <c r="AB1218">
        <f>Table1373[[#This Row],[Days post-exp. GS 46]]-Table1373[[#This Row],[Days post-exp.]]</f>
        <v>1</v>
      </c>
    </row>
    <row r="1219" spans="1:29">
      <c r="A1219" t="s">
        <v>2488</v>
      </c>
      <c r="B1219" t="s">
        <v>2196</v>
      </c>
      <c r="C1219" s="3">
        <v>44002</v>
      </c>
      <c r="D1219" s="18">
        <v>44019</v>
      </c>
      <c r="E1219" s="4" t="s">
        <v>2507</v>
      </c>
      <c r="F1219">
        <f>Table1373[[#This Row],[Date Measured]]-Table1373[[#This Row],[Exp. Start]]</f>
        <v>17</v>
      </c>
      <c r="G1219" s="4">
        <v>13.49</v>
      </c>
      <c r="H1219" s="4">
        <v>44</v>
      </c>
      <c r="I1219" s="4">
        <v>0.30299999999999999</v>
      </c>
      <c r="J1219" s="4">
        <f>Table1373[[#This Row],[Mass]]*1000</f>
        <v>303</v>
      </c>
      <c r="K1219" s="4">
        <f>LOG(Table1373[[#This Row],[SVL]])</f>
        <v>1.1300119496719043</v>
      </c>
      <c r="L1219" s="4">
        <f>LOG(Table1373[[#This Row],[Mass (mg)]])</f>
        <v>2.4814426285023048</v>
      </c>
      <c r="M1219">
        <f>Table1373[[#This Row],[Mass (mg)]]*($M$4/Table1373[[#This Row],[SVL]])^$M$3</f>
        <v>391.74731689580119</v>
      </c>
      <c r="N1219" s="13">
        <v>44022</v>
      </c>
      <c r="O1219" t="s">
        <v>2508</v>
      </c>
      <c r="P1219">
        <f>Table1373[[#This Row],[Date Measured GS 46]]-Table1373[[#This Row],[Exp. Start]]</f>
        <v>20</v>
      </c>
      <c r="Q1219">
        <v>14.41</v>
      </c>
      <c r="R1219">
        <v>46</v>
      </c>
      <c r="S1219">
        <v>0.31</v>
      </c>
      <c r="T1219">
        <f>Table1373[[#This Row],[Mass GS 46]]*1000</f>
        <v>310</v>
      </c>
      <c r="U1219">
        <f>LOG(Table1373[[#This Row],[SVL GS 46]])</f>
        <v>1.1586639808139894</v>
      </c>
      <c r="V1219">
        <f>LOG(Table1373[[#This Row],[Mass (mg) GS 46]])</f>
        <v>2.4913616938342726</v>
      </c>
      <c r="W1219">
        <f>Table1373[[#This Row],[Mass (mg) GS 46]]*($W$4/Table1373[[#This Row],[SVL GS 46]])^$W$3</f>
        <v>342.33378002212464</v>
      </c>
      <c r="X1219" s="12">
        <f>Table1373[[#This Row],[GS 46]]-Table1373[[#This Row],[GS]]</f>
        <v>2</v>
      </c>
      <c r="Y1219">
        <f>Table1373[[#This Row],[SVL GS 46]]-Table1373[[#This Row],[SVL]]</f>
        <v>0.91999999999999993</v>
      </c>
      <c r="Z1219">
        <f>Table1373[[#This Row],[Mass GS 46]]-Table1373[[#This Row],[Mass]]</f>
        <v>7.0000000000000062E-3</v>
      </c>
      <c r="AA1219">
        <f>Table1373[[#This Row],[SMI.mg GS 46]]-Table1373[[#This Row],[SMI.mg]]</f>
        <v>-49.413536873676549</v>
      </c>
      <c r="AB1219">
        <f>Table1373[[#This Row],[Days post-exp. GS 46]]-Table1373[[#This Row],[Days post-exp.]]</f>
        <v>3</v>
      </c>
    </row>
    <row r="1220" spans="1:29">
      <c r="A1220" t="s">
        <v>2488</v>
      </c>
      <c r="B1220" t="s">
        <v>2196</v>
      </c>
      <c r="C1220" s="3">
        <v>44002</v>
      </c>
      <c r="D1220" s="18">
        <v>44019</v>
      </c>
      <c r="E1220" s="4" t="s">
        <v>2509</v>
      </c>
      <c r="F1220">
        <f>Table1373[[#This Row],[Date Measured]]-Table1373[[#This Row],[Exp. Start]]</f>
        <v>17</v>
      </c>
      <c r="G1220" s="4">
        <v>12.23</v>
      </c>
      <c r="H1220" s="4">
        <v>44</v>
      </c>
      <c r="I1220" s="4">
        <v>0.29099999999999998</v>
      </c>
      <c r="J1220" s="4">
        <f>Table1373[[#This Row],[Mass]]*1000</f>
        <v>291</v>
      </c>
      <c r="K1220" s="4">
        <f>LOG(Table1373[[#This Row],[SVL]])</f>
        <v>1.0874264570362855</v>
      </c>
      <c r="L1220" s="4">
        <f>LOG(Table1373[[#This Row],[Mass (mg)]])</f>
        <v>2.4638929889859074</v>
      </c>
      <c r="M1220">
        <f>Table1373[[#This Row],[Mass (mg)]]*($M$4/Table1373[[#This Row],[SVL]])^$M$3</f>
        <v>494.4053331041365</v>
      </c>
      <c r="N1220" s="13">
        <v>44021</v>
      </c>
      <c r="O1220" t="s">
        <v>2510</v>
      </c>
      <c r="P1220">
        <f>Table1373[[#This Row],[Date Measured GS 46]]-Table1373[[#This Row],[Exp. Start]]</f>
        <v>19</v>
      </c>
      <c r="Q1220">
        <v>16.329999999999998</v>
      </c>
      <c r="R1220">
        <v>46</v>
      </c>
      <c r="S1220">
        <v>0.30499999999999999</v>
      </c>
      <c r="T1220">
        <f>Table1373[[#This Row],[Mass GS 46]]*1000</f>
        <v>305</v>
      </c>
      <c r="U1220">
        <f>LOG(Table1373[[#This Row],[SVL GS 46]])</f>
        <v>1.2129861847366681</v>
      </c>
      <c r="V1220">
        <f>LOG(Table1373[[#This Row],[Mass (mg) GS 46]])</f>
        <v>2.4842998393467859</v>
      </c>
      <c r="W1220">
        <f>Table1373[[#This Row],[Mass (mg) GS 46]]*($W$4/Table1373[[#This Row],[SVL GS 46]])^$W$3</f>
        <v>232.29050676501811</v>
      </c>
      <c r="X1220" s="12">
        <f>Table1373[[#This Row],[GS 46]]-Table1373[[#This Row],[GS]]</f>
        <v>2</v>
      </c>
      <c r="Y1220">
        <f>Table1373[[#This Row],[SVL GS 46]]-Table1373[[#This Row],[SVL]]</f>
        <v>4.0999999999999979</v>
      </c>
      <c r="Z1220">
        <f>Table1373[[#This Row],[Mass GS 46]]-Table1373[[#This Row],[Mass]]</f>
        <v>1.4000000000000012E-2</v>
      </c>
      <c r="AA1220">
        <f>Table1373[[#This Row],[SMI.mg GS 46]]-Table1373[[#This Row],[SMI.mg]]</f>
        <v>-262.11482633911839</v>
      </c>
      <c r="AB1220">
        <f>Table1373[[#This Row],[Days post-exp. GS 46]]-Table1373[[#This Row],[Days post-exp.]]</f>
        <v>2</v>
      </c>
    </row>
    <row r="1221" spans="1:29">
      <c r="A1221" t="s">
        <v>2488</v>
      </c>
      <c r="B1221" t="s">
        <v>2196</v>
      </c>
      <c r="C1221" s="3">
        <v>44002</v>
      </c>
      <c r="D1221" s="18">
        <v>44019</v>
      </c>
      <c r="E1221" s="4" t="s">
        <v>2511</v>
      </c>
      <c r="F1221">
        <f>Table1373[[#This Row],[Date Measured]]-Table1373[[#This Row],[Exp. Start]]</f>
        <v>17</v>
      </c>
      <c r="G1221" s="4">
        <v>14.15</v>
      </c>
      <c r="H1221" s="4">
        <v>44</v>
      </c>
      <c r="I1221" s="4">
        <v>0.38700000000000001</v>
      </c>
      <c r="J1221" s="4">
        <f>Table1373[[#This Row],[Mass]]*1000</f>
        <v>387</v>
      </c>
      <c r="K1221" s="4">
        <f>LOG(Table1373[[#This Row],[SVL]])</f>
        <v>1.150756439860309</v>
      </c>
      <c r="L1221" s="4">
        <f>LOG(Table1373[[#This Row],[Mass (mg)]])</f>
        <v>2.5877109650189114</v>
      </c>
      <c r="M1221">
        <f>Table1373[[#This Row],[Mass (mg)]]*($M$4/Table1373[[#This Row],[SVL]])^$M$3</f>
        <v>438.01422951747298</v>
      </c>
      <c r="N1221" s="13">
        <v>44021</v>
      </c>
      <c r="O1221" t="s">
        <v>2512</v>
      </c>
      <c r="P1221">
        <f>Table1373[[#This Row],[Date Measured GS 46]]-Table1373[[#This Row],[Exp. Start]]</f>
        <v>19</v>
      </c>
      <c r="Q1221">
        <v>12.49</v>
      </c>
      <c r="R1221">
        <v>46</v>
      </c>
      <c r="S1221">
        <v>0.36699999999999999</v>
      </c>
      <c r="T1221">
        <f>Table1373[[#This Row],[Mass GS 46]]*1000</f>
        <v>367</v>
      </c>
      <c r="U1221">
        <f>LOG(Table1373[[#This Row],[SVL GS 46]])</f>
        <v>1.0965624383741355</v>
      </c>
      <c r="V1221">
        <f>LOG(Table1373[[#This Row],[Mass (mg) GS 46]])</f>
        <v>2.5646660642520893</v>
      </c>
      <c r="W1221">
        <f>Table1373[[#This Row],[Mass (mg) GS 46]]*($W$4/Table1373[[#This Row],[SVL GS 46]])^$W$3</f>
        <v>619.75207953455356</v>
      </c>
      <c r="X1221" s="12">
        <f>Table1373[[#This Row],[GS 46]]-Table1373[[#This Row],[GS]]</f>
        <v>2</v>
      </c>
      <c r="Y1221">
        <f>Table1373[[#This Row],[SVL GS 46]]-Table1373[[#This Row],[SVL]]</f>
        <v>-1.6600000000000001</v>
      </c>
      <c r="Z1221">
        <f>Table1373[[#This Row],[Mass GS 46]]-Table1373[[#This Row],[Mass]]</f>
        <v>-2.0000000000000018E-2</v>
      </c>
      <c r="AA1221">
        <f>Table1373[[#This Row],[SMI.mg GS 46]]-Table1373[[#This Row],[SMI.mg]]</f>
        <v>181.73785001708058</v>
      </c>
      <c r="AB1221">
        <f>Table1373[[#This Row],[Days post-exp. GS 46]]-Table1373[[#This Row],[Days post-exp.]]</f>
        <v>2</v>
      </c>
    </row>
    <row r="1222" spans="1:29">
      <c r="A1222" t="s">
        <v>2488</v>
      </c>
      <c r="B1222" t="s">
        <v>2196</v>
      </c>
      <c r="C1222" s="3">
        <v>44002</v>
      </c>
      <c r="D1222" s="13">
        <v>44020</v>
      </c>
      <c r="E1222" s="3" t="s">
        <v>2513</v>
      </c>
      <c r="F1222">
        <f>Table1373[[#This Row],[Date Measured]]-Table1373[[#This Row],[Exp. Start]]</f>
        <v>18</v>
      </c>
      <c r="G1222">
        <v>13.65</v>
      </c>
      <c r="H1222">
        <v>42</v>
      </c>
      <c r="I1222">
        <v>0.41599999999999998</v>
      </c>
      <c r="J1222">
        <f>Table1373[[#This Row],[Mass]]*1000</f>
        <v>416</v>
      </c>
      <c r="K1222">
        <f>LOG(Table1373[[#This Row],[SVL]])</f>
        <v>1.1351326513767748</v>
      </c>
      <c r="L1222">
        <f>LOG(Table1373[[#This Row],[Mass (mg)]])</f>
        <v>2.6190933306267428</v>
      </c>
      <c r="M1222">
        <f>Table1373[[#This Row],[Mass (mg)]]*($M$4/Table1373[[#This Row],[SVL]])^$M$3</f>
        <v>520.46608273561048</v>
      </c>
      <c r="N1222" s="13">
        <v>44025</v>
      </c>
      <c r="O1222" t="s">
        <v>2514</v>
      </c>
      <c r="P1222">
        <f>Table1373[[#This Row],[Date Measured GS 46]]-Table1373[[#This Row],[Exp. Start]]</f>
        <v>23</v>
      </c>
      <c r="Q1222">
        <v>13.96</v>
      </c>
      <c r="R1222">
        <v>46</v>
      </c>
      <c r="S1222">
        <v>0.26300000000000001</v>
      </c>
      <c r="T1222">
        <f>Table1373[[#This Row],[Mass GS 46]]*1000</f>
        <v>263</v>
      </c>
      <c r="U1222">
        <f>LOG(Table1373[[#This Row],[SVL GS 46]])</f>
        <v>1.1448854182871424</v>
      </c>
      <c r="V1222">
        <f>LOG(Table1373[[#This Row],[Mass (mg) GS 46]])</f>
        <v>2.419955748489758</v>
      </c>
      <c r="W1222">
        <f>Table1373[[#This Row],[Mass (mg) GS 46]]*($W$4/Table1373[[#This Row],[SVL GS 46]])^$W$3</f>
        <v>319.13253754662975</v>
      </c>
      <c r="X1222" s="12">
        <f>Table1373[[#This Row],[GS 46]]-Table1373[[#This Row],[GS]]</f>
        <v>4</v>
      </c>
      <c r="Y1222">
        <f>Table1373[[#This Row],[SVL GS 46]]-Table1373[[#This Row],[SVL]]</f>
        <v>0.3100000000000005</v>
      </c>
      <c r="Z1222">
        <f>Table1373[[#This Row],[Mass GS 46]]-Table1373[[#This Row],[Mass]]</f>
        <v>-0.15299999999999997</v>
      </c>
      <c r="AA1222">
        <f>Table1373[[#This Row],[SMI.mg GS 46]]-Table1373[[#This Row],[SMI.mg]]</f>
        <v>-201.33354518898074</v>
      </c>
      <c r="AB1222">
        <f>Table1373[[#This Row],[Days post-exp. GS 46]]-Table1373[[#This Row],[Days post-exp.]]</f>
        <v>5</v>
      </c>
    </row>
    <row r="1223" spans="1:29">
      <c r="A1223" t="s">
        <v>2488</v>
      </c>
      <c r="B1223" t="s">
        <v>2196</v>
      </c>
      <c r="C1223" s="3">
        <v>44002</v>
      </c>
      <c r="D1223" s="13">
        <v>44020</v>
      </c>
      <c r="E1223" s="3" t="s">
        <v>2515</v>
      </c>
      <c r="F1223">
        <f>Table1373[[#This Row],[Date Measured]]-Table1373[[#This Row],[Exp. Start]]</f>
        <v>18</v>
      </c>
      <c r="G1223">
        <v>14.9</v>
      </c>
      <c r="H1223">
        <v>42</v>
      </c>
      <c r="I1223">
        <v>0.40699999999999997</v>
      </c>
      <c r="J1223">
        <f>Table1373[[#This Row],[Mass]]*1000</f>
        <v>407</v>
      </c>
      <c r="K1223">
        <f>LOG(Table1373[[#This Row],[SVL]])</f>
        <v>1.173186268412274</v>
      </c>
      <c r="L1223">
        <f>LOG(Table1373[[#This Row],[Mass (mg)]])</f>
        <v>2.6095944092252199</v>
      </c>
      <c r="M1223">
        <f>Table1373[[#This Row],[Mass (mg)]]*($M$4/Table1373[[#This Row],[SVL]])^$M$3</f>
        <v>398.92459544376851</v>
      </c>
      <c r="O1223" s="6" t="s">
        <v>2516</v>
      </c>
      <c r="Q1223">
        <v>15.79</v>
      </c>
      <c r="R1223">
        <v>46</v>
      </c>
      <c r="S1223">
        <v>0.29899999999999999</v>
      </c>
      <c r="T1223">
        <f>Table1373[[#This Row],[Mass GS 46]]*1000</f>
        <v>299</v>
      </c>
      <c r="U1223">
        <f>LOG(Table1373[[#This Row],[SVL GS 46]])</f>
        <v>1.1983821300082942</v>
      </c>
      <c r="V1223">
        <f>LOG(Table1373[[#This Row],[Mass (mg) GS 46]])</f>
        <v>2.4756711883244296</v>
      </c>
      <c r="W1223">
        <f>Table1373[[#This Row],[Mass (mg) GS 46]]*($W$4/Table1373[[#This Row],[SVL GS 46]])^$W$3</f>
        <v>251.64140060564867</v>
      </c>
      <c r="X1223" s="12">
        <f>Table1373[[#This Row],[GS 46]]-Table1373[[#This Row],[GS]]</f>
        <v>4</v>
      </c>
      <c r="Y1223">
        <f>Table1373[[#This Row],[SVL GS 46]]-Table1373[[#This Row],[SVL]]</f>
        <v>0.88999999999999879</v>
      </c>
      <c r="Z1223">
        <f>Table1373[[#This Row],[Mass GS 46]]-Table1373[[#This Row],[Mass]]</f>
        <v>-0.10799999999999998</v>
      </c>
      <c r="AA1223">
        <f>Table1373[[#This Row],[SMI.mg GS 46]]-Table1373[[#This Row],[SMI.mg]]</f>
        <v>-147.28319483811984</v>
      </c>
      <c r="AC1223" s="12" t="s">
        <v>2517</v>
      </c>
    </row>
    <row r="1224" spans="1:29">
      <c r="A1224" t="s">
        <v>2488</v>
      </c>
      <c r="B1224" t="s">
        <v>2196</v>
      </c>
      <c r="C1224" s="3">
        <v>44002</v>
      </c>
      <c r="D1224" s="13">
        <v>44020</v>
      </c>
      <c r="E1224" s="3" t="s">
        <v>2518</v>
      </c>
      <c r="F1224">
        <f>Table1373[[#This Row],[Date Measured]]-Table1373[[#This Row],[Exp. Start]]</f>
        <v>18</v>
      </c>
      <c r="G1224">
        <v>14.27</v>
      </c>
      <c r="H1224">
        <v>42</v>
      </c>
      <c r="I1224">
        <v>0.33</v>
      </c>
      <c r="J1224">
        <f>Table1373[[#This Row],[Mass]]*1000</f>
        <v>330</v>
      </c>
      <c r="K1224">
        <f>LOG(Table1373[[#This Row],[SVL]])</f>
        <v>1.1544239731146468</v>
      </c>
      <c r="L1224">
        <f>LOG(Table1373[[#This Row],[Mass (mg)]])</f>
        <v>2.5185139398778875</v>
      </c>
      <c r="M1224">
        <f>Table1373[[#This Row],[Mass (mg)]]*($M$4/Table1373[[#This Row],[SVL]])^$M$3</f>
        <v>364.81682665040677</v>
      </c>
      <c r="N1224" s="13">
        <v>44022</v>
      </c>
      <c r="O1224" t="s">
        <v>2519</v>
      </c>
      <c r="P1224">
        <f>Table1373[[#This Row],[Date Measured GS 46]]-Table1373[[#This Row],[Exp. Start]]</f>
        <v>20</v>
      </c>
      <c r="Q1224">
        <v>14.79</v>
      </c>
      <c r="R1224">
        <v>46</v>
      </c>
      <c r="S1224">
        <v>0.31900000000000001</v>
      </c>
      <c r="T1224">
        <f>Table1373[[#This Row],[Mass GS 46]]*1000</f>
        <v>319</v>
      </c>
      <c r="U1224">
        <f>LOG(Table1373[[#This Row],[SVL GS 46]])</f>
        <v>1.1699681739968923</v>
      </c>
      <c r="V1224">
        <f>LOG(Table1373[[#This Row],[Mass (mg) GS 46]])</f>
        <v>2.503790683057181</v>
      </c>
      <c r="W1224">
        <f>Table1373[[#This Row],[Mass (mg) GS 46]]*($W$4/Table1373[[#This Row],[SVL GS 46]])^$W$3</f>
        <v>326.06278556811014</v>
      </c>
      <c r="X1224" s="12">
        <f>Table1373[[#This Row],[GS 46]]-Table1373[[#This Row],[GS]]</f>
        <v>4</v>
      </c>
      <c r="Y1224">
        <f>Table1373[[#This Row],[SVL GS 46]]-Table1373[[#This Row],[SVL]]</f>
        <v>0.51999999999999957</v>
      </c>
      <c r="Z1224">
        <f>Table1373[[#This Row],[Mass GS 46]]-Table1373[[#This Row],[Mass]]</f>
        <v>-1.100000000000001E-2</v>
      </c>
      <c r="AA1224">
        <f>Table1373[[#This Row],[SMI.mg GS 46]]-Table1373[[#This Row],[SMI.mg]]</f>
        <v>-38.754041082296624</v>
      </c>
      <c r="AB1224">
        <f>Table1373[[#This Row],[Days post-exp. GS 46]]-Table1373[[#This Row],[Days post-exp.]]</f>
        <v>2</v>
      </c>
    </row>
    <row r="1225" spans="1:29">
      <c r="A1225" t="s">
        <v>2488</v>
      </c>
      <c r="B1225" t="s">
        <v>2196</v>
      </c>
      <c r="C1225" s="3">
        <v>44002</v>
      </c>
      <c r="D1225" s="13">
        <v>44020</v>
      </c>
      <c r="E1225" s="3" t="s">
        <v>2520</v>
      </c>
      <c r="F1225">
        <f>Table1373[[#This Row],[Date Measured]]-Table1373[[#This Row],[Exp. Start]]</f>
        <v>18</v>
      </c>
      <c r="G1225">
        <v>13.49</v>
      </c>
      <c r="H1225">
        <v>42</v>
      </c>
      <c r="I1225">
        <v>0.50600000000000001</v>
      </c>
      <c r="J1225">
        <f>Table1373[[#This Row],[Mass]]*1000</f>
        <v>506</v>
      </c>
      <c r="K1225">
        <f>LOG(Table1373[[#This Row],[SVL]])</f>
        <v>1.1300119496719043</v>
      </c>
      <c r="L1225">
        <f>LOG(Table1373[[#This Row],[Mass (mg)]])</f>
        <v>2.7041505168397992</v>
      </c>
      <c r="M1225">
        <f>Table1373[[#This Row],[Mass (mg)]]*($M$4/Table1373[[#This Row],[SVL]])^$M$3</f>
        <v>654.20509026163506</v>
      </c>
      <c r="N1225" s="13">
        <v>44024</v>
      </c>
      <c r="O1225" t="s">
        <v>2521</v>
      </c>
      <c r="P1225">
        <f>Table1373[[#This Row],[Date Measured GS 46]]-Table1373[[#This Row],[Exp. Start]]</f>
        <v>22</v>
      </c>
      <c r="Q1225">
        <v>15.71</v>
      </c>
      <c r="R1225">
        <v>46</v>
      </c>
      <c r="S1225">
        <v>0.375</v>
      </c>
      <c r="T1225">
        <f>Table1373[[#This Row],[Mass GS 46]]*1000</f>
        <v>375</v>
      </c>
      <c r="U1225">
        <f>LOG(Table1373[[#This Row],[SVL GS 46]])</f>
        <v>1.1961761850399732</v>
      </c>
      <c r="V1225">
        <f>LOG(Table1373[[#This Row],[Mass (mg) GS 46]])</f>
        <v>2.5740312677277188</v>
      </c>
      <c r="W1225">
        <f>Table1373[[#This Row],[Mass (mg) GS 46]]*($W$4/Table1373[[#This Row],[SVL GS 46]])^$W$3</f>
        <v>320.40155954409312</v>
      </c>
      <c r="X1225" s="12">
        <f>Table1373[[#This Row],[GS 46]]-Table1373[[#This Row],[GS]]</f>
        <v>4</v>
      </c>
      <c r="Y1225">
        <f>Table1373[[#This Row],[SVL GS 46]]-Table1373[[#This Row],[SVL]]</f>
        <v>2.2200000000000006</v>
      </c>
      <c r="Z1225">
        <f>Table1373[[#This Row],[Mass GS 46]]-Table1373[[#This Row],[Mass]]</f>
        <v>-0.13100000000000001</v>
      </c>
      <c r="AA1225">
        <f>Table1373[[#This Row],[SMI.mg GS 46]]-Table1373[[#This Row],[SMI.mg]]</f>
        <v>-333.80353071754195</v>
      </c>
      <c r="AB1225">
        <f>Table1373[[#This Row],[Days post-exp. GS 46]]-Table1373[[#This Row],[Days post-exp.]]</f>
        <v>4</v>
      </c>
    </row>
    <row r="1226" spans="1:29">
      <c r="A1226" t="s">
        <v>2488</v>
      </c>
      <c r="B1226" t="s">
        <v>2196</v>
      </c>
      <c r="C1226" s="3">
        <v>44002</v>
      </c>
      <c r="D1226" s="18">
        <v>44020</v>
      </c>
      <c r="E1226" s="4" t="s">
        <v>2522</v>
      </c>
      <c r="F1226">
        <f>Table1373[[#This Row],[Date Measured]]-Table1373[[#This Row],[Exp. Start]]</f>
        <v>18</v>
      </c>
      <c r="G1226" s="4">
        <v>13.33</v>
      </c>
      <c r="H1226" s="4">
        <v>43</v>
      </c>
      <c r="I1226" s="4">
        <v>0.40600000000000003</v>
      </c>
      <c r="J1226" s="4">
        <f>Table1373[[#This Row],[Mass]]*1000</f>
        <v>406</v>
      </c>
      <c r="K1226" s="4">
        <f>LOG(Table1373[[#This Row],[SVL]])</f>
        <v>1.1248301494138593</v>
      </c>
      <c r="L1226" s="4">
        <f>LOG(Table1373[[#This Row],[Mass (mg)]])</f>
        <v>2.6085260335771943</v>
      </c>
      <c r="M1226">
        <f>Table1373[[#This Row],[Mass (mg)]]*($M$4/Table1373[[#This Row],[SVL]])^$M$3</f>
        <v>542.65515429446134</v>
      </c>
      <c r="N1226" s="13">
        <v>44024</v>
      </c>
      <c r="O1226" t="s">
        <v>2523</v>
      </c>
      <c r="P1226">
        <f>Table1373[[#This Row],[Date Measured GS 46]]-Table1373[[#This Row],[Exp. Start]]</f>
        <v>22</v>
      </c>
      <c r="Q1226">
        <v>11</v>
      </c>
      <c r="R1226">
        <v>46</v>
      </c>
      <c r="S1226">
        <v>0.29699999999999999</v>
      </c>
      <c r="T1226">
        <f>Table1373[[#This Row],[Mass GS 46]]*1000</f>
        <v>297</v>
      </c>
      <c r="U1226">
        <f>LOG(Table1373[[#This Row],[SVL GS 46]])</f>
        <v>1.0413926851582251</v>
      </c>
      <c r="V1226">
        <f>LOG(Table1373[[#This Row],[Mass (mg) GS 46]])</f>
        <v>2.4727564493172123</v>
      </c>
      <c r="W1226">
        <f>Table1373[[#This Row],[Mass (mg) GS 46]]*($W$4/Table1373[[#This Row],[SVL GS 46]])^$W$3</f>
        <v>731.44612408174476</v>
      </c>
      <c r="X1226" s="12">
        <f>Table1373[[#This Row],[GS 46]]-Table1373[[#This Row],[GS]]</f>
        <v>3</v>
      </c>
      <c r="Y1226">
        <f>Table1373[[#This Row],[SVL GS 46]]-Table1373[[#This Row],[SVL]]</f>
        <v>-2.33</v>
      </c>
      <c r="Z1226">
        <f>Table1373[[#This Row],[Mass GS 46]]-Table1373[[#This Row],[Mass]]</f>
        <v>-0.10900000000000004</v>
      </c>
      <c r="AA1226">
        <f>Table1373[[#This Row],[SMI.mg GS 46]]-Table1373[[#This Row],[SMI.mg]]</f>
        <v>188.79096978728342</v>
      </c>
      <c r="AB1226">
        <f>Table1373[[#This Row],[Days post-exp. GS 46]]-Table1373[[#This Row],[Days post-exp.]]</f>
        <v>4</v>
      </c>
    </row>
    <row r="1227" spans="1:29">
      <c r="A1227" t="s">
        <v>2488</v>
      </c>
      <c r="B1227" t="s">
        <v>2196</v>
      </c>
      <c r="C1227" s="3">
        <v>44002</v>
      </c>
      <c r="D1227" s="18">
        <v>44020</v>
      </c>
      <c r="E1227" s="4" t="s">
        <v>2524</v>
      </c>
      <c r="F1227">
        <f>Table1373[[#This Row],[Date Measured]]-Table1373[[#This Row],[Exp. Start]]</f>
        <v>18</v>
      </c>
      <c r="G1227" s="4">
        <v>10.86</v>
      </c>
      <c r="H1227" s="4">
        <v>44</v>
      </c>
      <c r="I1227" s="4">
        <v>0.27200000000000002</v>
      </c>
      <c r="J1227" s="4">
        <f>Table1373[[#This Row],[Mass]]*1000</f>
        <v>272</v>
      </c>
      <c r="K1227" s="4">
        <f>LOG(Table1373[[#This Row],[SVL]])</f>
        <v>1.0358298252528282</v>
      </c>
      <c r="L1227" s="4">
        <f>LOG(Table1373[[#This Row],[Mass (mg)]])</f>
        <v>2.4345689040341987</v>
      </c>
      <c r="M1227">
        <f>Table1373[[#This Row],[Mass (mg)]]*($M$4/Table1373[[#This Row],[SVL]])^$M$3</f>
        <v>643.40936111006306</v>
      </c>
      <c r="N1227" s="13">
        <v>44023</v>
      </c>
      <c r="O1227" t="s">
        <v>2525</v>
      </c>
      <c r="P1227">
        <f>Table1373[[#This Row],[Date Measured GS 46]]-Table1373[[#This Row],[Exp. Start]]</f>
        <v>21</v>
      </c>
      <c r="Q1227">
        <v>15.4</v>
      </c>
      <c r="R1227">
        <v>46</v>
      </c>
      <c r="S1227">
        <v>0.24</v>
      </c>
      <c r="T1227">
        <f>Table1373[[#This Row],[Mass GS 46]]*1000</f>
        <v>240</v>
      </c>
      <c r="U1227">
        <f>LOG(Table1373[[#This Row],[SVL GS 46]])</f>
        <v>1.1875207208364631</v>
      </c>
      <c r="V1227">
        <f>LOG(Table1373[[#This Row],[Mass (mg) GS 46]])</f>
        <v>2.3802112417116059</v>
      </c>
      <c r="W1227">
        <f>Table1373[[#This Row],[Mass (mg) GS 46]]*($W$4/Table1373[[#This Row],[SVL GS 46]])^$W$3</f>
        <v>217.5626951013835</v>
      </c>
      <c r="X1227" s="12">
        <f>Table1373[[#This Row],[GS 46]]-Table1373[[#This Row],[GS]]</f>
        <v>2</v>
      </c>
      <c r="Y1227">
        <f>Table1373[[#This Row],[SVL GS 46]]-Table1373[[#This Row],[SVL]]</f>
        <v>4.5400000000000009</v>
      </c>
      <c r="Z1227">
        <f>Table1373[[#This Row],[Mass GS 46]]-Table1373[[#This Row],[Mass]]</f>
        <v>-3.2000000000000028E-2</v>
      </c>
      <c r="AA1227">
        <f>Table1373[[#This Row],[SMI.mg GS 46]]-Table1373[[#This Row],[SMI.mg]]</f>
        <v>-425.84666600867956</v>
      </c>
      <c r="AB1227">
        <f>Table1373[[#This Row],[Days post-exp. GS 46]]-Table1373[[#This Row],[Days post-exp.]]</f>
        <v>3</v>
      </c>
    </row>
    <row r="1228" spans="1:29">
      <c r="A1228" t="s">
        <v>2488</v>
      </c>
      <c r="B1228" t="s">
        <v>2196</v>
      </c>
      <c r="C1228" s="3">
        <v>44002</v>
      </c>
      <c r="D1228" s="13">
        <v>44021</v>
      </c>
      <c r="E1228" s="3" t="s">
        <v>2526</v>
      </c>
      <c r="F1228">
        <f>Table1373[[#This Row],[Date Measured]]-Table1373[[#This Row],[Exp. Start]]</f>
        <v>19</v>
      </c>
      <c r="G1228">
        <v>13.73</v>
      </c>
      <c r="H1228">
        <v>42</v>
      </c>
      <c r="I1228">
        <v>0.39</v>
      </c>
      <c r="J1228">
        <f>Table1373[[#This Row],[Mass]]*1000</f>
        <v>390</v>
      </c>
      <c r="K1228">
        <f>LOG(Table1373[[#This Row],[SVL]])</f>
        <v>1.137670537236755</v>
      </c>
      <c r="L1228">
        <f>LOG(Table1373[[#This Row],[Mass (mg)]])</f>
        <v>2.5910646070264991</v>
      </c>
      <c r="M1228">
        <f>Table1373[[#This Row],[Mass (mg)]]*($M$4/Table1373[[#This Row],[SVL]])^$M$3</f>
        <v>480.05847194296172</v>
      </c>
      <c r="N1228" s="13">
        <v>44025</v>
      </c>
      <c r="O1228" t="s">
        <v>2527</v>
      </c>
      <c r="P1228">
        <f>Table1373[[#This Row],[Date Measured GS 46]]-Table1373[[#This Row],[Exp. Start]]</f>
        <v>23</v>
      </c>
      <c r="Q1228">
        <v>14.14</v>
      </c>
      <c r="R1228">
        <v>46</v>
      </c>
      <c r="S1228">
        <v>0.222</v>
      </c>
      <c r="T1228">
        <f>Table1373[[#This Row],[Mass GS 46]]*1000</f>
        <v>222</v>
      </c>
      <c r="U1228">
        <f>LOG(Table1373[[#This Row],[SVL GS 46]])</f>
        <v>1.1504494094608806</v>
      </c>
      <c r="V1228">
        <f>LOG(Table1373[[#This Row],[Mass (mg) GS 46]])</f>
        <v>2.3463529744506388</v>
      </c>
      <c r="W1228">
        <f>Table1373[[#This Row],[Mass (mg) GS 46]]*($W$4/Table1373[[#This Row],[SVL GS 46]])^$W$3</f>
        <v>259.32313365267657</v>
      </c>
      <c r="X1228" s="12">
        <f>Table1373[[#This Row],[GS 46]]-Table1373[[#This Row],[GS]]</f>
        <v>4</v>
      </c>
      <c r="Y1228">
        <f>Table1373[[#This Row],[SVL GS 46]]-Table1373[[#This Row],[SVL]]</f>
        <v>0.41000000000000014</v>
      </c>
      <c r="Z1228">
        <f>Table1373[[#This Row],[Mass GS 46]]-Table1373[[#This Row],[Mass]]</f>
        <v>-0.16800000000000001</v>
      </c>
      <c r="AA1228">
        <f>Table1373[[#This Row],[SMI.mg GS 46]]-Table1373[[#This Row],[SMI.mg]]</f>
        <v>-220.73533829028514</v>
      </c>
      <c r="AB1228">
        <f>Table1373[[#This Row],[Days post-exp. GS 46]]-Table1373[[#This Row],[Days post-exp.]]</f>
        <v>4</v>
      </c>
    </row>
    <row r="1229" spans="1:29">
      <c r="A1229" t="s">
        <v>2488</v>
      </c>
      <c r="B1229" t="s">
        <v>2196</v>
      </c>
      <c r="C1229" s="3">
        <v>44002</v>
      </c>
      <c r="D1229" s="13">
        <v>44022</v>
      </c>
      <c r="E1229" s="3" t="s">
        <v>2528</v>
      </c>
      <c r="F1229">
        <f>Table1373[[#This Row],[Date Measured]]-Table1373[[#This Row],[Exp. Start]]</f>
        <v>20</v>
      </c>
      <c r="G1229">
        <v>14.89</v>
      </c>
      <c r="H1229">
        <v>42</v>
      </c>
      <c r="I1229">
        <v>0.377</v>
      </c>
      <c r="J1229">
        <f>Table1373[[#This Row],[Mass]]*1000</f>
        <v>377</v>
      </c>
      <c r="K1229">
        <f>LOG(Table1373[[#This Row],[SVL]])</f>
        <v>1.1728946977521761</v>
      </c>
      <c r="L1229">
        <f>LOG(Table1373[[#This Row],[Mass (mg)]])</f>
        <v>2.576341350205793</v>
      </c>
      <c r="M1229">
        <f>Table1373[[#This Row],[Mass (mg)]]*($M$4/Table1373[[#This Row],[SVL]])^$M$3</f>
        <v>370.21154466817785</v>
      </c>
      <c r="N1229" s="13">
        <v>44027</v>
      </c>
      <c r="O1229" t="s">
        <v>2529</v>
      </c>
      <c r="P1229">
        <f>Table1373[[#This Row],[Date Measured GS 46]]-Table1373[[#This Row],[Exp. Start]]</f>
        <v>25</v>
      </c>
      <c r="Q1229">
        <v>14.4</v>
      </c>
      <c r="R1229">
        <v>46</v>
      </c>
      <c r="S1229">
        <v>0.26200000000000001</v>
      </c>
      <c r="T1229">
        <f>Table1373[[#This Row],[Mass GS 46]]*1000</f>
        <v>262</v>
      </c>
      <c r="U1229">
        <f>LOG(Table1373[[#This Row],[SVL GS 46]])</f>
        <v>1.1583624920952498</v>
      </c>
      <c r="V1229">
        <f>LOG(Table1373[[#This Row],[Mass (mg) GS 46]])</f>
        <v>2.4183012913197452</v>
      </c>
      <c r="W1229">
        <f>Table1373[[#This Row],[Mass (mg) GS 46]]*($W$4/Table1373[[#This Row],[SVL GS 46]])^$W$3</f>
        <v>289.92447721955284</v>
      </c>
      <c r="X1229" s="12">
        <f>Table1373[[#This Row],[GS 46]]-Table1373[[#This Row],[GS]]</f>
        <v>4</v>
      </c>
      <c r="Y1229">
        <f>Table1373[[#This Row],[SVL GS 46]]-Table1373[[#This Row],[SVL]]</f>
        <v>-0.49000000000000021</v>
      </c>
      <c r="Z1229">
        <f>Table1373[[#This Row],[Mass GS 46]]-Table1373[[#This Row],[Mass]]</f>
        <v>-0.11499999999999999</v>
      </c>
      <c r="AA1229">
        <f>Table1373[[#This Row],[SMI.mg GS 46]]-Table1373[[#This Row],[SMI.mg]]</f>
        <v>-80.28706744862501</v>
      </c>
      <c r="AB1229">
        <f>Table1373[[#This Row],[Days post-exp. GS 46]]-Table1373[[#This Row],[Days post-exp.]]</f>
        <v>5</v>
      </c>
    </row>
    <row r="1230" spans="1:29">
      <c r="A1230" t="s">
        <v>2488</v>
      </c>
      <c r="B1230" t="s">
        <v>2196</v>
      </c>
      <c r="C1230" s="3">
        <v>44002</v>
      </c>
      <c r="D1230" s="18">
        <v>44022</v>
      </c>
      <c r="E1230" s="4" t="s">
        <v>2530</v>
      </c>
      <c r="F1230">
        <f>Table1373[[#This Row],[Date Measured]]-Table1373[[#This Row],[Exp. Start]]</f>
        <v>20</v>
      </c>
      <c r="G1230" s="4">
        <v>15.62</v>
      </c>
      <c r="H1230" s="4">
        <v>45</v>
      </c>
      <c r="I1230" s="4">
        <v>0.33600000000000002</v>
      </c>
      <c r="J1230" s="4">
        <f>Table1373[[#This Row],[Mass]]*1000</f>
        <v>336</v>
      </c>
      <c r="K1230" s="4">
        <f>LOG(Table1373[[#This Row],[SVL]])</f>
        <v>1.1936810295412814</v>
      </c>
      <c r="L1230" s="4">
        <f>LOG(Table1373[[#This Row],[Mass (mg)]])</f>
        <v>2.5263392773898441</v>
      </c>
      <c r="M1230">
        <f>Table1373[[#This Row],[Mass (mg)]]*($M$4/Table1373[[#This Row],[SVL]])^$M$3</f>
        <v>288.76541853836488</v>
      </c>
      <c r="N1230" s="13">
        <v>44023</v>
      </c>
      <c r="O1230" t="s">
        <v>2531</v>
      </c>
      <c r="P1230">
        <f>Table1373[[#This Row],[Date Measured GS 46]]-Table1373[[#This Row],[Exp. Start]]</f>
        <v>21</v>
      </c>
      <c r="Q1230">
        <v>16.52</v>
      </c>
      <c r="R1230">
        <v>46</v>
      </c>
      <c r="S1230">
        <v>0.32800000000000001</v>
      </c>
      <c r="T1230">
        <f>Table1373[[#This Row],[Mass GS 46]]*1000</f>
        <v>328</v>
      </c>
      <c r="U1230">
        <f>LOG(Table1373[[#This Row],[SVL GS 46]])</f>
        <v>1.2180100429843634</v>
      </c>
      <c r="V1230">
        <f>LOG(Table1373[[#This Row],[Mass (mg) GS 46]])</f>
        <v>2.5158738437116792</v>
      </c>
      <c r="W1230">
        <f>Table1373[[#This Row],[Mass (mg) GS 46]]*($W$4/Table1373[[#This Row],[SVL GS 46]])^$W$3</f>
        <v>241.36972962832155</v>
      </c>
      <c r="X1230" s="12">
        <f>Table1373[[#This Row],[GS 46]]-Table1373[[#This Row],[GS]]</f>
        <v>1</v>
      </c>
      <c r="Y1230">
        <f>Table1373[[#This Row],[SVL GS 46]]-Table1373[[#This Row],[SVL]]</f>
        <v>0.90000000000000036</v>
      </c>
      <c r="Z1230">
        <f>Table1373[[#This Row],[Mass GS 46]]-Table1373[[#This Row],[Mass]]</f>
        <v>-8.0000000000000071E-3</v>
      </c>
      <c r="AA1230">
        <f>Table1373[[#This Row],[SMI.mg GS 46]]-Table1373[[#This Row],[SMI.mg]]</f>
        <v>-47.395688910043333</v>
      </c>
      <c r="AB1230">
        <f>Table1373[[#This Row],[Days post-exp. GS 46]]-Table1373[[#This Row],[Days post-exp.]]</f>
        <v>1</v>
      </c>
    </row>
    <row r="1231" spans="1:29">
      <c r="A1231" t="s">
        <v>2488</v>
      </c>
      <c r="B1231" t="s">
        <v>2196</v>
      </c>
      <c r="C1231" s="3">
        <v>44002</v>
      </c>
      <c r="D1231" s="13">
        <v>44023</v>
      </c>
      <c r="E1231" s="3" t="s">
        <v>2532</v>
      </c>
      <c r="F1231">
        <f>Table1373[[#This Row],[Date Measured]]-Table1373[[#This Row],[Exp. Start]]</f>
        <v>21</v>
      </c>
      <c r="G1231">
        <v>15.4</v>
      </c>
      <c r="H1231">
        <v>42</v>
      </c>
      <c r="I1231">
        <v>0.39600000000000002</v>
      </c>
      <c r="J1231">
        <f>Table1373[[#This Row],[Mass]]*1000</f>
        <v>396</v>
      </c>
      <c r="K1231">
        <f>LOG(Table1373[[#This Row],[SVL]])</f>
        <v>1.1875207208364631</v>
      </c>
      <c r="L1231">
        <f>LOG(Table1373[[#This Row],[Mass (mg)]])</f>
        <v>2.5976951859255122</v>
      </c>
      <c r="M1231">
        <f>Table1373[[#This Row],[Mass (mg)]]*($M$4/Table1373[[#This Row],[SVL]])^$M$3</f>
        <v>354.04733921340835</v>
      </c>
      <c r="N1231" s="13">
        <v>44027</v>
      </c>
      <c r="O1231" t="s">
        <v>2533</v>
      </c>
      <c r="P1231">
        <f>Table1373[[#This Row],[Date Measured GS 46]]-Table1373[[#This Row],[Exp. Start]]</f>
        <v>25</v>
      </c>
      <c r="Q1231">
        <v>16.22</v>
      </c>
      <c r="R1231">
        <v>46</v>
      </c>
      <c r="S1231">
        <v>0.30499999999999999</v>
      </c>
      <c r="T1231">
        <f>Table1373[[#This Row],[Mass GS 46]]*1000</f>
        <v>305</v>
      </c>
      <c r="U1231">
        <f>LOG(Table1373[[#This Row],[SVL GS 46]])</f>
        <v>1.2100508498751372</v>
      </c>
      <c r="V1231">
        <f>LOG(Table1373[[#This Row],[Mass (mg) GS 46]])</f>
        <v>2.4842998393467859</v>
      </c>
      <c r="W1231">
        <f>Table1373[[#This Row],[Mass (mg) GS 46]]*($W$4/Table1373[[#This Row],[SVL GS 46]])^$W$3</f>
        <v>237.00115327893295</v>
      </c>
      <c r="X1231" s="12">
        <f>Table1373[[#This Row],[GS 46]]-Table1373[[#This Row],[GS]]</f>
        <v>4</v>
      </c>
      <c r="Y1231">
        <f>Table1373[[#This Row],[SVL GS 46]]-Table1373[[#This Row],[SVL]]</f>
        <v>0.81999999999999851</v>
      </c>
      <c r="Z1231">
        <f>Table1373[[#This Row],[Mass GS 46]]-Table1373[[#This Row],[Mass]]</f>
        <v>-9.1000000000000025E-2</v>
      </c>
      <c r="AA1231">
        <f>Table1373[[#This Row],[SMI.mg GS 46]]-Table1373[[#This Row],[SMI.mg]]</f>
        <v>-117.0461859344754</v>
      </c>
      <c r="AB1231">
        <f>Table1373[[#This Row],[Days post-exp. GS 46]]-Table1373[[#This Row],[Days post-exp.]]</f>
        <v>4</v>
      </c>
    </row>
    <row r="1232" spans="1:29">
      <c r="A1232" t="s">
        <v>2488</v>
      </c>
      <c r="B1232" t="s">
        <v>2196</v>
      </c>
      <c r="C1232" s="3">
        <v>44002</v>
      </c>
      <c r="D1232" s="18">
        <v>44023</v>
      </c>
      <c r="E1232" s="4" t="s">
        <v>2534</v>
      </c>
      <c r="F1232">
        <f>Table1373[[#This Row],[Date Measured]]-Table1373[[#This Row],[Exp. Start]]</f>
        <v>21</v>
      </c>
      <c r="G1232" s="4">
        <v>14.07</v>
      </c>
      <c r="H1232" s="4">
        <v>44</v>
      </c>
      <c r="I1232" s="4">
        <v>0.29799999999999999</v>
      </c>
      <c r="J1232" s="4">
        <f>Table1373[[#This Row],[Mass]]*1000</f>
        <v>298</v>
      </c>
      <c r="K1232" s="4">
        <f>LOG(Table1373[[#This Row],[SVL]])</f>
        <v>1.1482940974347458</v>
      </c>
      <c r="L1232" s="4">
        <f>LOG(Table1373[[#This Row],[Mass (mg)]])</f>
        <v>2.4742162640762553</v>
      </c>
      <c r="M1232">
        <f>Table1373[[#This Row],[Mass (mg)]]*($M$4/Table1373[[#This Row],[SVL]])^$M$3</f>
        <v>342.65151365835976</v>
      </c>
      <c r="O1232" s="6" t="s">
        <v>2535</v>
      </c>
      <c r="AC1232" s="12" t="s">
        <v>115</v>
      </c>
    </row>
    <row r="1233" spans="1:29">
      <c r="A1233" t="s">
        <v>2488</v>
      </c>
      <c r="B1233" t="s">
        <v>2196</v>
      </c>
      <c r="C1233" s="3">
        <v>44002</v>
      </c>
      <c r="D1233" s="18">
        <v>44023</v>
      </c>
      <c r="E1233" s="4" t="s">
        <v>2536</v>
      </c>
      <c r="F1233">
        <f>Table1373[[#This Row],[Date Measured]]-Table1373[[#This Row],[Exp. Start]]</f>
        <v>21</v>
      </c>
      <c r="G1233" s="4">
        <v>13.67</v>
      </c>
      <c r="H1233" s="4">
        <v>45</v>
      </c>
      <c r="I1233" s="4">
        <v>0.28999999999999998</v>
      </c>
      <c r="J1233" s="4">
        <f>Table1373[[#This Row],[Mass]]*1000</f>
        <v>290</v>
      </c>
      <c r="K1233" s="4">
        <f>LOG(Table1373[[#This Row],[SVL]])</f>
        <v>1.1357685145678222</v>
      </c>
      <c r="L1233" s="4">
        <f>LOG(Table1373[[#This Row],[Mass (mg)]])</f>
        <v>2.4623979978989561</v>
      </c>
      <c r="M1233">
        <f>Table1373[[#This Row],[Mass (mg)]]*($M$4/Table1373[[#This Row],[SVL]])^$M$3</f>
        <v>361.34814597317279</v>
      </c>
      <c r="N1233" s="13">
        <v>44026</v>
      </c>
      <c r="O1233" t="s">
        <v>2537</v>
      </c>
      <c r="P1233">
        <f>Table1373[[#This Row],[Date Measured GS 46]]-Table1373[[#This Row],[Exp. Start]]</f>
        <v>24</v>
      </c>
      <c r="Q1233">
        <v>13.84</v>
      </c>
      <c r="R1233">
        <v>46</v>
      </c>
      <c r="S1233">
        <v>0.28899999999999998</v>
      </c>
      <c r="T1233">
        <f>Table1373[[#This Row],[Mass GS 46]]*1000</f>
        <v>289</v>
      </c>
      <c r="U1233">
        <f>LOG(Table1373[[#This Row],[SVL GS 46]])</f>
        <v>1.141136090120739</v>
      </c>
      <c r="V1233">
        <f>LOG(Table1373[[#This Row],[Mass (mg) GS 46]])</f>
        <v>2.4608978427565478</v>
      </c>
      <c r="W1233">
        <f>Table1373[[#This Row],[Mass (mg) GS 46]]*($W$4/Table1373[[#This Row],[SVL GS 46]])^$W$3</f>
        <v>359.79077996104411</v>
      </c>
      <c r="X1233" s="12">
        <f>Table1373[[#This Row],[GS 46]]-Table1373[[#This Row],[GS]]</f>
        <v>1</v>
      </c>
      <c r="Y1233">
        <f>Table1373[[#This Row],[SVL GS 46]]-Table1373[[#This Row],[SVL]]</f>
        <v>0.16999999999999993</v>
      </c>
      <c r="Z1233">
        <f>Table1373[[#This Row],[Mass GS 46]]-Table1373[[#This Row],[Mass]]</f>
        <v>-1.0000000000000009E-3</v>
      </c>
      <c r="AA1233">
        <f>Table1373[[#This Row],[SMI.mg GS 46]]-Table1373[[#This Row],[SMI.mg]]</f>
        <v>-1.5573660121286821</v>
      </c>
      <c r="AB1233">
        <f>Table1373[[#This Row],[Days post-exp. GS 46]]-Table1373[[#This Row],[Days post-exp.]]</f>
        <v>3</v>
      </c>
    </row>
    <row r="1234" spans="1:29">
      <c r="A1234" t="s">
        <v>2488</v>
      </c>
      <c r="B1234" t="s">
        <v>2196</v>
      </c>
      <c r="C1234" s="3">
        <v>44002</v>
      </c>
      <c r="D1234" s="13">
        <v>44024</v>
      </c>
      <c r="E1234" s="3" t="s">
        <v>2538</v>
      </c>
      <c r="F1234">
        <f>Table1373[[#This Row],[Date Measured]]-Table1373[[#This Row],[Exp. Start]]</f>
        <v>22</v>
      </c>
      <c r="G1234">
        <v>14.75</v>
      </c>
      <c r="H1234">
        <v>42</v>
      </c>
      <c r="I1234">
        <v>0.52600000000000002</v>
      </c>
      <c r="J1234">
        <f>Table1373[[#This Row],[Mass]]*1000</f>
        <v>526</v>
      </c>
      <c r="K1234">
        <f>LOG(Table1373[[#This Row],[SVL]])</f>
        <v>1.1687920203141817</v>
      </c>
      <c r="L1234">
        <f>LOG(Table1373[[#This Row],[Mass (mg)]])</f>
        <v>2.7209857441537393</v>
      </c>
      <c r="M1234">
        <f>Table1373[[#This Row],[Mass (mg)]]*($M$4/Table1373[[#This Row],[SVL]])^$M$3</f>
        <v>530.30146683043597</v>
      </c>
      <c r="N1234" s="13">
        <v>44029</v>
      </c>
      <c r="O1234" t="s">
        <v>2539</v>
      </c>
      <c r="P1234">
        <f>Table1373[[#This Row],[Date Measured GS 46]]-Table1373[[#This Row],[Exp. Start]]</f>
        <v>27</v>
      </c>
      <c r="Q1234">
        <v>16.54</v>
      </c>
      <c r="R1234">
        <v>46</v>
      </c>
      <c r="S1234">
        <v>0.32300000000000001</v>
      </c>
      <c r="T1234">
        <f>Table1373[[#This Row],[Mass GS 46]]*1000</f>
        <v>323</v>
      </c>
      <c r="U1234">
        <f>LOG(Table1373[[#This Row],[SVL GS 46]])</f>
        <v>1.2185355052165279</v>
      </c>
      <c r="V1234">
        <f>LOG(Table1373[[#This Row],[Mass (mg) GS 46]])</f>
        <v>2.509202522331103</v>
      </c>
      <c r="W1234">
        <f>Table1373[[#This Row],[Mass (mg) GS 46]]*($W$4/Table1373[[#This Row],[SVL GS 46]])^$W$3</f>
        <v>236.837610733368</v>
      </c>
      <c r="X1234" s="12">
        <f>Table1373[[#This Row],[GS 46]]-Table1373[[#This Row],[GS]]</f>
        <v>4</v>
      </c>
      <c r="Y1234">
        <f>Table1373[[#This Row],[SVL GS 46]]-Table1373[[#This Row],[SVL]]</f>
        <v>1.7899999999999991</v>
      </c>
      <c r="Z1234">
        <f>Table1373[[#This Row],[Mass GS 46]]-Table1373[[#This Row],[Mass]]</f>
        <v>-0.20300000000000001</v>
      </c>
      <c r="AA1234">
        <f>Table1373[[#This Row],[SMI.mg GS 46]]-Table1373[[#This Row],[SMI.mg]]</f>
        <v>-293.46385609706795</v>
      </c>
      <c r="AB1234">
        <f>Table1373[[#This Row],[Days post-exp. GS 46]]-Table1373[[#This Row],[Days post-exp.]]</f>
        <v>5</v>
      </c>
    </row>
    <row r="1235" spans="1:29">
      <c r="A1235" t="s">
        <v>2488</v>
      </c>
      <c r="B1235" t="s">
        <v>2196</v>
      </c>
      <c r="C1235" s="3">
        <v>44002</v>
      </c>
      <c r="D1235" s="13">
        <v>44026</v>
      </c>
      <c r="E1235" s="3" t="s">
        <v>2540</v>
      </c>
      <c r="F1235">
        <f>Table1373[[#This Row],[Date Measured]]-Table1373[[#This Row],[Exp. Start]]</f>
        <v>24</v>
      </c>
      <c r="G1235">
        <v>16.27</v>
      </c>
      <c r="H1235">
        <v>42</v>
      </c>
      <c r="I1235">
        <v>0.499</v>
      </c>
      <c r="J1235">
        <f>Table1373[[#This Row],[Mass]]*1000</f>
        <v>499</v>
      </c>
      <c r="K1235">
        <f>LOG(Table1373[[#This Row],[SVL]])</f>
        <v>1.2113875529368587</v>
      </c>
      <c r="L1235">
        <f>LOG(Table1373[[#This Row],[Mass (mg)]])</f>
        <v>2.6981005456233897</v>
      </c>
      <c r="M1235">
        <f>Table1373[[#This Row],[Mass (mg)]]*($M$4/Table1373[[#This Row],[SVL]])^$M$3</f>
        <v>382.8096760575466</v>
      </c>
      <c r="N1235" s="13">
        <v>44030</v>
      </c>
      <c r="O1235" t="s">
        <v>2541</v>
      </c>
      <c r="P1235">
        <f>Table1373[[#This Row],[Date Measured GS 46]]-Table1373[[#This Row],[Exp. Start]]</f>
        <v>28</v>
      </c>
      <c r="Q1235">
        <v>15.36</v>
      </c>
      <c r="R1235">
        <v>46</v>
      </c>
      <c r="S1235">
        <v>0.32500000000000001</v>
      </c>
      <c r="T1235">
        <f>Table1373[[#This Row],[Mass GS 46]]*1000</f>
        <v>325</v>
      </c>
      <c r="U1235">
        <f>LOG(Table1373[[#This Row],[SVL GS 46]])</f>
        <v>1.1863912156954932</v>
      </c>
      <c r="V1235">
        <f>LOG(Table1373[[#This Row],[Mass (mg) GS 46]])</f>
        <v>2.5118833609788744</v>
      </c>
      <c r="W1235">
        <f>Table1373[[#This Row],[Mass (mg) GS 46]]*($W$4/Table1373[[#This Row],[SVL GS 46]])^$W$3</f>
        <v>296.90094845185507</v>
      </c>
      <c r="X1235" s="12">
        <f>Table1373[[#This Row],[GS 46]]-Table1373[[#This Row],[GS]]</f>
        <v>4</v>
      </c>
      <c r="Y1235">
        <f>Table1373[[#This Row],[SVL GS 46]]-Table1373[[#This Row],[SVL]]</f>
        <v>-0.91000000000000014</v>
      </c>
      <c r="Z1235">
        <f>Table1373[[#This Row],[Mass GS 46]]-Table1373[[#This Row],[Mass]]</f>
        <v>-0.17399999999999999</v>
      </c>
      <c r="AA1235">
        <f>Table1373[[#This Row],[SMI.mg GS 46]]-Table1373[[#This Row],[SMI.mg]]</f>
        <v>-85.908727605691524</v>
      </c>
      <c r="AB1235">
        <f>Table1373[[#This Row],[Days post-exp. GS 46]]-Table1373[[#This Row],[Days post-exp.]]</f>
        <v>4</v>
      </c>
    </row>
    <row r="1236" spans="1:29">
      <c r="A1236" t="s">
        <v>2488</v>
      </c>
      <c r="B1236" t="s">
        <v>2196</v>
      </c>
      <c r="C1236" s="3">
        <v>44002</v>
      </c>
      <c r="D1236" s="13">
        <v>44026</v>
      </c>
      <c r="E1236" s="3" t="s">
        <v>2542</v>
      </c>
      <c r="F1236">
        <f>Table1373[[#This Row],[Date Measured]]-Table1373[[#This Row],[Exp. Start]]</f>
        <v>24</v>
      </c>
      <c r="G1236">
        <v>15.3</v>
      </c>
      <c r="H1236">
        <v>42</v>
      </c>
      <c r="I1236">
        <v>0.56699999999999995</v>
      </c>
      <c r="J1236">
        <f>Table1373[[#This Row],[Mass]]*1000</f>
        <v>567</v>
      </c>
      <c r="K1236">
        <f>LOG(Table1373[[#This Row],[SVL]])</f>
        <v>1.1846914308175989</v>
      </c>
      <c r="L1236">
        <f>LOG(Table1373[[#This Row],[Mass (mg)]])</f>
        <v>2.7535830588929064</v>
      </c>
      <c r="M1236">
        <f>Table1373[[#This Row],[Mass (mg)]]*($M$4/Table1373[[#This Row],[SVL]])^$M$3</f>
        <v>516.21487934098923</v>
      </c>
      <c r="N1236" s="13">
        <v>44031</v>
      </c>
      <c r="O1236" t="s">
        <v>2543</v>
      </c>
      <c r="P1236">
        <f>Table1373[[#This Row],[Date Measured GS 46]]-Table1373[[#This Row],[Exp. Start]]</f>
        <v>29</v>
      </c>
      <c r="Q1236">
        <v>16.84</v>
      </c>
      <c r="R1236">
        <v>46</v>
      </c>
      <c r="S1236">
        <v>0.313</v>
      </c>
      <c r="T1236">
        <f>Table1373[[#This Row],[Mass GS 46]]*1000</f>
        <v>313</v>
      </c>
      <c r="U1236">
        <f>LOG(Table1373[[#This Row],[SVL GS 46]])</f>
        <v>1.2263420871636308</v>
      </c>
      <c r="V1236">
        <f>LOG(Table1373[[#This Row],[Mass (mg) GS 46]])</f>
        <v>2.4955443375464483</v>
      </c>
      <c r="W1236">
        <f>Table1373[[#This Row],[Mass (mg) GS 46]]*($W$4/Table1373[[#This Row],[SVL GS 46]])^$W$3</f>
        <v>217.57256741107844</v>
      </c>
      <c r="X1236" s="12">
        <f>Table1373[[#This Row],[GS 46]]-Table1373[[#This Row],[GS]]</f>
        <v>4</v>
      </c>
      <c r="Y1236">
        <f>Table1373[[#This Row],[SVL GS 46]]-Table1373[[#This Row],[SVL]]</f>
        <v>1.5399999999999991</v>
      </c>
      <c r="Z1236">
        <f>Table1373[[#This Row],[Mass GS 46]]-Table1373[[#This Row],[Mass]]</f>
        <v>-0.25399999999999995</v>
      </c>
      <c r="AA1236">
        <f>Table1373[[#This Row],[SMI.mg GS 46]]-Table1373[[#This Row],[SMI.mg]]</f>
        <v>-298.64231192991076</v>
      </c>
      <c r="AB1236">
        <f>Table1373[[#This Row],[Days post-exp. GS 46]]-Table1373[[#This Row],[Days post-exp.]]</f>
        <v>5</v>
      </c>
    </row>
    <row r="1237" spans="1:29">
      <c r="A1237" t="s">
        <v>2488</v>
      </c>
      <c r="B1237" t="s">
        <v>2196</v>
      </c>
      <c r="C1237" s="3">
        <v>44002</v>
      </c>
      <c r="D1237" s="18">
        <v>44026</v>
      </c>
      <c r="E1237" s="4" t="s">
        <v>2544</v>
      </c>
      <c r="F1237">
        <f>Table1373[[#This Row],[Date Measured]]-Table1373[[#This Row],[Exp. Start]]</f>
        <v>24</v>
      </c>
      <c r="G1237" s="4">
        <v>16.66</v>
      </c>
      <c r="H1237" s="4">
        <v>45</v>
      </c>
      <c r="I1237" s="4">
        <v>0.44600000000000001</v>
      </c>
      <c r="J1237" s="4">
        <f>Table1373[[#This Row],[Mass]]*1000</f>
        <v>446</v>
      </c>
      <c r="K1237" s="4">
        <f>LOG(Table1373[[#This Row],[SVL]])</f>
        <v>1.2216749970707688</v>
      </c>
      <c r="L1237" s="4">
        <f>LOG(Table1373[[#This Row],[Mass (mg)]])</f>
        <v>2.6493348587121419</v>
      </c>
      <c r="M1237">
        <f>Table1373[[#This Row],[Mass (mg)]]*($M$4/Table1373[[#This Row],[SVL]])^$M$3</f>
        <v>320.3025296741377</v>
      </c>
      <c r="N1237" s="13">
        <v>44029</v>
      </c>
      <c r="O1237" t="s">
        <v>2545</v>
      </c>
      <c r="P1237">
        <f>Table1373[[#This Row],[Date Measured GS 46]]-Table1373[[#This Row],[Exp. Start]]</f>
        <v>27</v>
      </c>
      <c r="Q1237">
        <v>15.74</v>
      </c>
      <c r="R1237">
        <v>46</v>
      </c>
      <c r="S1237">
        <v>0.377</v>
      </c>
      <c r="T1237">
        <f>Table1373[[#This Row],[Mass GS 46]]*1000</f>
        <v>377</v>
      </c>
      <c r="U1237">
        <f>LOG(Table1373[[#This Row],[SVL GS 46]])</f>
        <v>1.1970047280230458</v>
      </c>
      <c r="V1237">
        <f>LOG(Table1373[[#This Row],[Mass (mg) GS 46]])</f>
        <v>2.576341350205793</v>
      </c>
      <c r="W1237">
        <f>Table1373[[#This Row],[Mass (mg) GS 46]]*($W$4/Table1373[[#This Row],[SVL GS 46]])^$W$3</f>
        <v>320.29018758858689</v>
      </c>
      <c r="X1237" s="12">
        <f>Table1373[[#This Row],[GS 46]]-Table1373[[#This Row],[GS]]</f>
        <v>1</v>
      </c>
      <c r="Y1237">
        <f>Table1373[[#This Row],[SVL GS 46]]-Table1373[[#This Row],[SVL]]</f>
        <v>-0.91999999999999993</v>
      </c>
      <c r="Z1237">
        <f>Table1373[[#This Row],[Mass GS 46]]-Table1373[[#This Row],[Mass]]</f>
        <v>-6.9000000000000006E-2</v>
      </c>
      <c r="AA1237">
        <f>Table1373[[#This Row],[SMI.mg GS 46]]-Table1373[[#This Row],[SMI.mg]]</f>
        <v>-1.2342085550812953E-2</v>
      </c>
      <c r="AB1237">
        <f>Table1373[[#This Row],[Days post-exp. GS 46]]-Table1373[[#This Row],[Days post-exp.]]</f>
        <v>3</v>
      </c>
    </row>
    <row r="1238" spans="1:29">
      <c r="A1238" t="s">
        <v>2488</v>
      </c>
      <c r="B1238" t="s">
        <v>2196</v>
      </c>
      <c r="C1238" s="3">
        <v>44002</v>
      </c>
      <c r="D1238" s="13">
        <v>44027</v>
      </c>
      <c r="E1238" s="3" t="s">
        <v>2546</v>
      </c>
      <c r="F1238">
        <f>Table1373[[#This Row],[Date Measured]]-Table1373[[#This Row],[Exp. Start]]</f>
        <v>25</v>
      </c>
      <c r="G1238">
        <v>15.02</v>
      </c>
      <c r="H1238">
        <v>42</v>
      </c>
      <c r="I1238">
        <v>0.41899999999999998</v>
      </c>
      <c r="J1238">
        <f>Table1373[[#This Row],[Mass]]*1000</f>
        <v>419</v>
      </c>
      <c r="K1238">
        <f>LOG(Table1373[[#This Row],[SVL]])</f>
        <v>1.1766699326681496</v>
      </c>
      <c r="L1238">
        <f>LOG(Table1373[[#This Row],[Mass (mg)]])</f>
        <v>2.6222140229662951</v>
      </c>
      <c r="M1238">
        <f>Table1373[[#This Row],[Mass (mg)]]*($M$4/Table1373[[#This Row],[SVL]])^$M$3</f>
        <v>401.6116313225067</v>
      </c>
      <c r="N1238" s="13">
        <v>44030</v>
      </c>
      <c r="O1238" t="s">
        <v>2547</v>
      </c>
      <c r="P1238">
        <f>Table1373[[#This Row],[Date Measured GS 46]]-Table1373[[#This Row],[Exp. Start]]</f>
        <v>28</v>
      </c>
      <c r="Q1238">
        <v>14.42</v>
      </c>
      <c r="R1238">
        <v>46</v>
      </c>
      <c r="S1238">
        <v>0.33300000000000002</v>
      </c>
      <c r="T1238">
        <f>Table1373[[#This Row],[Mass GS 46]]*1000</f>
        <v>333</v>
      </c>
      <c r="U1238">
        <f>LOG(Table1373[[#This Row],[SVL GS 46]])</f>
        <v>1.1589652603834102</v>
      </c>
      <c r="V1238">
        <f>LOG(Table1373[[#This Row],[Mass (mg) GS 46]])</f>
        <v>2.5224442335063197</v>
      </c>
      <c r="W1238">
        <f>Table1373[[#This Row],[Mass (mg) GS 46]]*($W$4/Table1373[[#This Row],[SVL GS 46]])^$W$3</f>
        <v>366.97576695090572</v>
      </c>
      <c r="X1238" s="12">
        <f>Table1373[[#This Row],[GS 46]]-Table1373[[#This Row],[GS]]</f>
        <v>4</v>
      </c>
      <c r="Y1238">
        <f>Table1373[[#This Row],[SVL GS 46]]-Table1373[[#This Row],[SVL]]</f>
        <v>-0.59999999999999964</v>
      </c>
      <c r="Z1238">
        <f>Table1373[[#This Row],[Mass GS 46]]-Table1373[[#This Row],[Mass]]</f>
        <v>-8.5999999999999965E-2</v>
      </c>
      <c r="AA1238">
        <f>Table1373[[#This Row],[SMI.mg GS 46]]-Table1373[[#This Row],[SMI.mg]]</f>
        <v>-34.635864371600974</v>
      </c>
      <c r="AB1238">
        <f>Table1373[[#This Row],[Days post-exp. GS 46]]-Table1373[[#This Row],[Days post-exp.]]</f>
        <v>3</v>
      </c>
    </row>
    <row r="1239" spans="1:29">
      <c r="A1239" t="s">
        <v>2488</v>
      </c>
      <c r="B1239" t="s">
        <v>2196</v>
      </c>
      <c r="C1239" s="3">
        <v>44002</v>
      </c>
      <c r="D1239" s="13">
        <v>44029</v>
      </c>
      <c r="E1239" s="3" t="s">
        <v>2548</v>
      </c>
      <c r="F1239">
        <f>Table1373[[#This Row],[Date Measured]]-Table1373[[#This Row],[Exp. Start]]</f>
        <v>27</v>
      </c>
      <c r="G1239">
        <v>14.82</v>
      </c>
      <c r="H1239">
        <v>42</v>
      </c>
      <c r="I1239">
        <v>0.45800000000000002</v>
      </c>
      <c r="J1239">
        <f>Table1373[[#This Row],[Mass]]*1000</f>
        <v>458</v>
      </c>
      <c r="K1239">
        <f>LOG(Table1373[[#This Row],[SVL]])</f>
        <v>1.1708482036433094</v>
      </c>
      <c r="L1239">
        <f>LOG(Table1373[[#This Row],[Mass (mg)]])</f>
        <v>2.6608654780038692</v>
      </c>
      <c r="M1239">
        <f>Table1373[[#This Row],[Mass (mg)]]*($M$4/Table1373[[#This Row],[SVL]])^$M$3</f>
        <v>455.69559306539509</v>
      </c>
      <c r="N1239" s="13">
        <v>44033</v>
      </c>
      <c r="O1239" t="s">
        <v>2549</v>
      </c>
      <c r="P1239">
        <f>Table1373[[#This Row],[Date Measured GS 46]]-Table1373[[#This Row],[Exp. Start]]</f>
        <v>31</v>
      </c>
      <c r="Q1239">
        <v>16.399999999999999</v>
      </c>
      <c r="R1239">
        <v>46</v>
      </c>
      <c r="S1239">
        <v>0.34499999999999997</v>
      </c>
      <c r="T1239">
        <f>Table1373[[#This Row],[Mass GS 46]]*1000</f>
        <v>345</v>
      </c>
      <c r="U1239">
        <f>LOG(Table1373[[#This Row],[SVL GS 46]])</f>
        <v>1.2148438480476977</v>
      </c>
      <c r="V1239">
        <f>LOG(Table1373[[#This Row],[Mass (mg) GS 46]])</f>
        <v>2.537819095073274</v>
      </c>
      <c r="W1239">
        <f>Table1373[[#This Row],[Mass (mg) GS 46]]*($W$4/Table1373[[#This Row],[SVL GS 46]])^$W$3</f>
        <v>259.43752375955785</v>
      </c>
      <c r="X1239" s="12">
        <f>Table1373[[#This Row],[GS 46]]-Table1373[[#This Row],[GS]]</f>
        <v>4</v>
      </c>
      <c r="Y1239">
        <f>Table1373[[#This Row],[SVL GS 46]]-Table1373[[#This Row],[SVL]]</f>
        <v>1.5799999999999983</v>
      </c>
      <c r="Z1239">
        <f>Table1373[[#This Row],[Mass GS 46]]-Table1373[[#This Row],[Mass]]</f>
        <v>-0.11300000000000004</v>
      </c>
      <c r="AA1239">
        <f>Table1373[[#This Row],[SMI.mg GS 46]]-Table1373[[#This Row],[SMI.mg]]</f>
        <v>-196.25806930583724</v>
      </c>
      <c r="AB1239">
        <f>Table1373[[#This Row],[Days post-exp. GS 46]]-Table1373[[#This Row],[Days post-exp.]]</f>
        <v>4</v>
      </c>
    </row>
    <row r="1240" spans="1:29">
      <c r="A1240" t="s">
        <v>2488</v>
      </c>
      <c r="B1240" t="s">
        <v>2196</v>
      </c>
      <c r="C1240" s="3">
        <v>44002</v>
      </c>
      <c r="D1240" s="13">
        <v>44030</v>
      </c>
      <c r="E1240" s="3" t="s">
        <v>2550</v>
      </c>
      <c r="F1240">
        <f>Table1373[[#This Row],[Date Measured]]-Table1373[[#This Row],[Exp. Start]]</f>
        <v>28</v>
      </c>
      <c r="G1240">
        <v>14.93</v>
      </c>
      <c r="H1240">
        <v>42</v>
      </c>
      <c r="I1240">
        <v>0.42199999999999999</v>
      </c>
      <c r="J1240">
        <f>Table1373[[#This Row],[Mass]]*1000</f>
        <v>422</v>
      </c>
      <c r="K1240">
        <f>LOG(Table1373[[#This Row],[SVL]])</f>
        <v>1.1740598077250255</v>
      </c>
      <c r="L1240">
        <f>LOG(Table1373[[#This Row],[Mass (mg)]])</f>
        <v>2.6253124509616739</v>
      </c>
      <c r="M1240">
        <f>Table1373[[#This Row],[Mass (mg)]]*($M$4/Table1373[[#This Row],[SVL]])^$M$3</f>
        <v>411.31591264492522</v>
      </c>
      <c r="N1240" s="13">
        <v>44034</v>
      </c>
      <c r="O1240" t="s">
        <v>2551</v>
      </c>
      <c r="P1240">
        <f>Table1373[[#This Row],[Date Measured GS 46]]-Table1373[[#This Row],[Exp. Start]]</f>
        <v>32</v>
      </c>
      <c r="Q1240">
        <v>17.649999999999999</v>
      </c>
      <c r="R1240">
        <v>46</v>
      </c>
      <c r="S1240">
        <v>0.35699999999999998</v>
      </c>
      <c r="T1240">
        <f>Table1373[[#This Row],[Mass GS 46]]*1000</f>
        <v>357</v>
      </c>
      <c r="U1240">
        <f>LOG(Table1373[[#This Row],[SVL GS 46]])</f>
        <v>1.2467447097238413</v>
      </c>
      <c r="V1240">
        <f>LOG(Table1373[[#This Row],[Mass (mg) GS 46]])</f>
        <v>2.5526682161121932</v>
      </c>
      <c r="W1240">
        <f>Table1373[[#This Row],[Mass (mg) GS 46]]*($W$4/Table1373[[#This Row],[SVL GS 46]])^$W$3</f>
        <v>215.83650725001689</v>
      </c>
      <c r="X1240" s="12">
        <f>Table1373[[#This Row],[GS 46]]-Table1373[[#This Row],[GS]]</f>
        <v>4</v>
      </c>
      <c r="Y1240">
        <f>Table1373[[#This Row],[SVL GS 46]]-Table1373[[#This Row],[SVL]]</f>
        <v>2.7199999999999989</v>
      </c>
      <c r="Z1240">
        <f>Table1373[[#This Row],[Mass GS 46]]-Table1373[[#This Row],[Mass]]</f>
        <v>-6.5000000000000002E-2</v>
      </c>
      <c r="AA1240">
        <f>Table1373[[#This Row],[SMI.mg GS 46]]-Table1373[[#This Row],[SMI.mg]]</f>
        <v>-195.47940539490833</v>
      </c>
      <c r="AB1240">
        <f>Table1373[[#This Row],[Days post-exp. GS 46]]-Table1373[[#This Row],[Days post-exp.]]</f>
        <v>4</v>
      </c>
    </row>
    <row r="1241" spans="1:29">
      <c r="A1241" t="s">
        <v>2488</v>
      </c>
      <c r="B1241" t="s">
        <v>2196</v>
      </c>
      <c r="C1241" s="3">
        <v>44002</v>
      </c>
      <c r="D1241" s="18">
        <v>44031</v>
      </c>
      <c r="E1241" s="4" t="s">
        <v>2552</v>
      </c>
      <c r="F1241">
        <f>Table1373[[#This Row],[Date Measured]]-Table1373[[#This Row],[Exp. Start]]</f>
        <v>29</v>
      </c>
      <c r="G1241" s="4">
        <v>15.37</v>
      </c>
      <c r="H1241" s="4">
        <v>45</v>
      </c>
      <c r="I1241" s="4">
        <v>0.378</v>
      </c>
      <c r="J1241" s="4">
        <f>Table1373[[#This Row],[Mass]]*1000</f>
        <v>378</v>
      </c>
      <c r="K1241" s="4">
        <f>LOG(Table1373[[#This Row],[SVL]])</f>
        <v>1.186673867499745</v>
      </c>
      <c r="L1241" s="4">
        <f>LOG(Table1373[[#This Row],[Mass (mg)]])</f>
        <v>2.5774917998372255</v>
      </c>
      <c r="M1241">
        <f>Table1373[[#This Row],[Mass (mg)]]*($M$4/Table1373[[#This Row],[SVL]])^$M$3</f>
        <v>339.79497767434361</v>
      </c>
      <c r="N1241" s="13">
        <v>44032</v>
      </c>
      <c r="O1241" t="s">
        <v>2553</v>
      </c>
      <c r="P1241">
        <f>Table1373[[#This Row],[Date Measured GS 46]]-Table1373[[#This Row],[Exp. Start]]</f>
        <v>30</v>
      </c>
      <c r="Q1241">
        <v>15.95</v>
      </c>
      <c r="R1241">
        <v>46</v>
      </c>
      <c r="S1241">
        <v>0.42799999999999999</v>
      </c>
      <c r="T1241">
        <f>Table1373[[#This Row],[Mass GS 46]]*1000</f>
        <v>428</v>
      </c>
      <c r="U1241">
        <f>LOG(Table1373[[#This Row],[SVL GS 46]])</f>
        <v>1.2027606873932</v>
      </c>
      <c r="V1241">
        <f>LOG(Table1373[[#This Row],[Mass (mg) GS 46]])</f>
        <v>2.6314437690131722</v>
      </c>
      <c r="W1241">
        <f>Table1373[[#This Row],[Mass (mg) GS 46]]*($W$4/Table1373[[#This Row],[SVL GS 46]])^$W$3</f>
        <v>349.58177867057429</v>
      </c>
      <c r="X1241" s="12">
        <f>Table1373[[#This Row],[GS 46]]-Table1373[[#This Row],[GS]]</f>
        <v>1</v>
      </c>
      <c r="Y1241">
        <f>Table1373[[#This Row],[SVL GS 46]]-Table1373[[#This Row],[SVL]]</f>
        <v>0.58000000000000007</v>
      </c>
      <c r="Z1241">
        <f>Table1373[[#This Row],[Mass GS 46]]-Table1373[[#This Row],[Mass]]</f>
        <v>4.9999999999999989E-2</v>
      </c>
      <c r="AA1241">
        <f>Table1373[[#This Row],[SMI.mg GS 46]]-Table1373[[#This Row],[SMI.mg]]</f>
        <v>9.7868009962306814</v>
      </c>
      <c r="AB1241">
        <f>Table1373[[#This Row],[Days post-exp. GS 46]]-Table1373[[#This Row],[Days post-exp.]]</f>
        <v>1</v>
      </c>
    </row>
    <row r="1242" spans="1:29" ht="14.65" thickBot="1">
      <c r="A1242" s="1" t="s">
        <v>2488</v>
      </c>
      <c r="B1242" s="1" t="s">
        <v>2196</v>
      </c>
      <c r="C1242" s="2">
        <v>44002</v>
      </c>
      <c r="D1242" s="14">
        <v>44033</v>
      </c>
      <c r="E1242" s="2" t="s">
        <v>2554</v>
      </c>
      <c r="F1242" s="1">
        <f>Table1373[[#This Row],[Date Measured]]-Table1373[[#This Row],[Exp. Start]]</f>
        <v>31</v>
      </c>
      <c r="G1242" s="1">
        <v>18.04</v>
      </c>
      <c r="H1242" s="1">
        <v>42</v>
      </c>
      <c r="I1242" s="1">
        <v>0.60899999999999999</v>
      </c>
      <c r="J1242" s="1">
        <f>Table1373[[#This Row],[Mass]]*1000</f>
        <v>609</v>
      </c>
      <c r="K1242" s="1">
        <f>LOG(Table1373[[#This Row],[SVL]])</f>
        <v>1.2562365332059229</v>
      </c>
      <c r="L1242" s="1">
        <f>LOG(Table1373[[#This Row],[Mass (mg)]])</f>
        <v>2.7846172926328752</v>
      </c>
      <c r="M1242" s="36">
        <f>Table1373[[#This Row],[Mass (mg)]]*($M$4/Table1373[[#This Row],[SVL]])^$M$3</f>
        <v>350.40290220656141</v>
      </c>
      <c r="N1242" s="14">
        <v>44036</v>
      </c>
      <c r="O1242" s="1" t="s">
        <v>2555</v>
      </c>
      <c r="P1242" s="1">
        <f>Table1373[[#This Row],[Date Measured GS 46]]-Table1373[[#This Row],[Exp. Start]]</f>
        <v>34</v>
      </c>
      <c r="Q1242" s="1">
        <v>16</v>
      </c>
      <c r="R1242" s="1">
        <v>46</v>
      </c>
      <c r="S1242" s="1">
        <v>0.45100000000000001</v>
      </c>
      <c r="T1242" s="1">
        <f>Table1373[[#This Row],[Mass GS 46]]*1000</f>
        <v>451</v>
      </c>
      <c r="U1242" s="1">
        <f>LOG(Table1373[[#This Row],[SVL GS 46]])</f>
        <v>1.2041199826559248</v>
      </c>
      <c r="V1242" s="1">
        <f>LOG(Table1373[[#This Row],[Mass (mg) GS 46]])</f>
        <v>2.6541765418779604</v>
      </c>
      <c r="W1242" s="36">
        <f>Table1373[[#This Row],[Mass (mg) GS 46]]*($W$4/Table1373[[#This Row],[SVL GS 46]])^$W$3</f>
        <v>364.95890580605771</v>
      </c>
      <c r="X1242" s="15">
        <f>Table1373[[#This Row],[GS 46]]-Table1373[[#This Row],[GS]]</f>
        <v>4</v>
      </c>
      <c r="Y1242" s="1">
        <f>Table1373[[#This Row],[SVL GS 46]]-Table1373[[#This Row],[SVL]]</f>
        <v>-2.0399999999999991</v>
      </c>
      <c r="Z1242" s="1">
        <f>Table1373[[#This Row],[Mass GS 46]]-Table1373[[#This Row],[Mass]]</f>
        <v>-0.15799999999999997</v>
      </c>
      <c r="AA1242" s="1">
        <f>Table1373[[#This Row],[SMI.mg GS 46]]-Table1373[[#This Row],[SMI.mg]]</f>
        <v>14.556003599496307</v>
      </c>
      <c r="AB1242" s="1">
        <f>Table1373[[#This Row],[Days post-exp. GS 46]]-Table1373[[#This Row],[Days post-exp.]]</f>
        <v>3</v>
      </c>
      <c r="AC1242" s="15"/>
    </row>
    <row r="1243" spans="1:29">
      <c r="A1243" t="s">
        <v>2556</v>
      </c>
      <c r="B1243" t="s">
        <v>2196</v>
      </c>
      <c r="C1243" s="3">
        <v>44002</v>
      </c>
      <c r="D1243" s="13">
        <v>44018</v>
      </c>
      <c r="E1243" t="s">
        <v>2557</v>
      </c>
      <c r="F1243">
        <f>Table1373[[#This Row],[Date Measured]]-Table1373[[#This Row],[Exp. Start]]</f>
        <v>16</v>
      </c>
      <c r="G1243">
        <v>11.97</v>
      </c>
      <c r="H1243">
        <v>42</v>
      </c>
      <c r="I1243">
        <v>0.309</v>
      </c>
      <c r="J1243">
        <f>Table1373[[#This Row],[Mass]]*1000</f>
        <v>309</v>
      </c>
      <c r="K1243">
        <f>LOG(Table1373[[#This Row],[SVL]])</f>
        <v>1.0780941504064108</v>
      </c>
      <c r="L1243">
        <f>LOG(Table1373[[#This Row],[Mass (mg)]])</f>
        <v>2.4899584794248346</v>
      </c>
      <c r="M1243">
        <f>Table1373[[#This Row],[Mass (mg)]]*($M$4/Table1373[[#This Row],[SVL]])^$M$3</f>
        <v>557.3716096888063</v>
      </c>
      <c r="N1243" s="13">
        <v>44021</v>
      </c>
      <c r="O1243" t="s">
        <v>2558</v>
      </c>
      <c r="P1243">
        <f>Table1373[[#This Row],[Date Measured GS 46]]-Table1373[[#This Row],[Exp. Start]]</f>
        <v>19</v>
      </c>
      <c r="Q1243">
        <v>14.65</v>
      </c>
      <c r="R1243">
        <v>46</v>
      </c>
      <c r="S1243">
        <v>0.23799999999999999</v>
      </c>
      <c r="T1243">
        <f>Table1373[[#This Row],[Mass GS 46]]*1000</f>
        <v>238</v>
      </c>
      <c r="U1243">
        <f>LOG(Table1373[[#This Row],[SVL GS 46]])</f>
        <v>1.1658376246901283</v>
      </c>
      <c r="V1243">
        <f>LOG(Table1373[[#This Row],[Mass (mg) GS 46]])</f>
        <v>2.3765769570565118</v>
      </c>
      <c r="W1243">
        <f>Table1373[[#This Row],[Mass (mg) GS 46]]*($W$4/Table1373[[#This Row],[SVL GS 46]])^$W$3</f>
        <v>250.23999468050607</v>
      </c>
      <c r="X1243" s="12">
        <f>Table1373[[#This Row],[GS 46]]-Table1373[[#This Row],[GS]]</f>
        <v>4</v>
      </c>
      <c r="Y1243">
        <f>Table1373[[#This Row],[SVL GS 46]]-Table1373[[#This Row],[SVL]]</f>
        <v>2.6799999999999997</v>
      </c>
      <c r="Z1243">
        <f>Table1373[[#This Row],[Mass GS 46]]-Table1373[[#This Row],[Mass]]</f>
        <v>-7.1000000000000008E-2</v>
      </c>
      <c r="AA1243">
        <f>Table1373[[#This Row],[SMI.mg GS 46]]-Table1373[[#This Row],[SMI.mg]]</f>
        <v>-307.13161500830023</v>
      </c>
      <c r="AB1243">
        <f>Table1373[[#This Row],[Days post-exp. GS 46]]-Table1373[[#This Row],[Days post-exp.]]</f>
        <v>3</v>
      </c>
    </row>
    <row r="1244" spans="1:29">
      <c r="A1244" t="s">
        <v>2556</v>
      </c>
      <c r="B1244" t="s">
        <v>2196</v>
      </c>
      <c r="C1244" s="3">
        <v>44002</v>
      </c>
      <c r="D1244" s="13">
        <v>44018</v>
      </c>
      <c r="E1244" s="3" t="s">
        <v>2559</v>
      </c>
      <c r="F1244">
        <f>Table1373[[#This Row],[Date Measured]]-Table1373[[#This Row],[Exp. Start]]</f>
        <v>16</v>
      </c>
      <c r="G1244">
        <v>13.48</v>
      </c>
      <c r="H1244">
        <v>42</v>
      </c>
      <c r="I1244">
        <v>0.5</v>
      </c>
      <c r="J1244">
        <f>Table1373[[#This Row],[Mass]]*1000</f>
        <v>500</v>
      </c>
      <c r="K1244">
        <f>LOG(Table1373[[#This Row],[SVL]])</f>
        <v>1.129689892199301</v>
      </c>
      <c r="L1244">
        <f>LOG(Table1373[[#This Row],[Mass (mg)]])</f>
        <v>2.6989700043360187</v>
      </c>
      <c r="M1244">
        <f>Table1373[[#This Row],[Mass (mg)]]*($M$4/Table1373[[#This Row],[SVL]])^$M$3</f>
        <v>647.78447350240549</v>
      </c>
      <c r="N1244" s="13">
        <v>44021</v>
      </c>
      <c r="O1244" t="s">
        <v>2560</v>
      </c>
      <c r="P1244">
        <f>Table1373[[#This Row],[Date Measured GS 46]]-Table1373[[#This Row],[Exp. Start]]</f>
        <v>19</v>
      </c>
      <c r="Q1244">
        <v>16.25</v>
      </c>
      <c r="R1244">
        <v>46</v>
      </c>
      <c r="S1244">
        <v>0.36199999999999999</v>
      </c>
      <c r="T1244">
        <f>Table1373[[#This Row],[Mass GS 46]]*1000</f>
        <v>362</v>
      </c>
      <c r="U1244">
        <f>LOG(Table1373[[#This Row],[SVL GS 46]])</f>
        <v>1.2108533653148932</v>
      </c>
      <c r="V1244">
        <f>LOG(Table1373[[#This Row],[Mass (mg) GS 46]])</f>
        <v>2.5587085705331658</v>
      </c>
      <c r="W1244">
        <f>Table1373[[#This Row],[Mass (mg) GS 46]]*($W$4/Table1373[[#This Row],[SVL GS 46]])^$W$3</f>
        <v>279.75343751148392</v>
      </c>
      <c r="X1244" s="12">
        <f>Table1373[[#This Row],[GS 46]]-Table1373[[#This Row],[GS]]</f>
        <v>4</v>
      </c>
      <c r="Y1244">
        <f>Table1373[[#This Row],[SVL GS 46]]-Table1373[[#This Row],[SVL]]</f>
        <v>2.7699999999999996</v>
      </c>
      <c r="Z1244">
        <f>Table1373[[#This Row],[Mass GS 46]]-Table1373[[#This Row],[Mass]]</f>
        <v>-0.13800000000000001</v>
      </c>
      <c r="AA1244">
        <f>Table1373[[#This Row],[SMI.mg GS 46]]-Table1373[[#This Row],[SMI.mg]]</f>
        <v>-368.03103599092157</v>
      </c>
      <c r="AB1244">
        <f>Table1373[[#This Row],[Days post-exp. GS 46]]-Table1373[[#This Row],[Days post-exp.]]</f>
        <v>3</v>
      </c>
    </row>
    <row r="1245" spans="1:29">
      <c r="A1245" t="s">
        <v>2556</v>
      </c>
      <c r="B1245" t="s">
        <v>2196</v>
      </c>
      <c r="C1245" s="3">
        <v>44002</v>
      </c>
      <c r="D1245" s="13">
        <v>44018</v>
      </c>
      <c r="E1245" s="3" t="s">
        <v>2561</v>
      </c>
      <c r="F1245">
        <f>Table1373[[#This Row],[Date Measured]]-Table1373[[#This Row],[Exp. Start]]</f>
        <v>16</v>
      </c>
      <c r="G1245">
        <v>12.88</v>
      </c>
      <c r="H1245">
        <v>42</v>
      </c>
      <c r="I1245">
        <v>0.42499999999999999</v>
      </c>
      <c r="J1245">
        <f>Table1373[[#This Row],[Mass]]*1000</f>
        <v>425</v>
      </c>
      <c r="K1245">
        <f>LOG(Table1373[[#This Row],[SVL]])</f>
        <v>1.1099158630237933</v>
      </c>
      <c r="L1245">
        <f>LOG(Table1373[[#This Row],[Mass (mg)]])</f>
        <v>2.6283889300503116</v>
      </c>
      <c r="M1245">
        <f>Table1373[[#This Row],[Mass (mg)]]*($M$4/Table1373[[#This Row],[SVL]])^$M$3</f>
        <v>625.07521334046248</v>
      </c>
      <c r="N1245" s="13">
        <v>44025</v>
      </c>
      <c r="O1245" t="s">
        <v>2562</v>
      </c>
      <c r="P1245">
        <f>Table1373[[#This Row],[Date Measured GS 46]]-Table1373[[#This Row],[Exp. Start]]</f>
        <v>23</v>
      </c>
      <c r="Q1245">
        <v>14.88</v>
      </c>
      <c r="R1245">
        <v>46</v>
      </c>
      <c r="S1245">
        <v>0.22500000000000001</v>
      </c>
      <c r="T1245">
        <f>Table1373[[#This Row],[Mass GS 46]]*1000</f>
        <v>225</v>
      </c>
      <c r="U1245">
        <f>LOG(Table1373[[#This Row],[SVL GS 46]])</f>
        <v>1.1726029312098598</v>
      </c>
      <c r="V1245">
        <f>LOG(Table1373[[#This Row],[Mass (mg) GS 46]])</f>
        <v>2.3521825181113627</v>
      </c>
      <c r="W1245">
        <f>Table1373[[#This Row],[Mass (mg) GS 46]]*($W$4/Table1373[[#This Row],[SVL GS 46]])^$W$3</f>
        <v>225.87433920945151</v>
      </c>
      <c r="X1245" s="12">
        <f>Table1373[[#This Row],[GS 46]]-Table1373[[#This Row],[GS]]</f>
        <v>4</v>
      </c>
      <c r="Y1245">
        <f>Table1373[[#This Row],[SVL GS 46]]-Table1373[[#This Row],[SVL]]</f>
        <v>2</v>
      </c>
      <c r="Z1245">
        <f>Table1373[[#This Row],[Mass GS 46]]-Table1373[[#This Row],[Mass]]</f>
        <v>-0.19999999999999998</v>
      </c>
      <c r="AA1245">
        <f>Table1373[[#This Row],[SMI.mg GS 46]]-Table1373[[#This Row],[SMI.mg]]</f>
        <v>-399.20087413101101</v>
      </c>
      <c r="AB1245">
        <f>Table1373[[#This Row],[Days post-exp. GS 46]]-Table1373[[#This Row],[Days post-exp.]]</f>
        <v>7</v>
      </c>
    </row>
    <row r="1246" spans="1:29">
      <c r="A1246" t="s">
        <v>2556</v>
      </c>
      <c r="B1246" t="s">
        <v>2196</v>
      </c>
      <c r="C1246" s="3">
        <v>44002</v>
      </c>
      <c r="D1246" s="13">
        <v>44019</v>
      </c>
      <c r="E1246" s="3" t="s">
        <v>2563</v>
      </c>
      <c r="F1246">
        <f>Table1373[[#This Row],[Date Measured]]-Table1373[[#This Row],[Exp. Start]]</f>
        <v>17</v>
      </c>
      <c r="G1246">
        <v>12.88</v>
      </c>
      <c r="H1246">
        <v>42</v>
      </c>
      <c r="I1246">
        <v>0.34100000000000003</v>
      </c>
      <c r="J1246">
        <f>Table1373[[#This Row],[Mass]]*1000</f>
        <v>341</v>
      </c>
      <c r="K1246">
        <f>LOG(Table1373[[#This Row],[SVL]])</f>
        <v>1.1099158630237933</v>
      </c>
      <c r="L1246">
        <f>LOG(Table1373[[#This Row],[Mass (mg)]])</f>
        <v>2.5327543789924976</v>
      </c>
      <c r="M1246">
        <f>Table1373[[#This Row],[Mass (mg)]]*($M$4/Table1373[[#This Row],[SVL]])^$M$3</f>
        <v>501.53093588022995</v>
      </c>
      <c r="N1246" s="13">
        <v>44023</v>
      </c>
      <c r="O1246" t="s">
        <v>2564</v>
      </c>
      <c r="P1246">
        <f>Table1373[[#This Row],[Date Measured GS 46]]-Table1373[[#This Row],[Exp. Start]]</f>
        <v>21</v>
      </c>
      <c r="Q1246">
        <v>13.86</v>
      </c>
      <c r="R1246">
        <v>46</v>
      </c>
      <c r="S1246">
        <v>0.218</v>
      </c>
      <c r="T1246">
        <f>Table1373[[#This Row],[Mass GS 46]]*1000</f>
        <v>218</v>
      </c>
      <c r="U1246">
        <f>LOG(Table1373[[#This Row],[SVL GS 46]])</f>
        <v>1.1417632302757879</v>
      </c>
      <c r="V1246">
        <f>LOG(Table1373[[#This Row],[Mass (mg) GS 46]])</f>
        <v>2.3384564936046046</v>
      </c>
      <c r="W1246">
        <f>Table1373[[#This Row],[Mass (mg) GS 46]]*($W$4/Table1373[[#This Row],[SVL GS 46]])^$W$3</f>
        <v>270.237646147649</v>
      </c>
      <c r="X1246" s="12">
        <f>Table1373[[#This Row],[GS 46]]-Table1373[[#This Row],[GS]]</f>
        <v>4</v>
      </c>
      <c r="Y1246">
        <f>Table1373[[#This Row],[SVL GS 46]]-Table1373[[#This Row],[SVL]]</f>
        <v>0.97999999999999865</v>
      </c>
      <c r="Z1246">
        <f>Table1373[[#This Row],[Mass GS 46]]-Table1373[[#This Row],[Mass]]</f>
        <v>-0.12300000000000003</v>
      </c>
      <c r="AA1246">
        <f>Table1373[[#This Row],[SMI.mg GS 46]]-Table1373[[#This Row],[SMI.mg]]</f>
        <v>-231.29328973258094</v>
      </c>
      <c r="AB1246">
        <f>Table1373[[#This Row],[Days post-exp. GS 46]]-Table1373[[#This Row],[Days post-exp.]]</f>
        <v>4</v>
      </c>
    </row>
    <row r="1247" spans="1:29">
      <c r="A1247" t="s">
        <v>2556</v>
      </c>
      <c r="B1247" t="s">
        <v>2196</v>
      </c>
      <c r="C1247" s="3">
        <v>44002</v>
      </c>
      <c r="D1247" s="13">
        <v>44019</v>
      </c>
      <c r="E1247" s="3" t="s">
        <v>2565</v>
      </c>
      <c r="F1247">
        <f>Table1373[[#This Row],[Date Measured]]-Table1373[[#This Row],[Exp. Start]]</f>
        <v>17</v>
      </c>
      <c r="G1247">
        <v>14.21</v>
      </c>
      <c r="H1247">
        <v>42</v>
      </c>
      <c r="I1247">
        <v>0.50600000000000001</v>
      </c>
      <c r="J1247">
        <f>Table1373[[#This Row],[Mass]]*1000</f>
        <v>506</v>
      </c>
      <c r="K1247">
        <f>LOG(Table1373[[#This Row],[SVL]])</f>
        <v>1.1525940779274697</v>
      </c>
      <c r="L1247">
        <f>LOG(Table1373[[#This Row],[Mass (mg)]])</f>
        <v>2.7041505168397992</v>
      </c>
      <c r="M1247">
        <f>Table1373[[#This Row],[Mass (mg)]]*($M$4/Table1373[[#This Row],[SVL]])^$M$3</f>
        <v>565.99008125350451</v>
      </c>
      <c r="N1247" s="13">
        <v>44025</v>
      </c>
      <c r="O1247" t="s">
        <v>2566</v>
      </c>
      <c r="P1247">
        <f>Table1373[[#This Row],[Date Measured GS 46]]-Table1373[[#This Row],[Exp. Start]]</f>
        <v>23</v>
      </c>
      <c r="Q1247">
        <v>15.82</v>
      </c>
      <c r="R1247">
        <v>46</v>
      </c>
      <c r="S1247">
        <v>0.29899999999999999</v>
      </c>
      <c r="T1247">
        <f>Table1373[[#This Row],[Mass GS 46]]*1000</f>
        <v>299</v>
      </c>
      <c r="U1247">
        <f>LOG(Table1373[[#This Row],[SVL GS 46]])</f>
        <v>1.1992064791616577</v>
      </c>
      <c r="V1247">
        <f>LOG(Table1373[[#This Row],[Mass (mg) GS 46]])</f>
        <v>2.4756711883244296</v>
      </c>
      <c r="W1247">
        <f>Table1373[[#This Row],[Mass (mg) GS 46]]*($W$4/Table1373[[#This Row],[SVL GS 46]])^$W$3</f>
        <v>250.22660348105336</v>
      </c>
      <c r="X1247" s="12">
        <f>Table1373[[#This Row],[GS 46]]-Table1373[[#This Row],[GS]]</f>
        <v>4</v>
      </c>
      <c r="Y1247">
        <f>Table1373[[#This Row],[SVL GS 46]]-Table1373[[#This Row],[SVL]]</f>
        <v>1.6099999999999994</v>
      </c>
      <c r="Z1247">
        <f>Table1373[[#This Row],[Mass GS 46]]-Table1373[[#This Row],[Mass]]</f>
        <v>-0.20700000000000002</v>
      </c>
      <c r="AA1247">
        <f>Table1373[[#This Row],[SMI.mg GS 46]]-Table1373[[#This Row],[SMI.mg]]</f>
        <v>-315.76347777245115</v>
      </c>
      <c r="AB1247">
        <f>Table1373[[#This Row],[Days post-exp. GS 46]]-Table1373[[#This Row],[Days post-exp.]]</f>
        <v>6</v>
      </c>
    </row>
    <row r="1248" spans="1:29">
      <c r="A1248" t="s">
        <v>2556</v>
      </c>
      <c r="B1248" t="s">
        <v>2196</v>
      </c>
      <c r="C1248" s="3">
        <v>44002</v>
      </c>
      <c r="D1248" s="13">
        <v>44019</v>
      </c>
      <c r="E1248" s="3" t="s">
        <v>2567</v>
      </c>
      <c r="F1248">
        <f>Table1373[[#This Row],[Date Measured]]-Table1373[[#This Row],[Exp. Start]]</f>
        <v>17</v>
      </c>
      <c r="G1248">
        <v>12.48</v>
      </c>
      <c r="H1248">
        <v>42</v>
      </c>
      <c r="I1248">
        <v>0.34799999999999998</v>
      </c>
      <c r="J1248">
        <f>Table1373[[#This Row],[Mass]]*1000</f>
        <v>348</v>
      </c>
      <c r="K1248">
        <f>LOG(Table1373[[#This Row],[SVL]])</f>
        <v>1.0962145853464051</v>
      </c>
      <c r="L1248">
        <f>LOG(Table1373[[#This Row],[Mass (mg)]])</f>
        <v>2.5415792439465807</v>
      </c>
      <c r="M1248">
        <f>Table1373[[#This Row],[Mass (mg)]]*($M$4/Table1373[[#This Row],[SVL]])^$M$3</f>
        <v>558.84203596168732</v>
      </c>
      <c r="N1248" s="13">
        <v>44023</v>
      </c>
      <c r="O1248" t="s">
        <v>2568</v>
      </c>
      <c r="P1248">
        <f>Table1373[[#This Row],[Date Measured GS 46]]-Table1373[[#This Row],[Exp. Start]]</f>
        <v>21</v>
      </c>
      <c r="Q1248">
        <v>15.39</v>
      </c>
      <c r="R1248">
        <v>46</v>
      </c>
      <c r="S1248">
        <v>0.245</v>
      </c>
      <c r="T1248">
        <f>Table1373[[#This Row],[Mass GS 46]]*1000</f>
        <v>245</v>
      </c>
      <c r="U1248">
        <f>LOG(Table1373[[#This Row],[SVL GS 46]])</f>
        <v>1.1872386198314788</v>
      </c>
      <c r="V1248">
        <f>LOG(Table1373[[#This Row],[Mass (mg) GS 46]])</f>
        <v>2.3891660843645326</v>
      </c>
      <c r="W1248">
        <f>Table1373[[#This Row],[Mass (mg) GS 46]]*($W$4/Table1373[[#This Row],[SVL GS 46]])^$W$3</f>
        <v>222.52418236657579</v>
      </c>
      <c r="X1248" s="12">
        <f>Table1373[[#This Row],[GS 46]]-Table1373[[#This Row],[GS]]</f>
        <v>4</v>
      </c>
      <c r="Y1248">
        <f>Table1373[[#This Row],[SVL GS 46]]-Table1373[[#This Row],[SVL]]</f>
        <v>2.91</v>
      </c>
      <c r="Z1248">
        <f>Table1373[[#This Row],[Mass GS 46]]-Table1373[[#This Row],[Mass]]</f>
        <v>-0.10299999999999998</v>
      </c>
      <c r="AA1248">
        <f>Table1373[[#This Row],[SMI.mg GS 46]]-Table1373[[#This Row],[SMI.mg]]</f>
        <v>-336.3178535951115</v>
      </c>
      <c r="AB1248">
        <f>Table1373[[#This Row],[Days post-exp. GS 46]]-Table1373[[#This Row],[Days post-exp.]]</f>
        <v>4</v>
      </c>
    </row>
    <row r="1249" spans="1:28">
      <c r="A1249" t="s">
        <v>2556</v>
      </c>
      <c r="B1249" t="s">
        <v>2196</v>
      </c>
      <c r="C1249" s="3">
        <v>44002</v>
      </c>
      <c r="D1249" s="13">
        <v>44019</v>
      </c>
      <c r="E1249" t="s">
        <v>2569</v>
      </c>
      <c r="F1249">
        <f>Table1373[[#This Row],[Date Measured]]-Table1373[[#This Row],[Exp. Start]]</f>
        <v>17</v>
      </c>
      <c r="G1249">
        <v>13.41</v>
      </c>
      <c r="H1249">
        <v>42</v>
      </c>
      <c r="I1249">
        <v>0.38400000000000001</v>
      </c>
      <c r="J1249">
        <f>Table1373[[#This Row],[Mass]]*1000</f>
        <v>384</v>
      </c>
      <c r="K1249">
        <f>LOG(Table1373[[#This Row],[SVL]])</f>
        <v>1.127428777851599</v>
      </c>
      <c r="L1249">
        <f>LOG(Table1373[[#This Row],[Mass (mg)]])</f>
        <v>2.5843312243675309</v>
      </c>
      <c r="M1249">
        <f>Table1373[[#This Row],[Mass (mg)]]*($M$4/Table1373[[#This Row],[SVL]])^$M$3</f>
        <v>504.76629374174348</v>
      </c>
      <c r="N1249" s="13">
        <v>44024</v>
      </c>
      <c r="O1249" t="s">
        <v>2570</v>
      </c>
      <c r="P1249">
        <f>Table1373[[#This Row],[Date Measured GS 46]]-Table1373[[#This Row],[Exp. Start]]</f>
        <v>22</v>
      </c>
      <c r="Q1249">
        <v>14.77</v>
      </c>
      <c r="R1249">
        <v>46</v>
      </c>
      <c r="S1249">
        <v>0.24399999999999999</v>
      </c>
      <c r="T1249">
        <f>Table1373[[#This Row],[Mass GS 46]]*1000</f>
        <v>244</v>
      </c>
      <c r="U1249">
        <f>LOG(Table1373[[#This Row],[SVL GS 46]])</f>
        <v>1.1693804953119495</v>
      </c>
      <c r="V1249">
        <f>LOG(Table1373[[#This Row],[Mass (mg) GS 46]])</f>
        <v>2.3873898263387292</v>
      </c>
      <c r="W1249">
        <f>Table1373[[#This Row],[Mass (mg) GS 46]]*($W$4/Table1373[[#This Row],[SVL GS 46]])^$W$3</f>
        <v>250.40672849002473</v>
      </c>
      <c r="X1249" s="12">
        <f>Table1373[[#This Row],[GS 46]]-Table1373[[#This Row],[GS]]</f>
        <v>4</v>
      </c>
      <c r="Y1249">
        <f>Table1373[[#This Row],[SVL GS 46]]-Table1373[[#This Row],[SVL]]</f>
        <v>1.3599999999999994</v>
      </c>
      <c r="Z1249">
        <f>Table1373[[#This Row],[Mass GS 46]]-Table1373[[#This Row],[Mass]]</f>
        <v>-0.14000000000000001</v>
      </c>
      <c r="AA1249">
        <f>Table1373[[#This Row],[SMI.mg GS 46]]-Table1373[[#This Row],[SMI.mg]]</f>
        <v>-254.35956525171875</v>
      </c>
      <c r="AB1249">
        <f>Table1373[[#This Row],[Days post-exp. GS 46]]-Table1373[[#This Row],[Days post-exp.]]</f>
        <v>5</v>
      </c>
    </row>
    <row r="1250" spans="1:28">
      <c r="A1250" t="s">
        <v>2556</v>
      </c>
      <c r="B1250" t="s">
        <v>2196</v>
      </c>
      <c r="C1250" s="3">
        <v>44002</v>
      </c>
      <c r="D1250" s="18">
        <v>44019</v>
      </c>
      <c r="E1250" s="4" t="s">
        <v>2571</v>
      </c>
      <c r="F1250">
        <f>Table1373[[#This Row],[Date Measured]]-Table1373[[#This Row],[Exp. Start]]</f>
        <v>17</v>
      </c>
      <c r="G1250" s="4">
        <v>11.71</v>
      </c>
      <c r="H1250" s="4">
        <v>43</v>
      </c>
      <c r="I1250" s="4">
        <v>0.248</v>
      </c>
      <c r="J1250" s="4">
        <f>Table1373[[#This Row],[Mass]]*1000</f>
        <v>248</v>
      </c>
      <c r="K1250" s="4">
        <f>LOG(Table1373[[#This Row],[SVL]])</f>
        <v>1.0685568950723632</v>
      </c>
      <c r="L1250" s="4">
        <f>LOG(Table1373[[#This Row],[Mass (mg)]])</f>
        <v>2.3944516808262164</v>
      </c>
      <c r="M1250">
        <f>Table1373[[#This Row],[Mass (mg)]]*($M$4/Table1373[[#This Row],[SVL]])^$M$3</f>
        <v>475.55982611109198</v>
      </c>
      <c r="N1250" s="13">
        <v>44022</v>
      </c>
      <c r="O1250" t="s">
        <v>2572</v>
      </c>
      <c r="P1250">
        <f>Table1373[[#This Row],[Date Measured GS 46]]-Table1373[[#This Row],[Exp. Start]]</f>
        <v>20</v>
      </c>
      <c r="Q1250">
        <v>13.67</v>
      </c>
      <c r="R1250">
        <v>46</v>
      </c>
      <c r="S1250">
        <v>0.19900000000000001</v>
      </c>
      <c r="T1250">
        <f>Table1373[[#This Row],[Mass GS 46]]*1000</f>
        <v>199</v>
      </c>
      <c r="U1250">
        <f>LOG(Table1373[[#This Row],[SVL GS 46]])</f>
        <v>1.1357685145678222</v>
      </c>
      <c r="V1250">
        <f>LOG(Table1373[[#This Row],[Mass (mg) GS 46]])</f>
        <v>2.2988530764097068</v>
      </c>
      <c r="W1250">
        <f>Table1373[[#This Row],[Mass (mg) GS 46]]*($W$4/Table1373[[#This Row],[SVL GS 46]])^$W$3</f>
        <v>257.00932980018536</v>
      </c>
      <c r="X1250" s="12">
        <f>Table1373[[#This Row],[GS 46]]-Table1373[[#This Row],[GS]]</f>
        <v>3</v>
      </c>
      <c r="Y1250">
        <f>Table1373[[#This Row],[SVL GS 46]]-Table1373[[#This Row],[SVL]]</f>
        <v>1.9599999999999991</v>
      </c>
      <c r="Z1250">
        <f>Table1373[[#This Row],[Mass GS 46]]-Table1373[[#This Row],[Mass]]</f>
        <v>-4.8999999999999988E-2</v>
      </c>
      <c r="AA1250">
        <f>Table1373[[#This Row],[SMI.mg GS 46]]-Table1373[[#This Row],[SMI.mg]]</f>
        <v>-218.55049631090662</v>
      </c>
      <c r="AB1250">
        <f>Table1373[[#This Row],[Days post-exp. GS 46]]-Table1373[[#This Row],[Days post-exp.]]</f>
        <v>3</v>
      </c>
    </row>
    <row r="1251" spans="1:28">
      <c r="A1251" t="s">
        <v>2556</v>
      </c>
      <c r="B1251" t="s">
        <v>2196</v>
      </c>
      <c r="C1251" s="3">
        <v>44002</v>
      </c>
      <c r="D1251" s="18">
        <v>44019</v>
      </c>
      <c r="E1251" s="4" t="s">
        <v>2573</v>
      </c>
      <c r="F1251">
        <f>Table1373[[#This Row],[Date Measured]]-Table1373[[#This Row],[Exp. Start]]</f>
        <v>17</v>
      </c>
      <c r="G1251" s="4">
        <v>11.98</v>
      </c>
      <c r="H1251" s="4">
        <v>44</v>
      </c>
      <c r="I1251" s="4">
        <v>0.27100000000000002</v>
      </c>
      <c r="J1251" s="4">
        <f>Table1373[[#This Row],[Mass]]*1000</f>
        <v>271</v>
      </c>
      <c r="K1251" s="4">
        <f>LOG(Table1373[[#This Row],[SVL]])</f>
        <v>1.0784568180532925</v>
      </c>
      <c r="L1251" s="4">
        <f>LOG(Table1373[[#This Row],[Mass (mg)]])</f>
        <v>2.4329692908744058</v>
      </c>
      <c r="M1251">
        <f>Table1373[[#This Row],[Mass (mg)]]*($M$4/Table1373[[#This Row],[SVL]])^$M$3</f>
        <v>487.69174329384055</v>
      </c>
      <c r="N1251" s="13">
        <v>44021</v>
      </c>
      <c r="O1251" t="s">
        <v>2574</v>
      </c>
      <c r="P1251">
        <f>Table1373[[#This Row],[Date Measured GS 46]]-Table1373[[#This Row],[Exp. Start]]</f>
        <v>19</v>
      </c>
      <c r="Q1251">
        <v>15.41</v>
      </c>
      <c r="R1251">
        <v>46</v>
      </c>
      <c r="S1251">
        <v>0.252</v>
      </c>
      <c r="T1251">
        <f>Table1373[[#This Row],[Mass GS 46]]*1000</f>
        <v>252</v>
      </c>
      <c r="U1251">
        <f>LOG(Table1373[[#This Row],[SVL GS 46]])</f>
        <v>1.1878026387184193</v>
      </c>
      <c r="V1251">
        <f>LOG(Table1373[[#This Row],[Mass (mg) GS 46]])</f>
        <v>2.4014005407815442</v>
      </c>
      <c r="W1251">
        <f>Table1373[[#This Row],[Mass (mg) GS 46]]*($W$4/Table1373[[#This Row],[SVL GS 46]])^$W$3</f>
        <v>228.00077954635788</v>
      </c>
      <c r="X1251" s="12">
        <f>Table1373[[#This Row],[GS 46]]-Table1373[[#This Row],[GS]]</f>
        <v>2</v>
      </c>
      <c r="Y1251">
        <f>Table1373[[#This Row],[SVL GS 46]]-Table1373[[#This Row],[SVL]]</f>
        <v>3.4299999999999997</v>
      </c>
      <c r="Z1251">
        <f>Table1373[[#This Row],[Mass GS 46]]-Table1373[[#This Row],[Mass]]</f>
        <v>-1.9000000000000017E-2</v>
      </c>
      <c r="AA1251">
        <f>Table1373[[#This Row],[SMI.mg GS 46]]-Table1373[[#This Row],[SMI.mg]]</f>
        <v>-259.69096374748267</v>
      </c>
      <c r="AB1251">
        <f>Table1373[[#This Row],[Days post-exp. GS 46]]-Table1373[[#This Row],[Days post-exp.]]</f>
        <v>2</v>
      </c>
    </row>
    <row r="1252" spans="1:28">
      <c r="A1252" t="s">
        <v>2556</v>
      </c>
      <c r="B1252" t="s">
        <v>2196</v>
      </c>
      <c r="C1252" s="3">
        <v>44002</v>
      </c>
      <c r="D1252" s="13">
        <v>44020</v>
      </c>
      <c r="E1252" t="s">
        <v>2575</v>
      </c>
      <c r="F1252">
        <f>Table1373[[#This Row],[Date Measured]]-Table1373[[#This Row],[Exp. Start]]</f>
        <v>18</v>
      </c>
      <c r="G1252">
        <v>13.66</v>
      </c>
      <c r="H1252">
        <v>42</v>
      </c>
      <c r="I1252">
        <v>0.41</v>
      </c>
      <c r="J1252">
        <f>Table1373[[#This Row],[Mass]]*1000</f>
        <v>410</v>
      </c>
      <c r="K1252">
        <f>LOG(Table1373[[#This Row],[SVL]])</f>
        <v>1.1354506993455138</v>
      </c>
      <c r="L1252">
        <f>LOG(Table1373[[#This Row],[Mass (mg)]])</f>
        <v>2.6127838567197355</v>
      </c>
      <c r="M1252">
        <f>Table1373[[#This Row],[Mass (mg)]]*($M$4/Table1373[[#This Row],[SVL]])^$M$3</f>
        <v>511.91399203778553</v>
      </c>
      <c r="N1252" s="13">
        <v>44024</v>
      </c>
      <c r="O1252" t="s">
        <v>2576</v>
      </c>
      <c r="P1252">
        <f>Table1373[[#This Row],[Date Measured GS 46]]-Table1373[[#This Row],[Exp. Start]]</f>
        <v>22</v>
      </c>
      <c r="Q1252">
        <v>15.74</v>
      </c>
      <c r="R1252">
        <v>46</v>
      </c>
      <c r="S1252">
        <v>0.42199999999999999</v>
      </c>
      <c r="T1252">
        <f>Table1373[[#This Row],[Mass GS 46]]*1000</f>
        <v>422</v>
      </c>
      <c r="U1252">
        <f>LOG(Table1373[[#This Row],[SVL GS 46]])</f>
        <v>1.1970047280230458</v>
      </c>
      <c r="V1252">
        <f>LOG(Table1373[[#This Row],[Mass (mg) GS 46]])</f>
        <v>2.6253124509616739</v>
      </c>
      <c r="W1252">
        <f>Table1373[[#This Row],[Mass (mg) GS 46]]*($W$4/Table1373[[#This Row],[SVL GS 46]])^$W$3</f>
        <v>358.52111183656143</v>
      </c>
      <c r="X1252" s="12">
        <f>Table1373[[#This Row],[GS 46]]-Table1373[[#This Row],[GS]]</f>
        <v>4</v>
      </c>
      <c r="Y1252">
        <f>Table1373[[#This Row],[SVL GS 46]]-Table1373[[#This Row],[SVL]]</f>
        <v>2.08</v>
      </c>
      <c r="Z1252">
        <f>Table1373[[#This Row],[Mass GS 46]]-Table1373[[#This Row],[Mass]]</f>
        <v>1.2000000000000011E-2</v>
      </c>
      <c r="AA1252">
        <f>Table1373[[#This Row],[SMI.mg GS 46]]-Table1373[[#This Row],[SMI.mg]]</f>
        <v>-153.3928802012241</v>
      </c>
      <c r="AB1252">
        <f>Table1373[[#This Row],[Days post-exp. GS 46]]-Table1373[[#This Row],[Days post-exp.]]</f>
        <v>4</v>
      </c>
    </row>
    <row r="1253" spans="1:28">
      <c r="A1253" t="s">
        <v>2556</v>
      </c>
      <c r="B1253" t="s">
        <v>2196</v>
      </c>
      <c r="C1253" s="3">
        <v>44002</v>
      </c>
      <c r="D1253" s="13">
        <v>44020</v>
      </c>
      <c r="E1253" t="s">
        <v>2577</v>
      </c>
      <c r="F1253">
        <f>Table1373[[#This Row],[Date Measured]]-Table1373[[#This Row],[Exp. Start]]</f>
        <v>18</v>
      </c>
      <c r="G1253">
        <v>12.63</v>
      </c>
      <c r="H1253">
        <v>42</v>
      </c>
      <c r="I1253">
        <v>0.32400000000000001</v>
      </c>
      <c r="J1253">
        <f>Table1373[[#This Row],[Mass]]*1000</f>
        <v>324</v>
      </c>
      <c r="K1253">
        <f>LOG(Table1373[[#This Row],[SVL]])</f>
        <v>1.1014033505553307</v>
      </c>
      <c r="L1253">
        <f>LOG(Table1373[[#This Row],[Mass (mg)]])</f>
        <v>2.510545010206612</v>
      </c>
      <c r="M1253">
        <f>Table1373[[#This Row],[Mass (mg)]]*($M$4/Table1373[[#This Row],[SVL]])^$M$3</f>
        <v>503.26987400526917</v>
      </c>
      <c r="N1253" s="13">
        <v>44027</v>
      </c>
      <c r="O1253" t="s">
        <v>2578</v>
      </c>
      <c r="P1253">
        <f>Table1373[[#This Row],[Date Measured GS 46]]-Table1373[[#This Row],[Exp. Start]]</f>
        <v>25</v>
      </c>
      <c r="Q1253">
        <v>13.21</v>
      </c>
      <c r="R1253">
        <v>46</v>
      </c>
      <c r="S1253">
        <v>0.217</v>
      </c>
      <c r="T1253">
        <f>Table1373[[#This Row],[Mass GS 46]]*1000</f>
        <v>217</v>
      </c>
      <c r="U1253">
        <f>LOG(Table1373[[#This Row],[SVL GS 46]])</f>
        <v>1.1209028176145273</v>
      </c>
      <c r="V1253">
        <f>LOG(Table1373[[#This Row],[Mass (mg) GS 46]])</f>
        <v>2.3364597338485296</v>
      </c>
      <c r="W1253">
        <f>Table1373[[#This Row],[Mass (mg) GS 46]]*($W$4/Table1373[[#This Row],[SVL GS 46]])^$W$3</f>
        <v>310.25015074656312</v>
      </c>
      <c r="X1253" s="12">
        <f>Table1373[[#This Row],[GS 46]]-Table1373[[#This Row],[GS]]</f>
        <v>4</v>
      </c>
      <c r="Y1253">
        <f>Table1373[[#This Row],[SVL GS 46]]-Table1373[[#This Row],[SVL]]</f>
        <v>0.58000000000000007</v>
      </c>
      <c r="Z1253">
        <f>Table1373[[#This Row],[Mass GS 46]]-Table1373[[#This Row],[Mass]]</f>
        <v>-0.10700000000000001</v>
      </c>
      <c r="AA1253">
        <f>Table1373[[#This Row],[SMI.mg GS 46]]-Table1373[[#This Row],[SMI.mg]]</f>
        <v>-193.01972325870605</v>
      </c>
      <c r="AB1253">
        <f>Table1373[[#This Row],[Days post-exp. GS 46]]-Table1373[[#This Row],[Days post-exp.]]</f>
        <v>7</v>
      </c>
    </row>
    <row r="1254" spans="1:28">
      <c r="A1254" t="s">
        <v>2556</v>
      </c>
      <c r="B1254" t="s">
        <v>2196</v>
      </c>
      <c r="C1254" s="3">
        <v>44002</v>
      </c>
      <c r="D1254" s="13">
        <v>44020</v>
      </c>
      <c r="E1254" s="3" t="s">
        <v>2579</v>
      </c>
      <c r="F1254">
        <f>Table1373[[#This Row],[Date Measured]]-Table1373[[#This Row],[Exp. Start]]</f>
        <v>18</v>
      </c>
      <c r="G1254">
        <v>12.82</v>
      </c>
      <c r="H1254">
        <v>42</v>
      </c>
      <c r="I1254">
        <v>0.33300000000000002</v>
      </c>
      <c r="J1254">
        <f>Table1373[[#This Row],[Mass]]*1000</f>
        <v>333</v>
      </c>
      <c r="K1254">
        <f>LOG(Table1373[[#This Row],[SVL]])</f>
        <v>1.1078880251827987</v>
      </c>
      <c r="L1254">
        <f>LOG(Table1373[[#This Row],[Mass (mg)]])</f>
        <v>2.5224442335063197</v>
      </c>
      <c r="M1254">
        <f>Table1373[[#This Row],[Mass (mg)]]*($M$4/Table1373[[#This Row],[SVL]])^$M$3</f>
        <v>496.17668732225826</v>
      </c>
      <c r="N1254" s="13">
        <v>44024</v>
      </c>
      <c r="O1254" t="s">
        <v>2580</v>
      </c>
      <c r="P1254">
        <f>Table1373[[#This Row],[Date Measured GS 46]]-Table1373[[#This Row],[Exp. Start]]</f>
        <v>22</v>
      </c>
      <c r="Q1254">
        <v>12.59</v>
      </c>
      <c r="R1254">
        <v>46</v>
      </c>
      <c r="S1254">
        <v>0.20499999999999999</v>
      </c>
      <c r="T1254">
        <f>Table1373[[#This Row],[Mass GS 46]]*1000</f>
        <v>205</v>
      </c>
      <c r="U1254">
        <f>LOG(Table1373[[#This Row],[SVL GS 46]])</f>
        <v>1.1000257301078626</v>
      </c>
      <c r="V1254">
        <f>LOG(Table1373[[#This Row],[Mass (mg) GS 46]])</f>
        <v>2.3117538610557542</v>
      </c>
      <c r="W1254">
        <f>Table1373[[#This Row],[Mass (mg) GS 46]]*($W$4/Table1373[[#This Row],[SVL GS 46]])^$W$3</f>
        <v>338.07929199455577</v>
      </c>
      <c r="X1254" s="12">
        <f>Table1373[[#This Row],[GS 46]]-Table1373[[#This Row],[GS]]</f>
        <v>4</v>
      </c>
      <c r="Y1254">
        <f>Table1373[[#This Row],[SVL GS 46]]-Table1373[[#This Row],[SVL]]</f>
        <v>-0.23000000000000043</v>
      </c>
      <c r="Z1254">
        <f>Table1373[[#This Row],[Mass GS 46]]-Table1373[[#This Row],[Mass]]</f>
        <v>-0.12800000000000003</v>
      </c>
      <c r="AA1254">
        <f>Table1373[[#This Row],[SMI.mg GS 46]]-Table1373[[#This Row],[SMI.mg]]</f>
        <v>-158.09739532770249</v>
      </c>
      <c r="AB1254">
        <f>Table1373[[#This Row],[Days post-exp. GS 46]]-Table1373[[#This Row],[Days post-exp.]]</f>
        <v>4</v>
      </c>
    </row>
    <row r="1255" spans="1:28">
      <c r="A1255" t="s">
        <v>2556</v>
      </c>
      <c r="B1255" t="s">
        <v>2196</v>
      </c>
      <c r="C1255" s="3">
        <v>44002</v>
      </c>
      <c r="D1255" s="18">
        <v>44020</v>
      </c>
      <c r="E1255" s="4" t="s">
        <v>2581</v>
      </c>
      <c r="F1255">
        <f>Table1373[[#This Row],[Date Measured]]-Table1373[[#This Row],[Exp. Start]]</f>
        <v>18</v>
      </c>
      <c r="G1255" s="4">
        <v>12.26</v>
      </c>
      <c r="H1255" s="4">
        <v>43</v>
      </c>
      <c r="I1255" s="4">
        <v>0.30099999999999999</v>
      </c>
      <c r="J1255" s="4">
        <f>Table1373[[#This Row],[Mass]]*1000</f>
        <v>301</v>
      </c>
      <c r="K1255" s="4">
        <f>LOG(Table1373[[#This Row],[SVL]])</f>
        <v>1.0884904701823963</v>
      </c>
      <c r="L1255" s="4">
        <f>LOG(Table1373[[#This Row],[Mass (mg)]])</f>
        <v>2.4785664955938436</v>
      </c>
      <c r="M1255">
        <f>Table1373[[#This Row],[Mass (mg)]]*($M$4/Table1373[[#This Row],[SVL]])^$M$3</f>
        <v>507.91696993004098</v>
      </c>
      <c r="N1255" s="13">
        <v>44024</v>
      </c>
      <c r="O1255" t="s">
        <v>2582</v>
      </c>
      <c r="P1255">
        <f>Table1373[[#This Row],[Date Measured GS 46]]-Table1373[[#This Row],[Exp. Start]]</f>
        <v>22</v>
      </c>
      <c r="Q1255">
        <v>13.34</v>
      </c>
      <c r="R1255">
        <v>46</v>
      </c>
      <c r="S1255">
        <v>0.2</v>
      </c>
      <c r="T1255">
        <f>Table1373[[#This Row],[Mass GS 46]]*1000</f>
        <v>200</v>
      </c>
      <c r="U1255">
        <f>LOG(Table1373[[#This Row],[SVL GS 46]])</f>
        <v>1.1251558295805302</v>
      </c>
      <c r="V1255">
        <f>LOG(Table1373[[#This Row],[Mass (mg) GS 46]])</f>
        <v>2.3010299956639813</v>
      </c>
      <c r="W1255">
        <f>Table1373[[#This Row],[Mass (mg) GS 46]]*($W$4/Table1373[[#This Row],[SVL GS 46]])^$W$3</f>
        <v>277.7469453184151</v>
      </c>
      <c r="X1255" s="12">
        <f>Table1373[[#This Row],[GS 46]]-Table1373[[#This Row],[GS]]</f>
        <v>3</v>
      </c>
      <c r="Y1255">
        <f>Table1373[[#This Row],[SVL GS 46]]-Table1373[[#This Row],[SVL]]</f>
        <v>1.08</v>
      </c>
      <c r="Z1255">
        <f>Table1373[[#This Row],[Mass GS 46]]-Table1373[[#This Row],[Mass]]</f>
        <v>-0.10099999999999998</v>
      </c>
      <c r="AA1255">
        <f>Table1373[[#This Row],[SMI.mg GS 46]]-Table1373[[#This Row],[SMI.mg]]</f>
        <v>-230.17002461162588</v>
      </c>
      <c r="AB1255">
        <f>Table1373[[#This Row],[Days post-exp. GS 46]]-Table1373[[#This Row],[Days post-exp.]]</f>
        <v>4</v>
      </c>
    </row>
    <row r="1256" spans="1:28">
      <c r="A1256" t="s">
        <v>2556</v>
      </c>
      <c r="B1256" t="s">
        <v>2196</v>
      </c>
      <c r="C1256" s="3">
        <v>44002</v>
      </c>
      <c r="D1256" s="18">
        <v>44020</v>
      </c>
      <c r="E1256" s="4" t="s">
        <v>2583</v>
      </c>
      <c r="F1256">
        <f>Table1373[[#This Row],[Date Measured]]-Table1373[[#This Row],[Exp. Start]]</f>
        <v>18</v>
      </c>
      <c r="G1256" s="4">
        <v>12.7</v>
      </c>
      <c r="H1256" s="4">
        <v>44</v>
      </c>
      <c r="I1256" s="4">
        <v>0.27400000000000002</v>
      </c>
      <c r="J1256" s="4">
        <f>Table1373[[#This Row],[Mass]]*1000</f>
        <v>274</v>
      </c>
      <c r="K1256" s="4">
        <f>LOG(Table1373[[#This Row],[SVL]])</f>
        <v>1.1038037209559568</v>
      </c>
      <c r="L1256" s="4">
        <f>LOG(Table1373[[#This Row],[Mass (mg)]])</f>
        <v>2.4377505628203879</v>
      </c>
      <c r="M1256">
        <f>Table1373[[#This Row],[Mass (mg)]]*($M$4/Table1373[[#This Row],[SVL]])^$M$3</f>
        <v>419.10223868154122</v>
      </c>
      <c r="N1256" s="13">
        <v>44023</v>
      </c>
      <c r="O1256" t="s">
        <v>2584</v>
      </c>
      <c r="P1256">
        <f>Table1373[[#This Row],[Date Measured GS 46]]-Table1373[[#This Row],[Exp. Start]]</f>
        <v>21</v>
      </c>
      <c r="Q1256">
        <v>13.9</v>
      </c>
      <c r="R1256">
        <v>46</v>
      </c>
      <c r="S1256">
        <v>0.26400000000000001</v>
      </c>
      <c r="T1256">
        <f>Table1373[[#This Row],[Mass GS 46]]*1000</f>
        <v>264</v>
      </c>
      <c r="U1256">
        <f>LOG(Table1373[[#This Row],[SVL GS 46]])</f>
        <v>1.1430148002540952</v>
      </c>
      <c r="V1256">
        <f>LOG(Table1373[[#This Row],[Mass (mg) GS 46]])</f>
        <v>2.4216039268698313</v>
      </c>
      <c r="W1256">
        <f>Table1373[[#This Row],[Mass (mg) GS 46]]*($W$4/Table1373[[#This Row],[SVL GS 46]])^$W$3</f>
        <v>324.4708382024225</v>
      </c>
      <c r="X1256" s="12">
        <f>Table1373[[#This Row],[GS 46]]-Table1373[[#This Row],[GS]]</f>
        <v>2</v>
      </c>
      <c r="Y1256">
        <f>Table1373[[#This Row],[SVL GS 46]]-Table1373[[#This Row],[SVL]]</f>
        <v>1.2000000000000011</v>
      </c>
      <c r="Z1256">
        <f>Table1373[[#This Row],[Mass GS 46]]-Table1373[[#This Row],[Mass]]</f>
        <v>-1.0000000000000009E-2</v>
      </c>
      <c r="AA1256">
        <f>Table1373[[#This Row],[SMI.mg GS 46]]-Table1373[[#This Row],[SMI.mg]]</f>
        <v>-94.631400479118724</v>
      </c>
      <c r="AB1256">
        <f>Table1373[[#This Row],[Days post-exp. GS 46]]-Table1373[[#This Row],[Days post-exp.]]</f>
        <v>3</v>
      </c>
    </row>
    <row r="1257" spans="1:28">
      <c r="A1257" t="s">
        <v>2556</v>
      </c>
      <c r="B1257" t="s">
        <v>2196</v>
      </c>
      <c r="C1257" s="3">
        <v>44002</v>
      </c>
      <c r="D1257" s="13">
        <v>44021</v>
      </c>
      <c r="E1257" s="3" t="s">
        <v>2585</v>
      </c>
      <c r="F1257">
        <f>Table1373[[#This Row],[Date Measured]]-Table1373[[#This Row],[Exp. Start]]</f>
        <v>19</v>
      </c>
      <c r="G1257">
        <v>14.28</v>
      </c>
      <c r="H1257">
        <v>42</v>
      </c>
      <c r="I1257">
        <v>0.35199999999999998</v>
      </c>
      <c r="J1257">
        <f>Table1373[[#This Row],[Mass]]*1000</f>
        <v>352</v>
      </c>
      <c r="K1257">
        <f>LOG(Table1373[[#This Row],[SVL]])</f>
        <v>1.1547282074401555</v>
      </c>
      <c r="L1257">
        <f>LOG(Table1373[[#This Row],[Mass (mg)]])</f>
        <v>2.5465426634781312</v>
      </c>
      <c r="M1257">
        <f>Table1373[[#This Row],[Mass (mg)]]*($M$4/Table1373[[#This Row],[SVL]])^$M$3</f>
        <v>388.37932754623091</v>
      </c>
      <c r="N1257" s="13">
        <v>44026</v>
      </c>
      <c r="O1257" t="s">
        <v>2586</v>
      </c>
      <c r="P1257">
        <f>Table1373[[#This Row],[Date Measured GS 46]]-Table1373[[#This Row],[Exp. Start]]</f>
        <v>24</v>
      </c>
      <c r="Q1257">
        <v>13.17</v>
      </c>
      <c r="R1257">
        <v>46</v>
      </c>
      <c r="S1257">
        <v>0.20100000000000001</v>
      </c>
      <c r="T1257">
        <f>Table1373[[#This Row],[Mass GS 46]]*1000</f>
        <v>201</v>
      </c>
      <c r="U1257">
        <f>LOG(Table1373[[#This Row],[SVL GS 46]])</f>
        <v>1.1195857749617839</v>
      </c>
      <c r="V1257">
        <f>LOG(Table1373[[#This Row],[Mass (mg) GS 46]])</f>
        <v>2.3031960574204891</v>
      </c>
      <c r="W1257">
        <f>Table1373[[#This Row],[Mass (mg) GS 46]]*($W$4/Table1373[[#This Row],[SVL GS 46]])^$W$3</f>
        <v>289.97490449719118</v>
      </c>
      <c r="X1257" s="12">
        <f>Table1373[[#This Row],[GS 46]]-Table1373[[#This Row],[GS]]</f>
        <v>4</v>
      </c>
      <c r="Y1257">
        <f>Table1373[[#This Row],[SVL GS 46]]-Table1373[[#This Row],[SVL]]</f>
        <v>-1.1099999999999994</v>
      </c>
      <c r="Z1257">
        <f>Table1373[[#This Row],[Mass GS 46]]-Table1373[[#This Row],[Mass]]</f>
        <v>-0.15099999999999997</v>
      </c>
      <c r="AA1257">
        <f>Table1373[[#This Row],[SMI.mg GS 46]]-Table1373[[#This Row],[SMI.mg]]</f>
        <v>-98.404423049039735</v>
      </c>
      <c r="AB1257">
        <f>Table1373[[#This Row],[Days post-exp. GS 46]]-Table1373[[#This Row],[Days post-exp.]]</f>
        <v>5</v>
      </c>
    </row>
    <row r="1258" spans="1:28">
      <c r="A1258" t="s">
        <v>2556</v>
      </c>
      <c r="B1258" t="s">
        <v>2196</v>
      </c>
      <c r="C1258" s="3">
        <v>44002</v>
      </c>
      <c r="D1258" s="13">
        <v>44021</v>
      </c>
      <c r="E1258" s="3" t="s">
        <v>2587</v>
      </c>
      <c r="F1258">
        <f>Table1373[[#This Row],[Date Measured]]-Table1373[[#This Row],[Exp. Start]]</f>
        <v>19</v>
      </c>
      <c r="G1258">
        <v>14.14</v>
      </c>
      <c r="H1258">
        <v>42</v>
      </c>
      <c r="I1258">
        <v>0.33300000000000002</v>
      </c>
      <c r="J1258">
        <f>Table1373[[#This Row],[Mass]]*1000</f>
        <v>333</v>
      </c>
      <c r="K1258">
        <f>LOG(Table1373[[#This Row],[SVL]])</f>
        <v>1.1504494094608806</v>
      </c>
      <c r="L1258">
        <f>LOG(Table1373[[#This Row],[Mass (mg)]])</f>
        <v>2.5224442335063197</v>
      </c>
      <c r="M1258">
        <f>Table1373[[#This Row],[Mass (mg)]]*($M$4/Table1373[[#This Row],[SVL]])^$M$3</f>
        <v>377.63892801879803</v>
      </c>
      <c r="N1258" s="13">
        <v>44026</v>
      </c>
      <c r="O1258" t="s">
        <v>2588</v>
      </c>
      <c r="P1258">
        <f>Table1373[[#This Row],[Date Measured GS 46]]-Table1373[[#This Row],[Exp. Start]]</f>
        <v>24</v>
      </c>
      <c r="Q1258">
        <v>14.24</v>
      </c>
      <c r="R1258">
        <v>46</v>
      </c>
      <c r="S1258">
        <v>0.221</v>
      </c>
      <c r="T1258">
        <f>Table1373[[#This Row],[Mass GS 46]]*1000</f>
        <v>221</v>
      </c>
      <c r="U1258">
        <f>LOG(Table1373[[#This Row],[SVL GS 46]])</f>
        <v>1.1535099893008376</v>
      </c>
      <c r="V1258">
        <f>LOG(Table1373[[#This Row],[Mass (mg) GS 46]])</f>
        <v>2.3443922736851106</v>
      </c>
      <c r="W1258">
        <f>Table1373[[#This Row],[Mass (mg) GS 46]]*($W$4/Table1373[[#This Row],[SVL GS 46]])^$W$3</f>
        <v>252.80725889652842</v>
      </c>
      <c r="X1258" s="12">
        <f>Table1373[[#This Row],[GS 46]]-Table1373[[#This Row],[GS]]</f>
        <v>4</v>
      </c>
      <c r="Y1258">
        <f>Table1373[[#This Row],[SVL GS 46]]-Table1373[[#This Row],[SVL]]</f>
        <v>9.9999999999999645E-2</v>
      </c>
      <c r="Z1258">
        <f>Table1373[[#This Row],[Mass GS 46]]-Table1373[[#This Row],[Mass]]</f>
        <v>-0.11200000000000002</v>
      </c>
      <c r="AA1258">
        <f>Table1373[[#This Row],[SMI.mg GS 46]]-Table1373[[#This Row],[SMI.mg]]</f>
        <v>-124.8316691222696</v>
      </c>
      <c r="AB1258">
        <f>Table1373[[#This Row],[Days post-exp. GS 46]]-Table1373[[#This Row],[Days post-exp.]]</f>
        <v>5</v>
      </c>
    </row>
    <row r="1259" spans="1:28">
      <c r="A1259" t="s">
        <v>2556</v>
      </c>
      <c r="B1259" t="s">
        <v>2196</v>
      </c>
      <c r="C1259" s="3">
        <v>44002</v>
      </c>
      <c r="D1259" s="18">
        <v>44022</v>
      </c>
      <c r="E1259" s="4" t="s">
        <v>2589</v>
      </c>
      <c r="F1259">
        <f>Table1373[[#This Row],[Date Measured]]-Table1373[[#This Row],[Exp. Start]]</f>
        <v>20</v>
      </c>
      <c r="G1259" s="4">
        <v>14.07</v>
      </c>
      <c r="H1259" s="4">
        <v>43</v>
      </c>
      <c r="I1259" s="4">
        <v>0.318</v>
      </c>
      <c r="J1259" s="4">
        <f>Table1373[[#This Row],[Mass]]*1000</f>
        <v>318</v>
      </c>
      <c r="K1259" s="4">
        <f>LOG(Table1373[[#This Row],[SVL]])</f>
        <v>1.1482940974347458</v>
      </c>
      <c r="L1259" s="4">
        <f>LOG(Table1373[[#This Row],[Mass (mg)]])</f>
        <v>2.5024271199844326</v>
      </c>
      <c r="M1259">
        <f>Table1373[[#This Row],[Mass (mg)]]*($M$4/Table1373[[#This Row],[SVL]])^$M$3</f>
        <v>365.64825954147113</v>
      </c>
      <c r="N1259" s="13">
        <v>44028</v>
      </c>
      <c r="O1259" t="s">
        <v>2590</v>
      </c>
      <c r="P1259">
        <f>Table1373[[#This Row],[Date Measured GS 46]]-Table1373[[#This Row],[Exp. Start]]</f>
        <v>26</v>
      </c>
      <c r="Q1259">
        <v>13.59</v>
      </c>
      <c r="R1259">
        <v>46</v>
      </c>
      <c r="S1259">
        <v>0.22</v>
      </c>
      <c r="T1259">
        <f>Table1373[[#This Row],[Mass GS 46]]*1000</f>
        <v>220</v>
      </c>
      <c r="U1259">
        <f>LOG(Table1373[[#This Row],[SVL GS 46]])</f>
        <v>1.1332194567324942</v>
      </c>
      <c r="V1259">
        <f>LOG(Table1373[[#This Row],[Mass (mg) GS 46]])</f>
        <v>2.3424226808222062</v>
      </c>
      <c r="W1259">
        <f>Table1373[[#This Row],[Mass (mg) GS 46]]*($W$4/Table1373[[#This Row],[SVL GS 46]])^$W$3</f>
        <v>289.12797203814466</v>
      </c>
      <c r="X1259" s="12">
        <f>Table1373[[#This Row],[GS 46]]-Table1373[[#This Row],[GS]]</f>
        <v>3</v>
      </c>
      <c r="Y1259">
        <f>Table1373[[#This Row],[SVL GS 46]]-Table1373[[#This Row],[SVL]]</f>
        <v>-0.48000000000000043</v>
      </c>
      <c r="Z1259">
        <f>Table1373[[#This Row],[Mass GS 46]]-Table1373[[#This Row],[Mass]]</f>
        <v>-9.8000000000000004E-2</v>
      </c>
      <c r="AA1259">
        <f>Table1373[[#This Row],[SMI.mg GS 46]]-Table1373[[#This Row],[SMI.mg]]</f>
        <v>-76.520287503326472</v>
      </c>
      <c r="AB1259">
        <f>Table1373[[#This Row],[Days post-exp. GS 46]]-Table1373[[#This Row],[Days post-exp.]]</f>
        <v>6</v>
      </c>
    </row>
    <row r="1260" spans="1:28">
      <c r="A1260" t="s">
        <v>2556</v>
      </c>
      <c r="B1260" t="s">
        <v>2196</v>
      </c>
      <c r="C1260" s="3">
        <v>44002</v>
      </c>
      <c r="D1260" s="13">
        <v>44024</v>
      </c>
      <c r="E1260" s="3" t="s">
        <v>2591</v>
      </c>
      <c r="F1260">
        <f>Table1373[[#This Row],[Date Measured]]-Table1373[[#This Row],[Exp. Start]]</f>
        <v>22</v>
      </c>
      <c r="G1260">
        <v>13.37</v>
      </c>
      <c r="H1260">
        <v>42</v>
      </c>
      <c r="I1260">
        <v>0.21199999999999999</v>
      </c>
      <c r="J1260">
        <f>Table1373[[#This Row],[Mass]]*1000</f>
        <v>212</v>
      </c>
      <c r="K1260">
        <f>LOG(Table1373[[#This Row],[SVL]])</f>
        <v>1.1261314072619844</v>
      </c>
      <c r="L1260">
        <f>LOG(Table1373[[#This Row],[Mass (mg)]])</f>
        <v>2.3263358609287512</v>
      </c>
      <c r="M1260">
        <f>Table1373[[#This Row],[Mass (mg)]]*($M$4/Table1373[[#This Row],[SVL]])^$M$3</f>
        <v>281.00170650135539</v>
      </c>
      <c r="N1260" s="13">
        <v>44026</v>
      </c>
      <c r="O1260" t="s">
        <v>2592</v>
      </c>
      <c r="P1260">
        <f>Table1373[[#This Row],[Date Measured GS 46]]-Table1373[[#This Row],[Exp. Start]]</f>
        <v>24</v>
      </c>
      <c r="Q1260">
        <v>10.94</v>
      </c>
      <c r="R1260">
        <v>46</v>
      </c>
      <c r="S1260">
        <v>0.20100000000000001</v>
      </c>
      <c r="T1260">
        <f>Table1373[[#This Row],[Mass GS 46]]*1000</f>
        <v>201</v>
      </c>
      <c r="U1260">
        <f>LOG(Table1373[[#This Row],[SVL GS 46]])</f>
        <v>1.0390173219974119</v>
      </c>
      <c r="V1260">
        <f>LOG(Table1373[[#This Row],[Mass (mg) GS 46]])</f>
        <v>2.3031960574204891</v>
      </c>
      <c r="W1260">
        <f>Table1373[[#This Row],[Mass (mg) GS 46]]*($W$4/Table1373[[#This Row],[SVL GS 46]])^$W$3</f>
        <v>503.12700920797425</v>
      </c>
      <c r="X1260" s="12">
        <f>Table1373[[#This Row],[GS 46]]-Table1373[[#This Row],[GS]]</f>
        <v>4</v>
      </c>
      <c r="Y1260">
        <f>Table1373[[#This Row],[SVL GS 46]]-Table1373[[#This Row],[SVL]]</f>
        <v>-2.4299999999999997</v>
      </c>
      <c r="Z1260">
        <f>Table1373[[#This Row],[Mass GS 46]]-Table1373[[#This Row],[Mass]]</f>
        <v>-1.0999999999999982E-2</v>
      </c>
      <c r="AA1260">
        <f>Table1373[[#This Row],[SMI.mg GS 46]]-Table1373[[#This Row],[SMI.mg]]</f>
        <v>222.12530270661887</v>
      </c>
      <c r="AB1260">
        <f>Table1373[[#This Row],[Days post-exp. GS 46]]-Table1373[[#This Row],[Days post-exp.]]</f>
        <v>2</v>
      </c>
    </row>
    <row r="1261" spans="1:28">
      <c r="A1261" t="s">
        <v>2556</v>
      </c>
      <c r="B1261" t="s">
        <v>2196</v>
      </c>
      <c r="C1261" s="3">
        <v>44002</v>
      </c>
      <c r="D1261" s="13">
        <v>44024</v>
      </c>
      <c r="E1261" s="3" t="s">
        <v>2593</v>
      </c>
      <c r="F1261">
        <f>Table1373[[#This Row],[Date Measured]]-Table1373[[#This Row],[Exp. Start]]</f>
        <v>22</v>
      </c>
      <c r="G1261">
        <v>12.12</v>
      </c>
      <c r="H1261">
        <v>42</v>
      </c>
      <c r="I1261">
        <v>0.23599999999999999</v>
      </c>
      <c r="J1261">
        <f>Table1373[[#This Row],[Mass]]*1000</f>
        <v>236</v>
      </c>
      <c r="K1261">
        <f>LOG(Table1373[[#This Row],[SVL]])</f>
        <v>1.0835026198302673</v>
      </c>
      <c r="L1261">
        <f>LOG(Table1373[[#This Row],[Mass (mg)]])</f>
        <v>2.3729120029701067</v>
      </c>
      <c r="M1261">
        <f>Table1373[[#This Row],[Mass (mg)]]*($M$4/Table1373[[#This Row],[SVL]])^$M$3</f>
        <v>411.18045016385713</v>
      </c>
      <c r="N1261" s="13">
        <v>44029</v>
      </c>
      <c r="O1261" t="s">
        <v>2594</v>
      </c>
      <c r="P1261">
        <f>Table1373[[#This Row],[Date Measured GS 46]]-Table1373[[#This Row],[Exp. Start]]</f>
        <v>27</v>
      </c>
      <c r="Q1261">
        <v>10.78</v>
      </c>
      <c r="R1261">
        <v>46</v>
      </c>
      <c r="S1261">
        <v>0.16700000000000001</v>
      </c>
      <c r="T1261">
        <f>Table1373[[#This Row],[Mass GS 46]]*1000</f>
        <v>167</v>
      </c>
      <c r="U1261">
        <f>LOG(Table1373[[#This Row],[SVL GS 46]])</f>
        <v>1.0326187608507198</v>
      </c>
      <c r="V1261">
        <f>LOG(Table1373[[#This Row],[Mass (mg) GS 46]])</f>
        <v>2.2227164711475833</v>
      </c>
      <c r="W1261">
        <f>Table1373[[#This Row],[Mass (mg) GS 46]]*($W$4/Table1373[[#This Row],[SVL GS 46]])^$W$3</f>
        <v>436.7209927721961</v>
      </c>
      <c r="X1261" s="12">
        <f>Table1373[[#This Row],[GS 46]]-Table1373[[#This Row],[GS]]</f>
        <v>4</v>
      </c>
      <c r="Y1261">
        <f>Table1373[[#This Row],[SVL GS 46]]-Table1373[[#This Row],[SVL]]</f>
        <v>-1.3399999999999999</v>
      </c>
      <c r="Z1261">
        <f>Table1373[[#This Row],[Mass GS 46]]-Table1373[[#This Row],[Mass]]</f>
        <v>-6.8999999999999978E-2</v>
      </c>
      <c r="AA1261">
        <f>Table1373[[#This Row],[SMI.mg GS 46]]-Table1373[[#This Row],[SMI.mg]]</f>
        <v>25.540542608338967</v>
      </c>
      <c r="AB1261">
        <f>Table1373[[#This Row],[Days post-exp. GS 46]]-Table1373[[#This Row],[Days post-exp.]]</f>
        <v>5</v>
      </c>
    </row>
    <row r="1262" spans="1:28">
      <c r="A1262" t="s">
        <v>2556</v>
      </c>
      <c r="B1262" t="s">
        <v>2196</v>
      </c>
      <c r="C1262" s="3">
        <v>44002</v>
      </c>
      <c r="D1262" s="13">
        <v>44025</v>
      </c>
      <c r="E1262" s="3" t="s">
        <v>2595</v>
      </c>
      <c r="F1262">
        <f>Table1373[[#This Row],[Date Measured]]-Table1373[[#This Row],[Exp. Start]]</f>
        <v>23</v>
      </c>
      <c r="G1262">
        <v>11.93</v>
      </c>
      <c r="H1262">
        <v>42</v>
      </c>
      <c r="I1262">
        <v>0.24199999999999999</v>
      </c>
      <c r="J1262">
        <f>Table1373[[#This Row],[Mass]]*1000</f>
        <v>242</v>
      </c>
      <c r="K1262">
        <f>LOG(Table1373[[#This Row],[SVL]])</f>
        <v>1.0766404436703418</v>
      </c>
      <c r="L1262">
        <f>LOG(Table1373[[#This Row],[Mass (mg)]])</f>
        <v>2.3838153659804311</v>
      </c>
      <c r="M1262">
        <f>Table1373[[#This Row],[Mass (mg)]]*($M$4/Table1373[[#This Row],[SVL]])^$M$3</f>
        <v>440.6068010345229</v>
      </c>
      <c r="N1262" s="13">
        <v>44031</v>
      </c>
      <c r="O1262" t="s">
        <v>2596</v>
      </c>
      <c r="P1262">
        <f>Table1373[[#This Row],[Date Measured GS 46]]-Table1373[[#This Row],[Exp. Start]]</f>
        <v>29</v>
      </c>
      <c r="Q1262">
        <v>11.89</v>
      </c>
      <c r="R1262">
        <v>46</v>
      </c>
      <c r="S1262">
        <v>0.153</v>
      </c>
      <c r="T1262">
        <f>Table1373[[#This Row],[Mass GS 46]]*1000</f>
        <v>153</v>
      </c>
      <c r="U1262">
        <f>LOG(Table1373[[#This Row],[SVL GS 46]])</f>
        <v>1.0751818546186915</v>
      </c>
      <c r="V1262">
        <f>LOG(Table1373[[#This Row],[Mass (mg) GS 46]])</f>
        <v>2.1846914308175989</v>
      </c>
      <c r="W1262">
        <f>Table1373[[#This Row],[Mass (mg) GS 46]]*($W$4/Table1373[[#This Row],[SVL GS 46]])^$W$3</f>
        <v>299.05520498672053</v>
      </c>
      <c r="X1262" s="12">
        <f>Table1373[[#This Row],[GS 46]]-Table1373[[#This Row],[GS]]</f>
        <v>4</v>
      </c>
      <c r="Y1262">
        <f>Table1373[[#This Row],[SVL GS 46]]-Table1373[[#This Row],[SVL]]</f>
        <v>-3.9999999999999147E-2</v>
      </c>
      <c r="Z1262">
        <f>Table1373[[#This Row],[Mass GS 46]]-Table1373[[#This Row],[Mass]]</f>
        <v>-8.8999999999999996E-2</v>
      </c>
      <c r="AA1262">
        <f>Table1373[[#This Row],[SMI.mg GS 46]]-Table1373[[#This Row],[SMI.mg]]</f>
        <v>-141.55159604780238</v>
      </c>
      <c r="AB1262">
        <f>Table1373[[#This Row],[Days post-exp. GS 46]]-Table1373[[#This Row],[Days post-exp.]]</f>
        <v>6</v>
      </c>
    </row>
    <row r="1263" spans="1:28">
      <c r="A1263" t="s">
        <v>2556</v>
      </c>
      <c r="B1263" t="s">
        <v>2196</v>
      </c>
      <c r="C1263" s="3">
        <v>44002</v>
      </c>
      <c r="D1263" s="13">
        <v>44027</v>
      </c>
      <c r="E1263" s="3" t="s">
        <v>2597</v>
      </c>
      <c r="F1263">
        <f>Table1373[[#This Row],[Date Measured]]-Table1373[[#This Row],[Exp. Start]]</f>
        <v>25</v>
      </c>
      <c r="G1263">
        <v>13.7</v>
      </c>
      <c r="H1263">
        <v>42</v>
      </c>
      <c r="I1263">
        <v>0.25700000000000001</v>
      </c>
      <c r="J1263">
        <f>Table1373[[#This Row],[Mass]]*1000</f>
        <v>257</v>
      </c>
      <c r="K1263">
        <f>LOG(Table1373[[#This Row],[SVL]])</f>
        <v>1.1367205671564067</v>
      </c>
      <c r="L1263">
        <f>LOG(Table1373[[#This Row],[Mass (mg)]])</f>
        <v>2.4099331233312946</v>
      </c>
      <c r="M1263">
        <f>Table1373[[#This Row],[Mass (mg)]]*($M$4/Table1373[[#This Row],[SVL]])^$M$3</f>
        <v>318.27967426211183</v>
      </c>
      <c r="N1263" s="13">
        <v>44031</v>
      </c>
      <c r="O1263" t="s">
        <v>2598</v>
      </c>
      <c r="P1263">
        <f>Table1373[[#This Row],[Date Measured GS 46]]-Table1373[[#This Row],[Exp. Start]]</f>
        <v>29</v>
      </c>
      <c r="Q1263">
        <v>12.91</v>
      </c>
      <c r="R1263">
        <v>46</v>
      </c>
      <c r="S1263">
        <v>0.17599999999999999</v>
      </c>
      <c r="T1263">
        <f>Table1373[[#This Row],[Mass GS 46]]*1000</f>
        <v>176</v>
      </c>
      <c r="U1263">
        <f>LOG(Table1373[[#This Row],[SVL GS 46]])</f>
        <v>1.1109262422664203</v>
      </c>
      <c r="V1263">
        <f>LOG(Table1373[[#This Row],[Mass (mg) GS 46]])</f>
        <v>2.2455126678141499</v>
      </c>
      <c r="W1263">
        <f>Table1373[[#This Row],[Mass (mg) GS 46]]*($W$4/Table1373[[#This Row],[SVL GS 46]])^$W$3</f>
        <v>269.40083912175925</v>
      </c>
      <c r="X1263" s="12">
        <f>Table1373[[#This Row],[GS 46]]-Table1373[[#This Row],[GS]]</f>
        <v>4</v>
      </c>
      <c r="Y1263">
        <f>Table1373[[#This Row],[SVL GS 46]]-Table1373[[#This Row],[SVL]]</f>
        <v>-0.78999999999999915</v>
      </c>
      <c r="Z1263">
        <f>Table1373[[#This Row],[Mass GS 46]]-Table1373[[#This Row],[Mass]]</f>
        <v>-8.1000000000000016E-2</v>
      </c>
      <c r="AA1263">
        <f>Table1373[[#This Row],[SMI.mg GS 46]]-Table1373[[#This Row],[SMI.mg]]</f>
        <v>-48.878835140352578</v>
      </c>
      <c r="AB1263">
        <f>Table1373[[#This Row],[Days post-exp. GS 46]]-Table1373[[#This Row],[Days post-exp.]]</f>
        <v>4</v>
      </c>
    </row>
    <row r="1264" spans="1:28">
      <c r="A1264" t="s">
        <v>2556</v>
      </c>
      <c r="B1264" t="s">
        <v>2196</v>
      </c>
      <c r="C1264" s="3">
        <v>44002</v>
      </c>
      <c r="D1264" s="13">
        <v>44028</v>
      </c>
      <c r="E1264" s="3" t="s">
        <v>2599</v>
      </c>
      <c r="F1264">
        <f>Table1373[[#This Row],[Date Measured]]-Table1373[[#This Row],[Exp. Start]]</f>
        <v>26</v>
      </c>
      <c r="G1264">
        <v>15.09</v>
      </c>
      <c r="H1264">
        <v>42</v>
      </c>
      <c r="I1264">
        <v>0.35299999999999998</v>
      </c>
      <c r="J1264">
        <f>Table1373[[#This Row],[Mass]]*1000</f>
        <v>353</v>
      </c>
      <c r="K1264">
        <f>LOG(Table1373[[#This Row],[SVL]])</f>
        <v>1.1786892397755899</v>
      </c>
      <c r="L1264">
        <f>LOG(Table1373[[#This Row],[Mass (mg)]])</f>
        <v>2.5477747053878224</v>
      </c>
      <c r="M1264">
        <f>Table1373[[#This Row],[Mass (mg)]]*($M$4/Table1373[[#This Row],[SVL]])^$M$3</f>
        <v>333.99652932720971</v>
      </c>
      <c r="N1264" s="13">
        <v>44031</v>
      </c>
      <c r="O1264" t="s">
        <v>2600</v>
      </c>
      <c r="P1264">
        <f>Table1373[[#This Row],[Date Measured GS 46]]-Table1373[[#This Row],[Exp. Start]]</f>
        <v>29</v>
      </c>
      <c r="Q1264">
        <v>13.75</v>
      </c>
      <c r="R1264">
        <v>46</v>
      </c>
      <c r="S1264">
        <v>0.246</v>
      </c>
      <c r="T1264">
        <f>Table1373[[#This Row],[Mass GS 46]]*1000</f>
        <v>246</v>
      </c>
      <c r="U1264">
        <f>LOG(Table1373[[#This Row],[SVL GS 46]])</f>
        <v>1.1383026981662814</v>
      </c>
      <c r="V1264">
        <f>LOG(Table1373[[#This Row],[Mass (mg) GS 46]])</f>
        <v>2.3909351071033793</v>
      </c>
      <c r="W1264">
        <f>Table1373[[#This Row],[Mass (mg) GS 46]]*($W$4/Table1373[[#This Row],[SVL GS 46]])^$W$3</f>
        <v>312.25074635110417</v>
      </c>
      <c r="X1264" s="12">
        <f>Table1373[[#This Row],[GS 46]]-Table1373[[#This Row],[GS]]</f>
        <v>4</v>
      </c>
      <c r="Y1264">
        <f>Table1373[[#This Row],[SVL GS 46]]-Table1373[[#This Row],[SVL]]</f>
        <v>-1.3399999999999999</v>
      </c>
      <c r="Z1264">
        <f>Table1373[[#This Row],[Mass GS 46]]-Table1373[[#This Row],[Mass]]</f>
        <v>-0.10699999999999998</v>
      </c>
      <c r="AA1264">
        <f>Table1373[[#This Row],[SMI.mg GS 46]]-Table1373[[#This Row],[SMI.mg]]</f>
        <v>-21.745782976105545</v>
      </c>
      <c r="AB1264">
        <f>Table1373[[#This Row],[Days post-exp. GS 46]]-Table1373[[#This Row],[Days post-exp.]]</f>
        <v>3</v>
      </c>
    </row>
    <row r="1265" spans="1:29">
      <c r="A1265" t="s">
        <v>2556</v>
      </c>
      <c r="B1265" t="s">
        <v>2196</v>
      </c>
      <c r="C1265" s="3">
        <v>44002</v>
      </c>
      <c r="D1265" s="13">
        <v>44029</v>
      </c>
      <c r="E1265" s="3" t="s">
        <v>2601</v>
      </c>
      <c r="F1265">
        <f>Table1373[[#This Row],[Date Measured]]-Table1373[[#This Row],[Exp. Start]]</f>
        <v>27</v>
      </c>
      <c r="G1265">
        <v>15.09</v>
      </c>
      <c r="H1265">
        <v>42</v>
      </c>
      <c r="I1265">
        <v>0.35299999999999998</v>
      </c>
      <c r="J1265">
        <f>Table1373[[#This Row],[Mass]]*1000</f>
        <v>353</v>
      </c>
      <c r="K1265">
        <f>LOG(Table1373[[#This Row],[SVL]])</f>
        <v>1.1786892397755899</v>
      </c>
      <c r="L1265">
        <f>LOG(Table1373[[#This Row],[Mass (mg)]])</f>
        <v>2.5477747053878224</v>
      </c>
      <c r="M1265">
        <f>Table1373[[#This Row],[Mass (mg)]]*($M$4/Table1373[[#This Row],[SVL]])^$M$3</f>
        <v>333.99652932720971</v>
      </c>
      <c r="O1265" s="6" t="s">
        <v>2602</v>
      </c>
      <c r="AC1265" s="12" t="s">
        <v>115</v>
      </c>
    </row>
    <row r="1266" spans="1:29">
      <c r="A1266" t="s">
        <v>2556</v>
      </c>
      <c r="B1266" t="s">
        <v>2196</v>
      </c>
      <c r="C1266" s="3">
        <v>44002</v>
      </c>
      <c r="D1266" s="13">
        <v>44029</v>
      </c>
      <c r="E1266" s="3" t="s">
        <v>2603</v>
      </c>
      <c r="F1266">
        <f>Table1373[[#This Row],[Date Measured]]-Table1373[[#This Row],[Exp. Start]]</f>
        <v>27</v>
      </c>
      <c r="G1266">
        <v>12.78</v>
      </c>
      <c r="H1266">
        <v>42</v>
      </c>
      <c r="I1266">
        <v>0.32500000000000001</v>
      </c>
      <c r="J1266">
        <f>Table1373[[#This Row],[Mass]]*1000</f>
        <v>325</v>
      </c>
      <c r="K1266">
        <f>LOG(Table1373[[#This Row],[SVL]])</f>
        <v>1.1065308538223813</v>
      </c>
      <c r="L1266">
        <f>LOG(Table1373[[#This Row],[Mass (mg)]])</f>
        <v>2.5118833609788744</v>
      </c>
      <c r="M1266">
        <f>Table1373[[#This Row],[Mass (mg)]]*($M$4/Table1373[[#This Row],[SVL]])^$M$3</f>
        <v>488.49040607843892</v>
      </c>
      <c r="N1266" s="13">
        <v>44032</v>
      </c>
      <c r="O1266" t="s">
        <v>2604</v>
      </c>
      <c r="P1266">
        <f>Table1373[[#This Row],[Date Measured GS 46]]-Table1373[[#This Row],[Exp. Start]]</f>
        <v>30</v>
      </c>
      <c r="Q1266">
        <v>14.19</v>
      </c>
      <c r="R1266">
        <v>46</v>
      </c>
      <c r="S1266">
        <v>0.23100000000000001</v>
      </c>
      <c r="T1266">
        <f>Table1373[[#This Row],[Mass GS 46]]*1000</f>
        <v>231</v>
      </c>
      <c r="U1266">
        <f>LOG(Table1373[[#This Row],[SVL GS 46]])</f>
        <v>1.1519823954574739</v>
      </c>
      <c r="V1266">
        <f>LOG(Table1373[[#This Row],[Mass (mg) GS 46]])</f>
        <v>2.3636119798921444</v>
      </c>
      <c r="W1266">
        <f>Table1373[[#This Row],[Mass (mg) GS 46]]*($W$4/Table1373[[#This Row],[SVL GS 46]])^$W$3</f>
        <v>267.02181764797507</v>
      </c>
      <c r="X1266" s="12">
        <f>Table1373[[#This Row],[GS 46]]-Table1373[[#This Row],[GS]]</f>
        <v>4</v>
      </c>
      <c r="Y1266">
        <f>Table1373[[#This Row],[SVL GS 46]]-Table1373[[#This Row],[SVL]]</f>
        <v>1.4100000000000001</v>
      </c>
      <c r="Z1266">
        <f>Table1373[[#This Row],[Mass GS 46]]-Table1373[[#This Row],[Mass]]</f>
        <v>-9.4E-2</v>
      </c>
      <c r="AA1266">
        <f>Table1373[[#This Row],[SMI.mg GS 46]]-Table1373[[#This Row],[SMI.mg]]</f>
        <v>-221.46858843046385</v>
      </c>
      <c r="AB1266">
        <f>Table1373[[#This Row],[Days post-exp. GS 46]]-Table1373[[#This Row],[Days post-exp.]]</f>
        <v>3</v>
      </c>
    </row>
    <row r="1267" spans="1:29">
      <c r="A1267" t="s">
        <v>2556</v>
      </c>
      <c r="B1267" t="s">
        <v>2196</v>
      </c>
      <c r="C1267" s="3">
        <v>44002</v>
      </c>
      <c r="D1267" s="13">
        <v>44030</v>
      </c>
      <c r="E1267" s="3" t="s">
        <v>2605</v>
      </c>
      <c r="F1267">
        <f>Table1373[[#This Row],[Date Measured]]-Table1373[[#This Row],[Exp. Start]]</f>
        <v>28</v>
      </c>
      <c r="G1267">
        <v>13.26</v>
      </c>
      <c r="H1267">
        <v>42</v>
      </c>
      <c r="I1267">
        <v>0.25900000000000001</v>
      </c>
      <c r="J1267">
        <f>Table1373[[#This Row],[Mass]]*1000</f>
        <v>259</v>
      </c>
      <c r="K1267">
        <f>LOG(Table1373[[#This Row],[SVL]])</f>
        <v>1.1225435240687542</v>
      </c>
      <c r="L1267">
        <f>LOG(Table1373[[#This Row],[Mass (mg)]])</f>
        <v>2.4132997640812519</v>
      </c>
      <c r="M1267">
        <f>Table1373[[#This Row],[Mass (mg)]]*($M$4/Table1373[[#This Row],[SVL]])^$M$3</f>
        <v>351.29123918146615</v>
      </c>
      <c r="N1267" s="13">
        <v>44036</v>
      </c>
      <c r="O1267" t="s">
        <v>2606</v>
      </c>
      <c r="P1267">
        <f>Table1373[[#This Row],[Date Measured GS 46]]-Table1373[[#This Row],[Exp. Start]]</f>
        <v>34</v>
      </c>
      <c r="Q1267">
        <v>14.47</v>
      </c>
      <c r="R1267">
        <v>46</v>
      </c>
      <c r="S1267">
        <v>0.19400000000000001</v>
      </c>
      <c r="T1267">
        <f>Table1373[[#This Row],[Mass GS 46]]*1000</f>
        <v>194</v>
      </c>
      <c r="U1267">
        <f>LOG(Table1373[[#This Row],[SVL GS 46]])</f>
        <v>1.1604685311190375</v>
      </c>
      <c r="V1267">
        <f>LOG(Table1373[[#This Row],[Mass (mg) GS 46]])</f>
        <v>2.287801729930226</v>
      </c>
      <c r="W1267">
        <f>Table1373[[#This Row],[Mass (mg) GS 46]]*($W$4/Table1373[[#This Row],[SVL GS 46]])^$W$3</f>
        <v>211.60680487230505</v>
      </c>
      <c r="X1267" s="12">
        <f>Table1373[[#This Row],[GS 46]]-Table1373[[#This Row],[GS]]</f>
        <v>4</v>
      </c>
      <c r="Y1267">
        <f>Table1373[[#This Row],[SVL GS 46]]-Table1373[[#This Row],[SVL]]</f>
        <v>1.2100000000000009</v>
      </c>
      <c r="Z1267">
        <f>Table1373[[#This Row],[Mass GS 46]]-Table1373[[#This Row],[Mass]]</f>
        <v>-6.5000000000000002E-2</v>
      </c>
      <c r="AA1267">
        <f>Table1373[[#This Row],[SMI.mg GS 46]]-Table1373[[#This Row],[SMI.mg]]</f>
        <v>-139.68443430916111</v>
      </c>
      <c r="AB1267">
        <f>Table1373[[#This Row],[Days post-exp. GS 46]]-Table1373[[#This Row],[Days post-exp.]]</f>
        <v>6</v>
      </c>
    </row>
    <row r="1268" spans="1:29">
      <c r="A1268" t="s">
        <v>2556</v>
      </c>
      <c r="B1268" t="s">
        <v>2196</v>
      </c>
      <c r="C1268" s="3">
        <v>44002</v>
      </c>
      <c r="D1268" s="13">
        <v>44033</v>
      </c>
      <c r="E1268" s="3" t="s">
        <v>2607</v>
      </c>
      <c r="F1268">
        <f>Table1373[[#This Row],[Date Measured]]-Table1373[[#This Row],[Exp. Start]]</f>
        <v>31</v>
      </c>
      <c r="G1268">
        <v>14.75</v>
      </c>
      <c r="H1268">
        <v>42</v>
      </c>
      <c r="I1268">
        <v>0.372</v>
      </c>
      <c r="J1268">
        <f>Table1373[[#This Row],[Mass]]*1000</f>
        <v>372</v>
      </c>
      <c r="K1268">
        <f>LOG(Table1373[[#This Row],[SVL]])</f>
        <v>1.1687920203141817</v>
      </c>
      <c r="L1268">
        <f>LOG(Table1373[[#This Row],[Mass (mg)]])</f>
        <v>2.5705429398818973</v>
      </c>
      <c r="M1268">
        <f>Table1373[[#This Row],[Mass (mg)]]*($M$4/Table1373[[#This Row],[SVL]])^$M$3</f>
        <v>375.04210201696236</v>
      </c>
      <c r="N1268" s="13">
        <v>44038</v>
      </c>
      <c r="O1268" t="s">
        <v>2608</v>
      </c>
      <c r="P1268">
        <f>Table1373[[#This Row],[Date Measured GS 46]]-Table1373[[#This Row],[Exp. Start]]</f>
        <v>36</v>
      </c>
      <c r="Q1268">
        <v>11.96</v>
      </c>
      <c r="R1268">
        <v>46</v>
      </c>
      <c r="S1268">
        <v>0.26700000000000002</v>
      </c>
      <c r="T1268">
        <f>Table1373[[#This Row],[Mass GS 46]]*1000</f>
        <v>267</v>
      </c>
      <c r="U1268">
        <f>LOG(Table1373[[#This Row],[SVL GS 46]])</f>
        <v>1.0777311796523921</v>
      </c>
      <c r="V1268">
        <f>LOG(Table1373[[#This Row],[Mass (mg) GS 46]])</f>
        <v>2.4265112613645754</v>
      </c>
      <c r="W1268">
        <f>Table1373[[#This Row],[Mass (mg) GS 46]]*($W$4/Table1373[[#This Row],[SVL GS 46]])^$W$3</f>
        <v>512.85995032396352</v>
      </c>
      <c r="X1268" s="12">
        <f>Table1373[[#This Row],[GS 46]]-Table1373[[#This Row],[GS]]</f>
        <v>4</v>
      </c>
      <c r="Y1268">
        <f>Table1373[[#This Row],[SVL GS 46]]-Table1373[[#This Row],[SVL]]</f>
        <v>-2.7899999999999991</v>
      </c>
      <c r="Z1268">
        <f>Table1373[[#This Row],[Mass GS 46]]-Table1373[[#This Row],[Mass]]</f>
        <v>-0.10499999999999998</v>
      </c>
      <c r="AA1268">
        <f>Table1373[[#This Row],[SMI.mg GS 46]]-Table1373[[#This Row],[SMI.mg]]</f>
        <v>137.81784830700116</v>
      </c>
      <c r="AB1268">
        <f>Table1373[[#This Row],[Days post-exp. GS 46]]-Table1373[[#This Row],[Days post-exp.]]</f>
        <v>5</v>
      </c>
    </row>
    <row r="1269" spans="1:29">
      <c r="A1269" t="s">
        <v>2556</v>
      </c>
      <c r="B1269" t="s">
        <v>2196</v>
      </c>
      <c r="C1269" s="3">
        <v>44002</v>
      </c>
      <c r="D1269" s="13">
        <v>44033</v>
      </c>
      <c r="E1269" s="3" t="s">
        <v>2609</v>
      </c>
      <c r="F1269">
        <f>Table1373[[#This Row],[Date Measured]]-Table1373[[#This Row],[Exp. Start]]</f>
        <v>31</v>
      </c>
      <c r="G1269">
        <v>14.65</v>
      </c>
      <c r="H1269">
        <v>42</v>
      </c>
      <c r="I1269">
        <v>0.34899999999999998</v>
      </c>
      <c r="J1269">
        <f>Table1373[[#This Row],[Mass]]*1000</f>
        <v>349</v>
      </c>
      <c r="K1269">
        <f>LOG(Table1373[[#This Row],[SVL]])</f>
        <v>1.1658376246901283</v>
      </c>
      <c r="L1269">
        <f>LOG(Table1373[[#This Row],[Mass (mg)]])</f>
        <v>2.5428254269591797</v>
      </c>
      <c r="M1269">
        <f>Table1373[[#This Row],[Mass (mg)]]*($M$4/Table1373[[#This Row],[SVL]])^$M$3</f>
        <v>358.5851644658286</v>
      </c>
      <c r="N1269" s="13">
        <v>44038</v>
      </c>
      <c r="O1269" t="s">
        <v>2610</v>
      </c>
      <c r="P1269">
        <f>Table1373[[#This Row],[Date Measured GS 46]]-Table1373[[#This Row],[Exp. Start]]</f>
        <v>36</v>
      </c>
      <c r="Q1269">
        <v>11.95</v>
      </c>
      <c r="R1269">
        <v>46</v>
      </c>
      <c r="S1269">
        <v>0.23899999999999999</v>
      </c>
      <c r="T1269">
        <f>Table1373[[#This Row],[Mass GS 46]]*1000</f>
        <v>239</v>
      </c>
      <c r="U1269">
        <f>LOG(Table1373[[#This Row],[SVL GS 46]])</f>
        <v>1.0773679052841565</v>
      </c>
      <c r="V1269">
        <f>LOG(Table1373[[#This Row],[Mass (mg) GS 46]])</f>
        <v>2.3783979009481375</v>
      </c>
      <c r="W1269">
        <f>Table1373[[#This Row],[Mass (mg) GS 46]]*($W$4/Table1373[[#This Row],[SVL GS 46]])^$W$3</f>
        <v>460.2189325647002</v>
      </c>
      <c r="X1269" s="12">
        <f>Table1373[[#This Row],[GS 46]]-Table1373[[#This Row],[GS]]</f>
        <v>4</v>
      </c>
      <c r="Y1269">
        <f>Table1373[[#This Row],[SVL GS 46]]-Table1373[[#This Row],[SVL]]</f>
        <v>-2.7000000000000011</v>
      </c>
      <c r="Z1269">
        <f>Table1373[[#This Row],[Mass GS 46]]-Table1373[[#This Row],[Mass]]</f>
        <v>-0.10999999999999999</v>
      </c>
      <c r="AA1269">
        <f>Table1373[[#This Row],[SMI.mg GS 46]]-Table1373[[#This Row],[SMI.mg]]</f>
        <v>101.6337680988716</v>
      </c>
      <c r="AB1269">
        <f>Table1373[[#This Row],[Days post-exp. GS 46]]-Table1373[[#This Row],[Days post-exp.]]</f>
        <v>5</v>
      </c>
    </row>
    <row r="1270" spans="1:29">
      <c r="A1270" t="s">
        <v>2556</v>
      </c>
      <c r="B1270" t="s">
        <v>2196</v>
      </c>
      <c r="C1270" s="3">
        <v>44002</v>
      </c>
      <c r="D1270" s="18">
        <v>44034</v>
      </c>
      <c r="E1270" s="4" t="s">
        <v>2611</v>
      </c>
      <c r="F1270">
        <f>Table1373[[#This Row],[Date Measured]]-Table1373[[#This Row],[Exp. Start]]</f>
        <v>32</v>
      </c>
      <c r="G1270" s="4">
        <v>13.71</v>
      </c>
      <c r="H1270" s="4">
        <v>44</v>
      </c>
      <c r="I1270" s="4">
        <v>0.34200000000000003</v>
      </c>
      <c r="J1270" s="4">
        <f>Table1373[[#This Row],[Mass]]*1000</f>
        <v>342</v>
      </c>
      <c r="K1270" s="4">
        <f>LOG(Table1373[[#This Row],[SVL]])</f>
        <v>1.1370374547895128</v>
      </c>
      <c r="L1270" s="4">
        <f>LOG(Table1373[[#This Row],[Mass (mg)]])</f>
        <v>2.5340261060561349</v>
      </c>
      <c r="M1270">
        <f>Table1373[[#This Row],[Mass (mg)]]*($M$4/Table1373[[#This Row],[SVL]])^$M$3</f>
        <v>422.68726267978985</v>
      </c>
      <c r="N1270" s="13">
        <v>44036</v>
      </c>
      <c r="O1270" t="s">
        <v>2612</v>
      </c>
      <c r="P1270">
        <f>Table1373[[#This Row],[Date Measured GS 46]]-Table1373[[#This Row],[Exp. Start]]</f>
        <v>34</v>
      </c>
      <c r="Q1270">
        <v>14.29</v>
      </c>
      <c r="R1270">
        <v>46</v>
      </c>
      <c r="S1270">
        <v>0.379</v>
      </c>
      <c r="T1270">
        <f>Table1373[[#This Row],[Mass GS 46]]*1000</f>
        <v>379</v>
      </c>
      <c r="U1270">
        <f>LOG(Table1373[[#This Row],[SVL GS 46]])</f>
        <v>1.1550322287909702</v>
      </c>
      <c r="V1270">
        <f>LOG(Table1373[[#This Row],[Mass (mg) GS 46]])</f>
        <v>2.5786392099680722</v>
      </c>
      <c r="W1270">
        <f>Table1373[[#This Row],[Mass (mg) GS 46]]*($W$4/Table1373[[#This Row],[SVL GS 46]])^$W$3</f>
        <v>429.05688803972265</v>
      </c>
      <c r="X1270" s="12">
        <f>Table1373[[#This Row],[GS 46]]-Table1373[[#This Row],[GS]]</f>
        <v>2</v>
      </c>
      <c r="Y1270">
        <f>Table1373[[#This Row],[SVL GS 46]]-Table1373[[#This Row],[SVL]]</f>
        <v>0.57999999999999829</v>
      </c>
      <c r="Z1270">
        <f>Table1373[[#This Row],[Mass GS 46]]-Table1373[[#This Row],[Mass]]</f>
        <v>3.6999999999999977E-2</v>
      </c>
      <c r="AA1270">
        <f>Table1373[[#This Row],[SMI.mg GS 46]]-Table1373[[#This Row],[SMI.mg]]</f>
        <v>6.3696253599327974</v>
      </c>
      <c r="AB1270">
        <f>Table1373[[#This Row],[Days post-exp. GS 46]]-Table1373[[#This Row],[Days post-exp.]]</f>
        <v>2</v>
      </c>
    </row>
    <row r="1271" spans="1:29">
      <c r="A1271" t="s">
        <v>2556</v>
      </c>
      <c r="B1271" t="s">
        <v>2196</v>
      </c>
      <c r="C1271" s="3">
        <v>44002</v>
      </c>
      <c r="D1271" s="13">
        <v>44036</v>
      </c>
      <c r="E1271" s="3" t="s">
        <v>2613</v>
      </c>
      <c r="F1271">
        <f>Table1373[[#This Row],[Date Measured]]-Table1373[[#This Row],[Exp. Start]]</f>
        <v>34</v>
      </c>
      <c r="G1271">
        <v>13.91</v>
      </c>
      <c r="H1271">
        <v>42</v>
      </c>
      <c r="I1271">
        <v>0.443</v>
      </c>
      <c r="J1271">
        <f>Table1373[[#This Row],[Mass]]*1000</f>
        <v>443</v>
      </c>
      <c r="K1271">
        <f>LOG(Table1373[[#This Row],[SVL]])</f>
        <v>1.1433271299920464</v>
      </c>
      <c r="L1271">
        <f>LOG(Table1373[[#This Row],[Mass (mg)]])</f>
        <v>2.6464037262230695</v>
      </c>
      <c r="M1271">
        <f>Table1373[[#This Row],[Mass (mg)]]*($M$4/Table1373[[#This Row],[SVL]])^$M$3</f>
        <v>525.86730753343443</v>
      </c>
      <c r="N1271" s="13">
        <v>44039</v>
      </c>
      <c r="O1271" t="s">
        <v>2614</v>
      </c>
      <c r="P1271">
        <f>Table1373[[#This Row],[Date Measured GS 46]]-Table1373[[#This Row],[Exp. Start]]</f>
        <v>37</v>
      </c>
      <c r="Q1271">
        <v>15.48</v>
      </c>
      <c r="R1271">
        <v>46</v>
      </c>
      <c r="S1271">
        <v>0.318</v>
      </c>
      <c r="T1271">
        <f>Table1373[[#This Row],[Mass GS 46]]*1000</f>
        <v>318</v>
      </c>
      <c r="U1271">
        <f>LOG(Table1373[[#This Row],[SVL GS 46]])</f>
        <v>1.1897709563468739</v>
      </c>
      <c r="V1271">
        <f>LOG(Table1373[[#This Row],[Mass (mg) GS 46]])</f>
        <v>2.5024271199844326</v>
      </c>
      <c r="W1271">
        <f>Table1373[[#This Row],[Mass (mg) GS 46]]*($W$4/Table1373[[#This Row],[SVL GS 46]])^$W$3</f>
        <v>283.86791073786975</v>
      </c>
      <c r="X1271" s="12">
        <f>Table1373[[#This Row],[GS 46]]-Table1373[[#This Row],[GS]]</f>
        <v>4</v>
      </c>
      <c r="Y1271">
        <f>Table1373[[#This Row],[SVL GS 46]]-Table1373[[#This Row],[SVL]]</f>
        <v>1.5700000000000003</v>
      </c>
      <c r="Z1271">
        <f>Table1373[[#This Row],[Mass GS 46]]-Table1373[[#This Row],[Mass]]</f>
        <v>-0.125</v>
      </c>
      <c r="AA1271">
        <f>Table1373[[#This Row],[SMI.mg GS 46]]-Table1373[[#This Row],[SMI.mg]]</f>
        <v>-241.99939679556468</v>
      </c>
      <c r="AB1271">
        <f>Table1373[[#This Row],[Days post-exp. GS 46]]-Table1373[[#This Row],[Days post-exp.]]</f>
        <v>3</v>
      </c>
    </row>
    <row r="1272" spans="1:29">
      <c r="A1272" t="s">
        <v>2556</v>
      </c>
      <c r="B1272" t="s">
        <v>2196</v>
      </c>
      <c r="C1272" s="3">
        <v>44002</v>
      </c>
      <c r="D1272" s="13">
        <v>44036</v>
      </c>
      <c r="E1272" s="3" t="s">
        <v>2615</v>
      </c>
      <c r="F1272">
        <f>Table1373[[#This Row],[Date Measured]]-Table1373[[#This Row],[Exp. Start]]</f>
        <v>34</v>
      </c>
      <c r="G1272">
        <v>16.510000000000002</v>
      </c>
      <c r="H1272">
        <v>42</v>
      </c>
      <c r="I1272">
        <v>0.36899999999999999</v>
      </c>
      <c r="J1272">
        <f>Table1373[[#This Row],[Mass]]*1000</f>
        <v>369</v>
      </c>
      <c r="K1272">
        <f>LOG(Table1373[[#This Row],[SVL]])</f>
        <v>1.2177470732627937</v>
      </c>
      <c r="L1272">
        <f>LOG(Table1373[[#This Row],[Mass (mg)]])</f>
        <v>2.5670263661590602</v>
      </c>
      <c r="M1272">
        <f>Table1373[[#This Row],[Mass (mg)]]*($M$4/Table1373[[#This Row],[SVL]])^$M$3</f>
        <v>271.76502031841898</v>
      </c>
      <c r="N1272" s="13">
        <v>44041</v>
      </c>
      <c r="O1272" t="s">
        <v>2616</v>
      </c>
      <c r="P1272">
        <f>Table1373[[#This Row],[Date Measured GS 46]]-Table1373[[#This Row],[Exp. Start]]</f>
        <v>39</v>
      </c>
      <c r="Q1272">
        <v>16.670000000000002</v>
      </c>
      <c r="R1272">
        <v>46</v>
      </c>
      <c r="S1272">
        <v>0.40500000000000003</v>
      </c>
      <c r="T1272">
        <f>Table1373[[#This Row],[Mass GS 46]]*1000</f>
        <v>405</v>
      </c>
      <c r="U1272">
        <f>LOG(Table1373[[#This Row],[SVL GS 46]])</f>
        <v>1.2219355998280053</v>
      </c>
      <c r="V1272">
        <f>LOG(Table1373[[#This Row],[Mass (mg) GS 46]])</f>
        <v>2.6074550232146687</v>
      </c>
      <c r="W1272">
        <f>Table1373[[#This Row],[Mass (mg) GS 46]]*($W$4/Table1373[[#This Row],[SVL GS 46]])^$W$3</f>
        <v>290.13737061518674</v>
      </c>
      <c r="X1272" s="12">
        <f>Table1373[[#This Row],[GS 46]]-Table1373[[#This Row],[GS]]</f>
        <v>4</v>
      </c>
      <c r="Y1272">
        <f>Table1373[[#This Row],[SVL GS 46]]-Table1373[[#This Row],[SVL]]</f>
        <v>0.16000000000000014</v>
      </c>
      <c r="Z1272">
        <f>Table1373[[#This Row],[Mass GS 46]]-Table1373[[#This Row],[Mass]]</f>
        <v>3.6000000000000032E-2</v>
      </c>
      <c r="AA1272">
        <f>Table1373[[#This Row],[SMI.mg GS 46]]-Table1373[[#This Row],[SMI.mg]]</f>
        <v>18.372350296767763</v>
      </c>
      <c r="AB1272">
        <f>Table1373[[#This Row],[Days post-exp. GS 46]]-Table1373[[#This Row],[Days post-exp.]]</f>
        <v>5</v>
      </c>
    </row>
    <row r="1273" spans="1:29">
      <c r="A1273" t="s">
        <v>2556</v>
      </c>
      <c r="B1273" t="s">
        <v>2196</v>
      </c>
      <c r="C1273" s="3">
        <v>44002</v>
      </c>
      <c r="D1273" s="13">
        <v>44037</v>
      </c>
      <c r="E1273" s="3" t="s">
        <v>2617</v>
      </c>
      <c r="F1273">
        <f>Table1373[[#This Row],[Date Measured]]-Table1373[[#This Row],[Exp. Start]]</f>
        <v>35</v>
      </c>
      <c r="G1273">
        <v>18.25</v>
      </c>
      <c r="H1273">
        <v>42</v>
      </c>
      <c r="I1273">
        <v>0.82599999999999996</v>
      </c>
      <c r="J1273">
        <f>Table1373[[#This Row],[Mass]]*1000</f>
        <v>826</v>
      </c>
      <c r="K1273">
        <f>LOG(Table1373[[#This Row],[SVL]])</f>
        <v>1.2612628687924936</v>
      </c>
      <c r="L1273">
        <f>LOG(Table1373[[#This Row],[Mass (mg)]])</f>
        <v>2.9169800473203824</v>
      </c>
      <c r="M1273">
        <f>Table1373[[#This Row],[Mass (mg)]]*($M$4/Table1373[[#This Row],[SVL]])^$M$3</f>
        <v>460.18135351398382</v>
      </c>
      <c r="N1273" s="13">
        <v>44045</v>
      </c>
      <c r="O1273" t="s">
        <v>2618</v>
      </c>
      <c r="P1273">
        <f>Table1373[[#This Row],[Date Measured GS 46]]-Table1373[[#This Row],[Exp. Start]]</f>
        <v>43</v>
      </c>
      <c r="Q1273">
        <v>19.88</v>
      </c>
      <c r="R1273">
        <v>46</v>
      </c>
      <c r="S1273">
        <v>0.54200000000000004</v>
      </c>
      <c r="T1273">
        <f>Table1373[[#This Row],[Mass GS 46]]*1000</f>
        <v>542</v>
      </c>
      <c r="U1273">
        <f>LOG(Table1373[[#This Row],[SVL GS 46]])</f>
        <v>1.2984163800612945</v>
      </c>
      <c r="V1273">
        <f>LOG(Table1373[[#This Row],[Mass (mg) GS 46]])</f>
        <v>2.7339992865383871</v>
      </c>
      <c r="W1273">
        <f>Table1373[[#This Row],[Mass (mg) GS 46]]*($W$4/Table1373[[#This Row],[SVL GS 46]])^$W$3</f>
        <v>230.12964693542068</v>
      </c>
      <c r="X1273" s="12">
        <f>Table1373[[#This Row],[GS 46]]-Table1373[[#This Row],[GS]]</f>
        <v>4</v>
      </c>
      <c r="Y1273">
        <f>Table1373[[#This Row],[SVL GS 46]]-Table1373[[#This Row],[SVL]]</f>
        <v>1.629999999999999</v>
      </c>
      <c r="Z1273">
        <f>Table1373[[#This Row],[Mass GS 46]]-Table1373[[#This Row],[Mass]]</f>
        <v>-0.28399999999999992</v>
      </c>
      <c r="AA1273">
        <f>Table1373[[#This Row],[SMI.mg GS 46]]-Table1373[[#This Row],[SMI.mg]]</f>
        <v>-230.05170657856314</v>
      </c>
      <c r="AB1273">
        <f>Table1373[[#This Row],[Days post-exp. GS 46]]-Table1373[[#This Row],[Days post-exp.]]</f>
        <v>8</v>
      </c>
    </row>
    <row r="1274" spans="1:29">
      <c r="A1274" t="s">
        <v>2556</v>
      </c>
      <c r="B1274" t="s">
        <v>2196</v>
      </c>
      <c r="C1274" s="3">
        <v>44002</v>
      </c>
      <c r="D1274" s="13">
        <v>44038</v>
      </c>
      <c r="E1274" s="3" t="s">
        <v>2619</v>
      </c>
      <c r="F1274">
        <f>Table1373[[#This Row],[Date Measured]]-Table1373[[#This Row],[Exp. Start]]</f>
        <v>36</v>
      </c>
      <c r="G1274">
        <v>15.56</v>
      </c>
      <c r="H1274">
        <v>42</v>
      </c>
      <c r="I1274">
        <v>0.45100000000000001</v>
      </c>
      <c r="J1274">
        <f>Table1373[[#This Row],[Mass]]*1000</f>
        <v>451</v>
      </c>
      <c r="K1274">
        <f>LOG(Table1373[[#This Row],[SVL]])</f>
        <v>1.1920095926536702</v>
      </c>
      <c r="L1274">
        <f>LOG(Table1373[[#This Row],[Mass (mg)]])</f>
        <v>2.6541765418779604</v>
      </c>
      <c r="M1274">
        <f>Table1373[[#This Row],[Mass (mg)]]*($M$4/Table1373[[#This Row],[SVL]])^$M$3</f>
        <v>391.7765391344858</v>
      </c>
      <c r="O1274" s="6" t="s">
        <v>2620</v>
      </c>
      <c r="AC1274" s="12" t="s">
        <v>2621</v>
      </c>
    </row>
    <row r="1275" spans="1:29">
      <c r="A1275" t="s">
        <v>2556</v>
      </c>
      <c r="B1275" t="s">
        <v>2196</v>
      </c>
      <c r="C1275" s="3">
        <v>44002</v>
      </c>
      <c r="D1275" s="13">
        <v>44038</v>
      </c>
      <c r="E1275" s="3" t="s">
        <v>2622</v>
      </c>
      <c r="F1275">
        <f>Table1373[[#This Row],[Date Measured]]-Table1373[[#This Row],[Exp. Start]]</f>
        <v>36</v>
      </c>
      <c r="G1275">
        <v>15.04</v>
      </c>
      <c r="H1275">
        <v>42</v>
      </c>
      <c r="I1275">
        <v>0.46400000000000002</v>
      </c>
      <c r="J1275">
        <f>Table1373[[#This Row],[Mass]]*1000</f>
        <v>464</v>
      </c>
      <c r="K1275">
        <f>LOG(Table1373[[#This Row],[SVL]])</f>
        <v>1.1772478362556233</v>
      </c>
      <c r="L1275">
        <f>LOG(Table1373[[#This Row],[Mass (mg)]])</f>
        <v>2.6665179805548807</v>
      </c>
      <c r="M1275">
        <f>Table1373[[#This Row],[Mass (mg)]]*($M$4/Table1373[[#This Row],[SVL]])^$M$3</f>
        <v>443.09864637299324</v>
      </c>
      <c r="N1275" s="13">
        <v>44041</v>
      </c>
      <c r="O1275" t="s">
        <v>2623</v>
      </c>
      <c r="P1275">
        <f>Table1373[[#This Row],[Date Measured GS 46]]-Table1373[[#This Row],[Exp. Start]]</f>
        <v>39</v>
      </c>
      <c r="Q1275">
        <v>15.73</v>
      </c>
      <c r="R1275">
        <v>46</v>
      </c>
      <c r="S1275">
        <v>0.35299999999999998</v>
      </c>
      <c r="T1275">
        <f>Table1373[[#This Row],[Mass GS 46]]*1000</f>
        <v>353</v>
      </c>
      <c r="U1275">
        <f>LOG(Table1373[[#This Row],[SVL GS 46]])</f>
        <v>1.1967287226232868</v>
      </c>
      <c r="V1275">
        <f>LOG(Table1373[[#This Row],[Mass (mg) GS 46]])</f>
        <v>2.5477747053878224</v>
      </c>
      <c r="W1275">
        <f>Table1373[[#This Row],[Mass (mg) GS 46]]*($W$4/Table1373[[#This Row],[SVL GS 46]])^$W$3</f>
        <v>300.46702993736108</v>
      </c>
      <c r="X1275" s="12">
        <f>Table1373[[#This Row],[GS 46]]-Table1373[[#This Row],[GS]]</f>
        <v>4</v>
      </c>
      <c r="Y1275">
        <f>Table1373[[#This Row],[SVL GS 46]]-Table1373[[#This Row],[SVL]]</f>
        <v>0.69000000000000128</v>
      </c>
      <c r="Z1275">
        <f>Table1373[[#This Row],[Mass GS 46]]-Table1373[[#This Row],[Mass]]</f>
        <v>-0.11100000000000004</v>
      </c>
      <c r="AA1275">
        <f>Table1373[[#This Row],[SMI.mg GS 46]]-Table1373[[#This Row],[SMI.mg]]</f>
        <v>-142.63161643563217</v>
      </c>
      <c r="AB1275">
        <f>Table1373[[#This Row],[Days post-exp. GS 46]]-Table1373[[#This Row],[Days post-exp.]]</f>
        <v>3</v>
      </c>
    </row>
    <row r="1276" spans="1:29">
      <c r="A1276" t="s">
        <v>2556</v>
      </c>
      <c r="B1276" t="s">
        <v>2196</v>
      </c>
      <c r="C1276" s="3">
        <v>44002</v>
      </c>
      <c r="D1276" s="13">
        <v>44038</v>
      </c>
      <c r="E1276" s="3" t="s">
        <v>2624</v>
      </c>
      <c r="F1276">
        <f>Table1373[[#This Row],[Date Measured]]-Table1373[[#This Row],[Exp. Start]]</f>
        <v>36</v>
      </c>
      <c r="G1276">
        <v>17.21</v>
      </c>
      <c r="H1276">
        <v>42</v>
      </c>
      <c r="I1276">
        <v>0.51500000000000001</v>
      </c>
      <c r="J1276">
        <f>Table1373[[#This Row],[Mass]]*1000</f>
        <v>515</v>
      </c>
      <c r="K1276">
        <f>LOG(Table1373[[#This Row],[SVL]])</f>
        <v>1.2357808703275603</v>
      </c>
      <c r="L1276">
        <f>LOG(Table1373[[#This Row],[Mass (mg)]])</f>
        <v>2.7118072290411912</v>
      </c>
      <c r="M1276">
        <f>Table1373[[#This Row],[Mass (mg)]]*($M$4/Table1373[[#This Row],[SVL]])^$M$3</f>
        <v>337.86189781997285</v>
      </c>
      <c r="N1276" s="13">
        <v>44041</v>
      </c>
      <c r="O1276" t="s">
        <v>2625</v>
      </c>
      <c r="P1276">
        <f>Table1373[[#This Row],[Date Measured GS 46]]-Table1373[[#This Row],[Exp. Start]]</f>
        <v>39</v>
      </c>
      <c r="Q1276">
        <v>16.239999999999998</v>
      </c>
      <c r="R1276">
        <v>46</v>
      </c>
      <c r="S1276">
        <v>0.378</v>
      </c>
      <c r="T1276">
        <f>Table1373[[#This Row],[Mass GS 46]]*1000</f>
        <v>378</v>
      </c>
      <c r="U1276">
        <f>LOG(Table1373[[#This Row],[SVL GS 46]])</f>
        <v>1.2105860249051565</v>
      </c>
      <c r="V1276">
        <f>LOG(Table1373[[#This Row],[Mass (mg) GS 46]])</f>
        <v>2.5774917998372255</v>
      </c>
      <c r="W1276">
        <f>Table1373[[#This Row],[Mass (mg) GS 46]]*($W$4/Table1373[[#This Row],[SVL GS 46]])^$W$3</f>
        <v>292.65285006796813</v>
      </c>
      <c r="X1276" s="12">
        <f>Table1373[[#This Row],[GS 46]]-Table1373[[#This Row],[GS]]</f>
        <v>4</v>
      </c>
      <c r="Y1276">
        <f>Table1373[[#This Row],[SVL GS 46]]-Table1373[[#This Row],[SVL]]</f>
        <v>-0.97000000000000242</v>
      </c>
      <c r="Z1276">
        <f>Table1373[[#This Row],[Mass GS 46]]-Table1373[[#This Row],[Mass]]</f>
        <v>-0.13700000000000001</v>
      </c>
      <c r="AA1276">
        <f>Table1373[[#This Row],[SMI.mg GS 46]]-Table1373[[#This Row],[SMI.mg]]</f>
        <v>-45.209047752004722</v>
      </c>
      <c r="AB1276">
        <f>Table1373[[#This Row],[Days post-exp. GS 46]]-Table1373[[#This Row],[Days post-exp.]]</f>
        <v>3</v>
      </c>
    </row>
    <row r="1277" spans="1:29">
      <c r="A1277" t="s">
        <v>2556</v>
      </c>
      <c r="B1277" t="s">
        <v>2196</v>
      </c>
      <c r="C1277" s="3">
        <v>44002</v>
      </c>
      <c r="D1277" s="13">
        <v>44038</v>
      </c>
      <c r="E1277" s="3" t="s">
        <v>2626</v>
      </c>
      <c r="F1277">
        <f>Table1373[[#This Row],[Date Measured]]-Table1373[[#This Row],[Exp. Start]]</f>
        <v>36</v>
      </c>
      <c r="G1277">
        <v>15.12</v>
      </c>
      <c r="H1277">
        <v>42</v>
      </c>
      <c r="I1277">
        <v>0.53200000000000003</v>
      </c>
      <c r="J1277">
        <f>Table1373[[#This Row],[Mass]]*1000</f>
        <v>532</v>
      </c>
      <c r="K1277">
        <f>LOG(Table1373[[#This Row],[SVL]])</f>
        <v>1.1795517911651876</v>
      </c>
      <c r="L1277">
        <f>LOG(Table1373[[#This Row],[Mass (mg)]])</f>
        <v>2.7259116322950483</v>
      </c>
      <c r="M1277">
        <f>Table1373[[#This Row],[Mass (mg)]]*($M$4/Table1373[[#This Row],[SVL]])^$M$3</f>
        <v>500.58305610821657</v>
      </c>
      <c r="N1277" s="13">
        <v>44041</v>
      </c>
      <c r="O1277" t="s">
        <v>2627</v>
      </c>
      <c r="P1277">
        <f>Table1373[[#This Row],[Date Measured GS 46]]-Table1373[[#This Row],[Exp. Start]]</f>
        <v>39</v>
      </c>
      <c r="Q1277">
        <v>15.3</v>
      </c>
      <c r="R1277">
        <v>46</v>
      </c>
      <c r="S1277">
        <v>0.40899999999999997</v>
      </c>
      <c r="T1277">
        <f>Table1373[[#This Row],[Mass GS 46]]*1000</f>
        <v>409</v>
      </c>
      <c r="U1277">
        <f>LOG(Table1373[[#This Row],[SVL GS 46]])</f>
        <v>1.1846914308175989</v>
      </c>
      <c r="V1277">
        <f>LOG(Table1373[[#This Row],[Mass (mg) GS 46]])</f>
        <v>2.6117233080073419</v>
      </c>
      <c r="W1277">
        <f>Table1373[[#This Row],[Mass (mg) GS 46]]*($W$4/Table1373[[#This Row],[SVL GS 46]])^$W$3</f>
        <v>378.00757515577487</v>
      </c>
      <c r="X1277" s="12">
        <f>Table1373[[#This Row],[GS 46]]-Table1373[[#This Row],[GS]]</f>
        <v>4</v>
      </c>
      <c r="Y1277">
        <f>Table1373[[#This Row],[SVL GS 46]]-Table1373[[#This Row],[SVL]]</f>
        <v>0.18000000000000149</v>
      </c>
      <c r="Z1277">
        <f>Table1373[[#This Row],[Mass GS 46]]-Table1373[[#This Row],[Mass]]</f>
        <v>-0.12300000000000005</v>
      </c>
      <c r="AA1277">
        <f>Table1373[[#This Row],[SMI.mg GS 46]]-Table1373[[#This Row],[SMI.mg]]</f>
        <v>-122.57548095244169</v>
      </c>
      <c r="AB1277">
        <f>Table1373[[#This Row],[Days post-exp. GS 46]]-Table1373[[#This Row],[Days post-exp.]]</f>
        <v>3</v>
      </c>
    </row>
    <row r="1278" spans="1:29">
      <c r="A1278" t="s">
        <v>2556</v>
      </c>
      <c r="B1278" t="s">
        <v>2196</v>
      </c>
      <c r="C1278" s="3">
        <v>44002</v>
      </c>
      <c r="D1278" s="13">
        <v>44038</v>
      </c>
      <c r="E1278" s="3" t="s">
        <v>2628</v>
      </c>
      <c r="F1278">
        <f>Table1373[[#This Row],[Date Measured]]-Table1373[[#This Row],[Exp. Start]]</f>
        <v>36</v>
      </c>
      <c r="G1278">
        <v>16.27</v>
      </c>
      <c r="H1278">
        <v>42</v>
      </c>
      <c r="I1278">
        <v>0.60299999999999998</v>
      </c>
      <c r="J1278">
        <f>Table1373[[#This Row],[Mass]]*1000</f>
        <v>603</v>
      </c>
      <c r="K1278">
        <f>LOG(Table1373[[#This Row],[SVL]])</f>
        <v>1.2113875529368587</v>
      </c>
      <c r="L1278">
        <f>LOG(Table1373[[#This Row],[Mass (mg)]])</f>
        <v>2.7803173121401512</v>
      </c>
      <c r="M1278">
        <f>Table1373[[#This Row],[Mass (mg)]]*($M$4/Table1373[[#This Row],[SVL]])^$M$3</f>
        <v>462.59365663867851</v>
      </c>
      <c r="O1278" s="6" t="s">
        <v>2629</v>
      </c>
      <c r="AC1278" s="12" t="s">
        <v>115</v>
      </c>
    </row>
    <row r="1279" spans="1:29">
      <c r="A1279" t="s">
        <v>2556</v>
      </c>
      <c r="B1279" t="s">
        <v>2196</v>
      </c>
      <c r="C1279" s="3">
        <v>44002</v>
      </c>
      <c r="D1279" s="13">
        <v>44038</v>
      </c>
      <c r="E1279" s="3" t="s">
        <v>2630</v>
      </c>
      <c r="F1279">
        <f>Table1373[[#This Row],[Date Measured]]-Table1373[[#This Row],[Exp. Start]]</f>
        <v>36</v>
      </c>
      <c r="G1279">
        <v>16.14</v>
      </c>
      <c r="H1279">
        <v>42</v>
      </c>
      <c r="I1279">
        <v>0.51100000000000001</v>
      </c>
      <c r="J1279">
        <f>Table1373[[#This Row],[Mass]]*1000</f>
        <v>511</v>
      </c>
      <c r="K1279">
        <f>LOG(Table1373[[#This Row],[SVL]])</f>
        <v>1.2079035303860517</v>
      </c>
      <c r="L1279">
        <f>LOG(Table1373[[#This Row],[Mass (mg)]])</f>
        <v>2.7084209001347128</v>
      </c>
      <c r="M1279">
        <f>Table1373[[#This Row],[Mass (mg)]]*($M$4/Table1373[[#This Row],[SVL]])^$M$3</f>
        <v>400.87447491221207</v>
      </c>
      <c r="O1279" s="6" t="s">
        <v>2631</v>
      </c>
      <c r="AC1279" s="12" t="s">
        <v>115</v>
      </c>
    </row>
    <row r="1280" spans="1:29">
      <c r="A1280" t="s">
        <v>2556</v>
      </c>
      <c r="B1280" t="s">
        <v>2196</v>
      </c>
      <c r="C1280" s="3">
        <v>44002</v>
      </c>
      <c r="D1280" s="13">
        <v>44038</v>
      </c>
      <c r="E1280" s="3" t="s">
        <v>2632</v>
      </c>
      <c r="F1280">
        <f>Table1373[[#This Row],[Date Measured]]-Table1373[[#This Row],[Exp. Start]]</f>
        <v>36</v>
      </c>
      <c r="G1280">
        <v>15.26</v>
      </c>
      <c r="H1280">
        <v>42</v>
      </c>
      <c r="I1280">
        <v>0.49299999999999999</v>
      </c>
      <c r="J1280">
        <f>Table1373[[#This Row],[Mass]]*1000</f>
        <v>493</v>
      </c>
      <c r="K1280">
        <f>LOG(Table1373[[#This Row],[SVL]])</f>
        <v>1.1835545336188618</v>
      </c>
      <c r="L1280">
        <f>LOG(Table1373[[#This Row],[Mass (mg)]])</f>
        <v>2.6928469192772302</v>
      </c>
      <c r="M1280">
        <f>Table1373[[#This Row],[Mass (mg)]]*($M$4/Table1373[[#This Row],[SVL]])^$M$3</f>
        <v>452.12792967558806</v>
      </c>
      <c r="O1280" s="6" t="s">
        <v>2633</v>
      </c>
      <c r="AC1280" s="12" t="s">
        <v>115</v>
      </c>
    </row>
    <row r="1281" spans="1:29">
      <c r="A1281" t="s">
        <v>2556</v>
      </c>
      <c r="B1281" t="s">
        <v>2196</v>
      </c>
      <c r="C1281" s="3">
        <v>44002</v>
      </c>
      <c r="D1281" s="13">
        <v>44038</v>
      </c>
      <c r="E1281" s="3" t="s">
        <v>2634</v>
      </c>
      <c r="F1281">
        <f>Table1373[[#This Row],[Date Measured]]-Table1373[[#This Row],[Exp. Start]]</f>
        <v>36</v>
      </c>
      <c r="G1281">
        <v>17.71</v>
      </c>
      <c r="H1281">
        <v>42</v>
      </c>
      <c r="I1281">
        <v>0.628</v>
      </c>
      <c r="J1281">
        <f>Table1373[[#This Row],[Mass]]*1000</f>
        <v>628</v>
      </c>
      <c r="K1281">
        <f>LOG(Table1373[[#This Row],[SVL]])</f>
        <v>1.2482185611900747</v>
      </c>
      <c r="L1281">
        <f>LOG(Table1373[[#This Row],[Mass (mg)]])</f>
        <v>2.7979596437371961</v>
      </c>
      <c r="M1281">
        <f>Table1373[[#This Row],[Mass (mg)]]*($M$4/Table1373[[#This Row],[SVL]])^$M$3</f>
        <v>380.40395436864486</v>
      </c>
      <c r="N1281" s="13">
        <v>44049</v>
      </c>
      <c r="O1281" t="s">
        <v>2635</v>
      </c>
      <c r="P1281">
        <f>Table1373[[#This Row],[Date Measured GS 46]]-Table1373[[#This Row],[Exp. Start]]</f>
        <v>47</v>
      </c>
      <c r="Q1281">
        <v>18.32</v>
      </c>
      <c r="R1281">
        <v>46</v>
      </c>
      <c r="S1281">
        <v>0.315</v>
      </c>
      <c r="T1281">
        <f>Table1373[[#This Row],[Mass GS 46]]*1000</f>
        <v>315</v>
      </c>
      <c r="U1281">
        <f>LOG(Table1373[[#This Row],[SVL GS 46]])</f>
        <v>1.2629254693318317</v>
      </c>
      <c r="V1281">
        <f>LOG(Table1373[[#This Row],[Mass (mg) GS 46]])</f>
        <v>2.4983105537896004</v>
      </c>
      <c r="W1281">
        <f>Table1373[[#This Row],[Mass (mg) GS 46]]*($W$4/Table1373[[#This Row],[SVL GS 46]])^$W$3</f>
        <v>170.49222537826208</v>
      </c>
      <c r="X1281" s="12">
        <f>Table1373[[#This Row],[GS 46]]-Table1373[[#This Row],[GS]]</f>
        <v>4</v>
      </c>
      <c r="Y1281">
        <f>Table1373[[#This Row],[SVL GS 46]]-Table1373[[#This Row],[SVL]]</f>
        <v>0.60999999999999943</v>
      </c>
      <c r="Z1281">
        <f>Table1373[[#This Row],[Mass GS 46]]-Table1373[[#This Row],[Mass]]</f>
        <v>-0.313</v>
      </c>
      <c r="AA1281">
        <f>Table1373[[#This Row],[SMI.mg GS 46]]-Table1373[[#This Row],[SMI.mg]]</f>
        <v>-209.91172899038278</v>
      </c>
      <c r="AB1281">
        <f>Table1373[[#This Row],[Days post-exp. GS 46]]-Table1373[[#This Row],[Days post-exp.]]</f>
        <v>11</v>
      </c>
    </row>
    <row r="1282" spans="1:29">
      <c r="A1282" t="s">
        <v>2556</v>
      </c>
      <c r="B1282" t="s">
        <v>2196</v>
      </c>
      <c r="C1282" s="3">
        <v>44002</v>
      </c>
      <c r="D1282" s="18">
        <v>44038</v>
      </c>
      <c r="E1282" s="4" t="s">
        <v>2636</v>
      </c>
      <c r="F1282">
        <f>Table1373[[#This Row],[Date Measured]]-Table1373[[#This Row],[Exp. Start]]</f>
        <v>36</v>
      </c>
      <c r="G1282" s="4">
        <v>16.72</v>
      </c>
      <c r="H1282" s="4">
        <v>44</v>
      </c>
      <c r="I1282" s="4">
        <v>0.496</v>
      </c>
      <c r="J1282" s="4">
        <f>Table1373[[#This Row],[Mass]]*1000</f>
        <v>496</v>
      </c>
      <c r="K1282" s="4">
        <f>LOG(Table1373[[#This Row],[SVL]])</f>
        <v>1.2232362731029975</v>
      </c>
      <c r="L1282" s="4">
        <f>LOG(Table1373[[#This Row],[Mass (mg)]])</f>
        <v>2.6954816764901977</v>
      </c>
      <c r="M1282">
        <f>Table1373[[#This Row],[Mass (mg)]]*($M$4/Table1373[[#This Row],[SVL]])^$M$3</f>
        <v>352.66151886510011</v>
      </c>
      <c r="O1282" s="6" t="s">
        <v>2637</v>
      </c>
      <c r="AC1282" s="12" t="s">
        <v>115</v>
      </c>
    </row>
    <row r="1283" spans="1:29" s="1" customFormat="1" ht="14.65" thickBot="1">
      <c r="A1283" s="1" t="s">
        <v>2556</v>
      </c>
      <c r="B1283" s="1" t="s">
        <v>2196</v>
      </c>
      <c r="C1283" s="2">
        <v>44002</v>
      </c>
      <c r="D1283" s="14">
        <v>44040</v>
      </c>
      <c r="E1283" s="2" t="s">
        <v>2638</v>
      </c>
      <c r="F1283" s="1">
        <f>Table1373[[#This Row],[Date Measured]]-Table1373[[#This Row],[Exp. Start]]</f>
        <v>38</v>
      </c>
      <c r="G1283" s="1">
        <v>18.46</v>
      </c>
      <c r="H1283" s="1">
        <v>42</v>
      </c>
      <c r="I1283" s="1">
        <v>0.46899999999999997</v>
      </c>
      <c r="J1283" s="1">
        <f>Table1373[[#This Row],[Mass]]*1000</f>
        <v>469</v>
      </c>
      <c r="K1283" s="1">
        <f>LOG(Table1373[[#This Row],[SVL]])</f>
        <v>1.2662316966898932</v>
      </c>
      <c r="L1283" s="1">
        <f>LOG(Table1373[[#This Row],[Mass (mg)]])</f>
        <v>2.6711728427150834</v>
      </c>
      <c r="M1283" s="36">
        <f>Table1373[[#This Row],[Mass (mg)]]*($M$4/Table1373[[#This Row],[SVL]])^$M$3</f>
        <v>253.09325699077075</v>
      </c>
      <c r="N1283" s="15"/>
      <c r="O1283" s="10" t="s">
        <v>2639</v>
      </c>
      <c r="W1283" s="36"/>
      <c r="X1283" s="15"/>
      <c r="AC1283" s="15" t="s">
        <v>115</v>
      </c>
    </row>
  </sheetData>
  <phoneticPr fontId="9" type="noConversion"/>
  <conditionalFormatting sqref="D6:L1283 N6:V1283">
    <cfRule type="containsBlanks" dxfId="27" priority="15">
      <formula>LEN(TRIM(D6))=0</formula>
    </cfRule>
  </conditionalFormatting>
  <conditionalFormatting sqref="Z6:AB1283 W6:X1283">
    <cfRule type="containsBlanks" dxfId="26" priority="14">
      <formula>LEN(TRIM(W6))=0</formula>
    </cfRule>
  </conditionalFormatting>
  <conditionalFormatting sqref="W6:X1283">
    <cfRule type="containsErrors" dxfId="25" priority="17">
      <formula>ISERROR(W6)</formula>
    </cfRule>
  </conditionalFormatting>
  <conditionalFormatting sqref="AB7:AB1283">
    <cfRule type="cellIs" dxfId="24" priority="11" operator="lessThan">
      <formula>0</formula>
    </cfRule>
  </conditionalFormatting>
  <conditionalFormatting sqref="Y6:Y1283">
    <cfRule type="containsBlanks" dxfId="23" priority="3">
      <formula>LEN(TRIM(Y6))=0</formula>
    </cfRule>
  </conditionalFormatting>
  <conditionalFormatting sqref="M506">
    <cfRule type="containsBlanks" dxfId="22" priority="1">
      <formula>LEN(TRIM(M506))=0</formula>
    </cfRule>
  </conditionalFormatting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A957-2B2C-4787-B26C-1BBD9CE9CDF3}">
  <dimension ref="A1:U54"/>
  <sheetViews>
    <sheetView tabSelected="1" topLeftCell="D1" zoomScaleNormal="100" workbookViewId="0">
      <selection activeCell="L2" sqref="L2"/>
    </sheetView>
  </sheetViews>
  <sheetFormatPr defaultRowHeight="14.45"/>
  <cols>
    <col min="1" max="1" width="8.140625" bestFit="1" customWidth="1"/>
    <col min="2" max="2" width="9.42578125" bestFit="1" customWidth="1"/>
    <col min="3" max="3" width="11.28515625" bestFit="1" customWidth="1"/>
    <col min="4" max="21" width="13.85546875" customWidth="1"/>
  </cols>
  <sheetData>
    <row r="1" spans="1:21" s="59" customFormat="1" ht="28.15" customHeight="1" thickBot="1">
      <c r="A1" s="57" t="s">
        <v>2640</v>
      </c>
      <c r="B1" s="57" t="s">
        <v>7</v>
      </c>
      <c r="C1" s="57" t="s">
        <v>2641</v>
      </c>
      <c r="D1" s="58" t="s">
        <v>2642</v>
      </c>
      <c r="E1" s="57" t="s">
        <v>2643</v>
      </c>
      <c r="F1" s="57" t="s">
        <v>2644</v>
      </c>
      <c r="G1" s="57" t="s">
        <v>2645</v>
      </c>
      <c r="H1" s="57" t="s">
        <v>2646</v>
      </c>
      <c r="I1" s="57" t="s">
        <v>2647</v>
      </c>
      <c r="J1" s="57" t="s">
        <v>2648</v>
      </c>
      <c r="K1" s="58" t="s">
        <v>2649</v>
      </c>
      <c r="L1" s="57" t="s">
        <v>2650</v>
      </c>
      <c r="M1" s="57" t="s">
        <v>2651</v>
      </c>
      <c r="N1" s="57" t="s">
        <v>2652</v>
      </c>
      <c r="O1" s="57" t="s">
        <v>2653</v>
      </c>
      <c r="P1" s="57" t="s">
        <v>2654</v>
      </c>
      <c r="Q1" s="58" t="s">
        <v>28</v>
      </c>
      <c r="R1" s="57" t="s">
        <v>2655</v>
      </c>
      <c r="S1" s="57" t="s">
        <v>30</v>
      </c>
      <c r="T1" s="57" t="s">
        <v>31</v>
      </c>
      <c r="U1" s="57" t="s">
        <v>2656</v>
      </c>
    </row>
    <row r="2" spans="1:21">
      <c r="A2" t="s">
        <v>34</v>
      </c>
      <c r="B2" t="s">
        <v>35</v>
      </c>
      <c r="C2">
        <v>39</v>
      </c>
      <c r="D2" s="12">
        <v>39</v>
      </c>
      <c r="E2">
        <f>D2/C2</f>
        <v>1</v>
      </c>
      <c r="F2">
        <f>AVERAGE(All_Data_Paired!F7:F45)</f>
        <v>26.820512820512821</v>
      </c>
      <c r="G2">
        <f>AVERAGE(All_Data_Paired!G7:G45)</f>
        <v>14.964615384615385</v>
      </c>
      <c r="H2">
        <f>AVERAGE(All_Data_Paired!H7:H45)</f>
        <v>42</v>
      </c>
      <c r="I2">
        <f>AVERAGE(All_Data_Paired!I7:I45)</f>
        <v>0.42953846153846142</v>
      </c>
      <c r="J2">
        <f>AVERAGE(All_Data_Paired!M7:M45)</f>
        <v>414.87986410208356</v>
      </c>
      <c r="K2" s="12">
        <v>37</v>
      </c>
      <c r="M2">
        <f>AVERAGE(All_Data_Paired!P7:P45)</f>
        <v>31.351351351351351</v>
      </c>
      <c r="N2">
        <f>AVERAGE(All_Data_Paired!Q7:Q45)</f>
        <v>15.218648648648649</v>
      </c>
      <c r="O2">
        <f>AVERAGE(All_Data_Paired!S7:S45)</f>
        <v>0.30679729729729727</v>
      </c>
      <c r="P2">
        <f>AVERAGE(All_Data_Paired!W7:W45)</f>
        <v>288.09476505620705</v>
      </c>
      <c r="Q2" s="12">
        <f>AVERAGE(All_Data_Paired!X7:X45)</f>
        <v>4</v>
      </c>
      <c r="R2">
        <f>AVERAGE(All_Data_Paired!Y7:Y45)</f>
        <v>0.26081081081081087</v>
      </c>
      <c r="S2">
        <f>AVERAGE(All_Data_Paired!Z7:Z45)</f>
        <v>-0.12320270270270274</v>
      </c>
      <c r="T2">
        <f>AVERAGE(All_Data_Paired!AA7:AA45)</f>
        <v>-127.51845228127702</v>
      </c>
      <c r="U2">
        <f>AVERAGE(All_Data_Paired!AB7:AB45)</f>
        <v>4.7297297297297298</v>
      </c>
    </row>
    <row r="3" spans="1:21">
      <c r="A3" t="s">
        <v>116</v>
      </c>
      <c r="B3" t="s">
        <v>35</v>
      </c>
      <c r="C3">
        <v>38</v>
      </c>
      <c r="D3" s="12">
        <v>36</v>
      </c>
      <c r="E3">
        <f t="shared" ref="E3:E52" si="0">D3/C3</f>
        <v>0.94736842105263153</v>
      </c>
      <c r="F3">
        <f>AVERAGE(All_Data_Paired!F46:F81)</f>
        <v>28.166666666666668</v>
      </c>
      <c r="G3">
        <f>AVERAGE(All_Data_Paired!G46:G81)</f>
        <v>14.788888888888888</v>
      </c>
      <c r="H3">
        <f>AVERAGE(All_Data_Paired!H46:H81)</f>
        <v>42.555555555555557</v>
      </c>
      <c r="I3">
        <f>AVERAGE(All_Data_Paired!I46:I81)</f>
        <v>0.42644444444444446</v>
      </c>
      <c r="J3">
        <f>AVERAGE(All_Data_Paired!M46:M81)</f>
        <v>409.8365205175881</v>
      </c>
      <c r="K3" s="12">
        <v>35</v>
      </c>
      <c r="L3">
        <f t="shared" ref="L3:L52" si="1">K3/C3</f>
        <v>0.92105263157894735</v>
      </c>
      <c r="M3">
        <f>AVERAGE(All_Data_Paired!P46:P81)</f>
        <v>32.057142857142857</v>
      </c>
      <c r="N3">
        <f>AVERAGE(All_Data_Paired!Q46:Q81)</f>
        <v>14.83714285714286</v>
      </c>
      <c r="O3">
        <f>AVERAGE(All_Data_Paired!S46:S81)</f>
        <v>0.30928571428571433</v>
      </c>
      <c r="P3">
        <f>AVERAGE(All_Data_Paired!W46:W81)</f>
        <v>303.55513352970041</v>
      </c>
      <c r="Q3" s="12">
        <f>AVERAGE(All_Data_Paired!X46:X81)</f>
        <v>3.4285714285714284</v>
      </c>
      <c r="R3">
        <f>AVERAGE(All_Data_Paired!Y46:Y81)</f>
        <v>0.17857142857142869</v>
      </c>
      <c r="S3">
        <f>AVERAGE(All_Data_Paired!Z46:Z81)</f>
        <v>-0.10582857142857144</v>
      </c>
      <c r="T3">
        <f>AVERAGE(All_Data_Paired!AA46:AA81)</f>
        <v>-106.86149972248452</v>
      </c>
      <c r="U3">
        <f>AVERAGE(All_Data_Paired!AB46:AB81)</f>
        <v>4.2285714285714286</v>
      </c>
    </row>
    <row r="4" spans="1:21">
      <c r="A4" t="s">
        <v>189</v>
      </c>
      <c r="B4" t="s">
        <v>35</v>
      </c>
      <c r="C4">
        <v>38</v>
      </c>
      <c r="D4" s="12">
        <v>29</v>
      </c>
      <c r="E4">
        <f t="shared" si="0"/>
        <v>0.76315789473684215</v>
      </c>
      <c r="F4">
        <f>AVERAGE(All_Data_Paired!F82:F110)</f>
        <v>30</v>
      </c>
      <c r="G4">
        <f>AVERAGE(All_Data_Paired!G82:G110)</f>
        <v>15.296551724137927</v>
      </c>
      <c r="H4">
        <f>AVERAGE(All_Data_Paired!H82:H110)</f>
        <v>43</v>
      </c>
      <c r="I4">
        <f>AVERAGE(All_Data_Paired!I82:I110)</f>
        <v>0.45575862068965523</v>
      </c>
      <c r="J4">
        <f>AVERAGE(All_Data_Paired!M82:M110)</f>
        <v>406.25737450818855</v>
      </c>
      <c r="K4" s="12">
        <v>26</v>
      </c>
      <c r="L4">
        <f t="shared" si="1"/>
        <v>0.68421052631578949</v>
      </c>
      <c r="M4">
        <f>AVERAGE(All_Data_Paired!P82:P110)</f>
        <v>33.269230769230766</v>
      </c>
      <c r="N4">
        <f>AVERAGE(All_Data_Paired!Q82:Q110)</f>
        <v>15.160769230769231</v>
      </c>
      <c r="O4">
        <f>AVERAGE(All_Data_Paired!S82:S110)</f>
        <v>0.35161538461538461</v>
      </c>
      <c r="P4">
        <f>AVERAGE(All_Data_Paired!W82:W110)</f>
        <v>330.01712221431598</v>
      </c>
      <c r="Q4" s="12">
        <f>AVERAGE(All_Data_Paired!X82:X110)</f>
        <v>3.0384615384615383</v>
      </c>
      <c r="R4">
        <f>AVERAGE(All_Data_Paired!Y82:Y110)</f>
        <v>-4.807692307692308E-2</v>
      </c>
      <c r="S4">
        <f>AVERAGE(All_Data_Paired!Z82:Z110)</f>
        <v>-0.10030769230769229</v>
      </c>
      <c r="T4">
        <f>AVERAGE(All_Data_Paired!AA82:AA110)</f>
        <v>-77.488427215959462</v>
      </c>
      <c r="U4">
        <f>AVERAGE(All_Data_Paired!AB82:AB110)</f>
        <v>3.7692307692307692</v>
      </c>
    </row>
    <row r="5" spans="1:21">
      <c r="A5" t="s">
        <v>249</v>
      </c>
      <c r="B5" t="s">
        <v>35</v>
      </c>
      <c r="C5">
        <v>38</v>
      </c>
      <c r="D5" s="12">
        <v>36</v>
      </c>
      <c r="E5">
        <f t="shared" si="0"/>
        <v>0.94736842105263153</v>
      </c>
      <c r="F5">
        <f>AVERAGE(All_Data_Paired!F111:F146)</f>
        <v>30.5</v>
      </c>
      <c r="G5">
        <f>AVERAGE(All_Data_Paired!G111:G146)</f>
        <v>15.047777777777778</v>
      </c>
      <c r="H5">
        <f>AVERAGE(All_Data_Paired!H111:H146)</f>
        <v>42.666666666666664</v>
      </c>
      <c r="I5">
        <f>AVERAGE(All_Data_Paired!I111:I146)</f>
        <v>0.42691666666666672</v>
      </c>
      <c r="J5">
        <f>AVERAGE(All_Data_Paired!M111:M146)</f>
        <v>404.25369791231628</v>
      </c>
      <c r="K5" s="12">
        <v>33</v>
      </c>
      <c r="L5">
        <f t="shared" si="1"/>
        <v>0.86842105263157898</v>
      </c>
      <c r="M5">
        <f>AVERAGE(All_Data_Paired!P111:P146)</f>
        <v>34.424242424242422</v>
      </c>
      <c r="N5">
        <f>AVERAGE(All_Data_Paired!Q111:Q146)</f>
        <v>15.137575757575757</v>
      </c>
      <c r="O5">
        <f>AVERAGE(All_Data_Paired!S111:S146)</f>
        <v>0.33836666666666665</v>
      </c>
      <c r="P5">
        <f>AVERAGE(All_Data_Paired!W111:W146)</f>
        <v>312.92630897380627</v>
      </c>
      <c r="Q5" s="12">
        <f>AVERAGE(All_Data_Paired!X111:X146)</f>
        <v>3.3333333333333335</v>
      </c>
      <c r="R5">
        <f>AVERAGE(All_Data_Paired!Y111:Y146)</f>
        <v>4.8181818181818284E-2</v>
      </c>
      <c r="S5">
        <f>AVERAGE(All_Data_Paired!Z111:Z146)</f>
        <v>-8.7118181818181803E-2</v>
      </c>
      <c r="T5">
        <f>AVERAGE(All_Data_Paired!AA111:AA146)</f>
        <v>-78.643529572723253</v>
      </c>
      <c r="U5">
        <f>AVERAGE(All_Data_Paired!AB111:AB146)</f>
        <v>3.9696969696969697</v>
      </c>
    </row>
    <row r="6" spans="1:21">
      <c r="A6" t="s">
        <v>323</v>
      </c>
      <c r="B6" t="s">
        <v>35</v>
      </c>
      <c r="C6">
        <v>38</v>
      </c>
      <c r="D6" s="12">
        <v>36</v>
      </c>
      <c r="E6">
        <f t="shared" si="0"/>
        <v>0.94736842105263153</v>
      </c>
      <c r="F6">
        <f>AVERAGE(All_Data_Paired!F147:F182)</f>
        <v>25.083333333333332</v>
      </c>
      <c r="G6">
        <f>AVERAGE(All_Data_Paired!G147:G182)</f>
        <v>14.265833333333331</v>
      </c>
      <c r="H6">
        <f>AVERAGE(All_Data_Paired!H147:H182)</f>
        <v>42.833333333333336</v>
      </c>
      <c r="I6">
        <f>AVERAGE(All_Data_Paired!I147:I182)</f>
        <v>0.3753333333333333</v>
      </c>
      <c r="J6">
        <f>AVERAGE(All_Data_Paired!M147:M182)</f>
        <v>400.7409711329002</v>
      </c>
      <c r="K6" s="12">
        <v>35</v>
      </c>
      <c r="L6">
        <f t="shared" si="1"/>
        <v>0.92105263157894735</v>
      </c>
      <c r="M6">
        <f>AVERAGE(All_Data_Paired!P147:P182)</f>
        <v>29.114285714285714</v>
      </c>
      <c r="N6">
        <f>AVERAGE(All_Data_Paired!Q147:Q182)</f>
        <v>14.375999999999999</v>
      </c>
      <c r="O6">
        <f>AVERAGE(All_Data_Paired!S147:S182)</f>
        <v>0.28006285714285717</v>
      </c>
      <c r="P6">
        <f>AVERAGE(All_Data_Paired!W147:W182)</f>
        <v>297.33409465880345</v>
      </c>
      <c r="Q6" s="12">
        <f>AVERAGE(All_Data_Paired!X147:X182)</f>
        <v>3.1714285714285713</v>
      </c>
      <c r="R6">
        <f>AVERAGE(All_Data_Paired!Y147:Y182)</f>
        <v>0.24257142857142863</v>
      </c>
      <c r="S6">
        <f>AVERAGE(All_Data_Paired!Z147:Z182)</f>
        <v>-8.6508571428571421E-2</v>
      </c>
      <c r="T6">
        <f>AVERAGE(All_Data_Paired!AA147:AA182)</f>
        <v>-105.00909720439816</v>
      </c>
      <c r="U6">
        <f>AVERAGE(All_Data_Paired!AB147:AB182)</f>
        <v>4.371428571428571</v>
      </c>
    </row>
    <row r="7" spans="1:21" ht="14.65" thickBot="1">
      <c r="A7" s="1" t="s">
        <v>396</v>
      </c>
      <c r="B7" s="1" t="s">
        <v>35</v>
      </c>
      <c r="C7" s="1">
        <v>38</v>
      </c>
      <c r="D7" s="15">
        <v>31</v>
      </c>
      <c r="E7" s="1">
        <f t="shared" si="0"/>
        <v>0.81578947368421051</v>
      </c>
      <c r="F7" s="1">
        <f>AVERAGE(All_Data_Paired!F183:F213)</f>
        <v>28.483870967741936</v>
      </c>
      <c r="G7" s="1">
        <f>AVERAGE(All_Data_Paired!G183:G213)</f>
        <v>14.428387096774193</v>
      </c>
      <c r="H7" s="1">
        <f>AVERAGE(All_Data_Paired!H183:H213)</f>
        <v>42.645161290322584</v>
      </c>
      <c r="I7" s="1">
        <f>AVERAGE(All_Data_Paired!I183:I213)</f>
        <v>0.37809677419354842</v>
      </c>
      <c r="J7" s="1">
        <f>AVERAGE(All_Data_Paired!M183:M213)</f>
        <v>393.62542335257706</v>
      </c>
      <c r="K7" s="15">
        <v>31</v>
      </c>
      <c r="L7" s="1">
        <f t="shared" si="1"/>
        <v>0.81578947368421051</v>
      </c>
      <c r="M7" s="1">
        <f>AVERAGE(All_Data_Paired!P183:P213)</f>
        <v>32.299999999999997</v>
      </c>
      <c r="N7" s="1">
        <f>AVERAGE(All_Data_Paired!Q183:Q213)</f>
        <v>14.707096774193547</v>
      </c>
      <c r="O7" s="1">
        <f>AVERAGE(All_Data_Paired!S183:S213)</f>
        <v>0.29225806451612901</v>
      </c>
      <c r="P7" s="1">
        <f>AVERAGE(All_Data_Paired!W183:W213)</f>
        <v>290.01466768292863</v>
      </c>
      <c r="Q7" s="15">
        <f>AVERAGE(All_Data_Paired!X183:X213)</f>
        <v>3.3548387096774195</v>
      </c>
      <c r="R7" s="1">
        <f>AVERAGE(All_Data_Paired!Y183:Y213)</f>
        <v>0.27870967741935476</v>
      </c>
      <c r="S7" s="1">
        <f>AVERAGE(All_Data_Paired!Z183:Z213)</f>
        <v>-8.5838709677419342E-2</v>
      </c>
      <c r="T7" s="1">
        <f>AVERAGE(All_Data_Paired!AA183:AA213)</f>
        <v>-103.61075566964844</v>
      </c>
      <c r="U7" s="1">
        <f>AVERAGE(All_Data_Paired!AB183:AB213)</f>
        <v>4.2</v>
      </c>
    </row>
    <row r="8" spans="1:21" s="23" customFormat="1">
      <c r="A8" s="53" t="s">
        <v>2657</v>
      </c>
      <c r="B8" s="53"/>
      <c r="C8" s="53"/>
      <c r="D8" s="54">
        <f>AVERAGE(D2:D7)</f>
        <v>34.5</v>
      </c>
      <c r="E8" s="60">
        <f>AVERAGE(E2:E7)</f>
        <v>0.90350877192982448</v>
      </c>
      <c r="F8" s="53">
        <f t="shared" ref="F8:U8" si="2">AVERAGE(F2:F7)</f>
        <v>28.175730631375796</v>
      </c>
      <c r="G8" s="53">
        <f t="shared" si="2"/>
        <v>14.798675700921251</v>
      </c>
      <c r="H8" s="53">
        <f t="shared" si="2"/>
        <v>42.616786140979691</v>
      </c>
      <c r="I8" s="53">
        <f t="shared" si="2"/>
        <v>0.41534805014435161</v>
      </c>
      <c r="J8" s="53">
        <f t="shared" si="2"/>
        <v>404.93230858760893</v>
      </c>
      <c r="K8" s="54">
        <f t="shared" si="2"/>
        <v>32.833333333333336</v>
      </c>
      <c r="L8" s="53">
        <f t="shared" si="2"/>
        <v>0.84210526315789469</v>
      </c>
      <c r="M8" s="53">
        <f t="shared" si="2"/>
        <v>32.086042186042185</v>
      </c>
      <c r="N8" s="53">
        <f t="shared" si="2"/>
        <v>14.906205544721674</v>
      </c>
      <c r="O8" s="53">
        <f t="shared" si="2"/>
        <v>0.31306433075400819</v>
      </c>
      <c r="P8" s="53">
        <f t="shared" si="2"/>
        <v>303.65701535262696</v>
      </c>
      <c r="Q8" s="62">
        <f t="shared" si="2"/>
        <v>3.3877722635787157</v>
      </c>
      <c r="R8" s="53">
        <f t="shared" si="2"/>
        <v>0.16012804007965301</v>
      </c>
      <c r="S8" s="53">
        <f t="shared" si="2"/>
        <v>-9.8134071560523173E-2</v>
      </c>
      <c r="T8" s="53">
        <f t="shared" si="2"/>
        <v>-99.855293611081819</v>
      </c>
      <c r="U8" s="53">
        <f t="shared" si="2"/>
        <v>4.2114429114429113</v>
      </c>
    </row>
    <row r="9" spans="1:21" s="23" customFormat="1">
      <c r="A9" s="53" t="s">
        <v>2658</v>
      </c>
      <c r="B9" s="53"/>
      <c r="C9" s="53"/>
      <c r="D9" s="54">
        <f>STDEV(D2:D7)/SQRT(6)</f>
        <v>1.52206000757745</v>
      </c>
      <c r="E9" s="53">
        <f>STDEV(E2:E7)/SQRT(6)</f>
        <v>3.7627386999170551E-2</v>
      </c>
      <c r="F9" s="53">
        <f t="shared" ref="F9:U9" si="3">STDEV(F2:F7)/SQRT(6)</f>
        <v>0.82107157246689855</v>
      </c>
      <c r="G9" s="53">
        <f t="shared" si="3"/>
        <v>0.15901769068884863</v>
      </c>
      <c r="H9" s="53">
        <f t="shared" si="3"/>
        <v>0.13918968981220381</v>
      </c>
      <c r="I9" s="53">
        <f t="shared" si="3"/>
        <v>1.3013044690442276E-2</v>
      </c>
      <c r="J9" s="53">
        <f t="shared" si="3"/>
        <v>3.0035225479850225</v>
      </c>
      <c r="K9" s="54">
        <f t="shared" si="3"/>
        <v>1.6003471845543709</v>
      </c>
      <c r="L9" s="53">
        <f t="shared" si="3"/>
        <v>4.0198032411893833E-2</v>
      </c>
      <c r="M9" s="53">
        <f t="shared" si="3"/>
        <v>0.73676852639701962</v>
      </c>
      <c r="N9" s="53">
        <f t="shared" si="3"/>
        <v>0.13434872729979305</v>
      </c>
      <c r="O9" s="53">
        <f t="shared" si="3"/>
        <v>1.1108470615541932E-2</v>
      </c>
      <c r="P9" s="53">
        <f t="shared" si="3"/>
        <v>6.452549956492315</v>
      </c>
      <c r="Q9" s="54">
        <f t="shared" ref="Q9" si="4">STDEV(Q2:Q7)/SQRT(6)</f>
        <v>0.13532161259034076</v>
      </c>
      <c r="R9" s="53">
        <f t="shared" si="3"/>
        <v>5.3918753447992587E-2</v>
      </c>
      <c r="S9" s="53">
        <f t="shared" si="3"/>
        <v>6.055422436914093E-3</v>
      </c>
      <c r="T9" s="53">
        <f t="shared" si="3"/>
        <v>7.7571861401668949</v>
      </c>
      <c r="U9" s="53">
        <f t="shared" si="3"/>
        <v>0.13523234854658076</v>
      </c>
    </row>
    <row r="10" spans="1:21" ht="14.65" thickBot="1">
      <c r="D10" s="12"/>
      <c r="K10" s="12"/>
      <c r="Q10" s="15"/>
    </row>
    <row r="11" spans="1:21">
      <c r="A11" s="55" t="s">
        <v>460</v>
      </c>
      <c r="B11" s="55" t="s">
        <v>461</v>
      </c>
      <c r="C11" s="55">
        <v>39</v>
      </c>
      <c r="D11" s="56">
        <v>39</v>
      </c>
      <c r="E11" s="55">
        <f t="shared" si="0"/>
        <v>1</v>
      </c>
      <c r="F11" s="55">
        <f>AVERAGE(All_Data_Paired!F214:F252)</f>
        <v>34.487179487179489</v>
      </c>
      <c r="G11" s="55">
        <f>AVERAGE(All_Data_Paired!G214:G252)</f>
        <v>14.673076923076923</v>
      </c>
      <c r="H11" s="55">
        <f>AVERAGE(All_Data_Paired!H214:H252)</f>
        <v>42.666666666666664</v>
      </c>
      <c r="I11" s="55">
        <f>AVERAGE(All_Data_Paired!I214:I252)</f>
        <v>0.38215384615384612</v>
      </c>
      <c r="J11" s="55">
        <f>AVERAGE(All_Data_Paired!M214:M252)</f>
        <v>390.87581180210503</v>
      </c>
      <c r="K11" s="56">
        <v>39</v>
      </c>
      <c r="L11" s="55">
        <f t="shared" si="1"/>
        <v>1</v>
      </c>
      <c r="M11" s="55">
        <f>AVERAGE(All_Data_Paired!P214:P252)</f>
        <v>39.025641025641029</v>
      </c>
      <c r="N11" s="55">
        <f>AVERAGE(All_Data_Paired!Q214:Q252)</f>
        <v>15.033846153846156</v>
      </c>
      <c r="O11" s="55">
        <f>AVERAGE(All_Data_Paired!S214:S252)</f>
        <v>0.29204871794871801</v>
      </c>
      <c r="P11" s="55">
        <f>AVERAGE(All_Data_Paired!W214:W252)</f>
        <v>283.88062822700448</v>
      </c>
      <c r="Q11" s="12">
        <f>AVERAGE(All_Data_Paired!X214:X252)</f>
        <v>3.3333333333333335</v>
      </c>
      <c r="R11" s="55">
        <f>AVERAGE(All_Data_Paired!Y214:Y252)</f>
        <v>0.36076923076923045</v>
      </c>
      <c r="S11" s="55">
        <f>AVERAGE(All_Data_Paired!Z214:Z252)</f>
        <v>-9.0105128205128199E-2</v>
      </c>
      <c r="T11" s="55">
        <f>AVERAGE(All_Data_Paired!AA214:AA252)</f>
        <v>-106.99518357510063</v>
      </c>
      <c r="U11" s="55">
        <f>AVERAGE(All_Data_Paired!AB214:AB252)</f>
        <v>4.5384615384615383</v>
      </c>
    </row>
    <row r="12" spans="1:21">
      <c r="A12" t="s">
        <v>540</v>
      </c>
      <c r="B12" t="s">
        <v>461</v>
      </c>
      <c r="C12">
        <v>38</v>
      </c>
      <c r="D12" s="12">
        <v>34</v>
      </c>
      <c r="E12">
        <f t="shared" si="0"/>
        <v>0.89473684210526316</v>
      </c>
      <c r="F12">
        <f>AVERAGE(All_Data_Paired!F253:F286)</f>
        <v>36.794117647058826</v>
      </c>
      <c r="G12">
        <f>AVERAGE(All_Data_Paired!G253:G286)</f>
        <v>14.550882352941173</v>
      </c>
      <c r="H12">
        <f>AVERAGE(All_Data_Paired!H253:H286)</f>
        <v>42.941176470588232</v>
      </c>
      <c r="I12">
        <f>AVERAGE(All_Data_Paired!I253:I286)</f>
        <v>0.38629411764705873</v>
      </c>
      <c r="J12">
        <f>AVERAGE(All_Data_Paired!M253:M286)</f>
        <v>406.95888600047545</v>
      </c>
      <c r="K12" s="12">
        <v>30</v>
      </c>
      <c r="L12">
        <f t="shared" si="1"/>
        <v>0.78947368421052633</v>
      </c>
      <c r="M12">
        <f>AVERAGE(All_Data_Paired!P253:P286)</f>
        <v>41.43333333333333</v>
      </c>
      <c r="N12">
        <f>AVERAGE(All_Data_Paired!Q253:Q286)</f>
        <v>14.795999999999999</v>
      </c>
      <c r="O12">
        <f>AVERAGE(All_Data_Paired!S253:S286)</f>
        <v>0.30162</v>
      </c>
      <c r="P12">
        <f>AVERAGE(All_Data_Paired!W253:W286)</f>
        <v>314.4545858238323</v>
      </c>
      <c r="Q12" s="12">
        <f>AVERAGE(All_Data_Paired!X253:X286)</f>
        <v>3.0333333333333332</v>
      </c>
      <c r="R12">
        <f>AVERAGE(All_Data_Paired!Y253:Y286)</f>
        <v>0.28566666666666674</v>
      </c>
      <c r="S12">
        <f>AVERAGE(All_Data_Paired!Z253:Z286)</f>
        <v>-8.0713333333333345E-2</v>
      </c>
      <c r="T12">
        <f>AVERAGE(All_Data_Paired!AA253:AA286)</f>
        <v>-92.158977932794187</v>
      </c>
      <c r="U12">
        <f>AVERAGE(All_Data_Paired!AB253:AB286)</f>
        <v>4.7</v>
      </c>
    </row>
    <row r="13" spans="1:21">
      <c r="A13" t="s">
        <v>609</v>
      </c>
      <c r="B13" t="s">
        <v>461</v>
      </c>
      <c r="C13">
        <v>38</v>
      </c>
      <c r="D13" s="12">
        <v>35</v>
      </c>
      <c r="E13">
        <f t="shared" si="0"/>
        <v>0.92105263157894735</v>
      </c>
      <c r="F13">
        <f>AVERAGE(All_Data_Paired!F287:F321)</f>
        <v>38.028571428571432</v>
      </c>
      <c r="G13">
        <f>AVERAGE(All_Data_Paired!G287:G321)</f>
        <v>14.768571428571429</v>
      </c>
      <c r="H13">
        <f>AVERAGE(All_Data_Paired!H287:H321)</f>
        <v>43.085714285714289</v>
      </c>
      <c r="I13">
        <f>AVERAGE(All_Data_Paired!I287:I321)</f>
        <v>0.37354285714285718</v>
      </c>
      <c r="J13">
        <f>AVERAGE(All_Data_Paired!M287:M321)</f>
        <v>372.6505961015385</v>
      </c>
      <c r="K13" s="12">
        <v>33</v>
      </c>
      <c r="L13">
        <f t="shared" si="1"/>
        <v>0.86842105263157898</v>
      </c>
      <c r="M13">
        <f>AVERAGE(All_Data_Paired!P287:P321)</f>
        <v>41.393939393939391</v>
      </c>
      <c r="N13">
        <f>AVERAGE(All_Data_Paired!Q287:Q321)</f>
        <v>15.257272727272728</v>
      </c>
      <c r="O13">
        <f>AVERAGE(All_Data_Paired!S287:S321)</f>
        <v>0.30952121212121214</v>
      </c>
      <c r="P13">
        <f>AVERAGE(All_Data_Paired!W287:W321)</f>
        <v>288.36376183466251</v>
      </c>
      <c r="Q13" s="12">
        <f>AVERAGE(All_Data_Paired!X287:X321)</f>
        <v>3.0303030303030303</v>
      </c>
      <c r="R13">
        <f>AVERAGE(All_Data_Paired!Y287:Y321)</f>
        <v>0.5127272727272727</v>
      </c>
      <c r="S13">
        <f>AVERAGE(All_Data_Paired!Z287:Z321)</f>
        <v>-6.9660606060606062E-2</v>
      </c>
      <c r="T13">
        <f>AVERAGE(All_Data_Paired!AA287:AA321)</f>
        <v>-90.991308320547191</v>
      </c>
      <c r="U13">
        <f>AVERAGE(All_Data_Paired!AB287:AB321)</f>
        <v>4.2121212121212119</v>
      </c>
    </row>
    <row r="14" spans="1:21">
      <c r="A14" t="s">
        <v>680</v>
      </c>
      <c r="B14" t="s">
        <v>461</v>
      </c>
      <c r="C14">
        <v>39</v>
      </c>
      <c r="D14" s="12">
        <v>39</v>
      </c>
      <c r="E14">
        <f t="shared" si="0"/>
        <v>1</v>
      </c>
      <c r="F14">
        <f>AVERAGE(All_Data_Paired!F322:F360)</f>
        <v>25.256410256410255</v>
      </c>
      <c r="G14">
        <f>AVERAGE(All_Data_Paired!G322:G360)</f>
        <v>14.368717948717949</v>
      </c>
      <c r="H14">
        <f>AVERAGE(All_Data_Paired!H322:H360)</f>
        <v>42.564102564102562</v>
      </c>
      <c r="I14">
        <f>AVERAGE(All_Data_Paired!I322:I360)</f>
        <v>0.38969230769230756</v>
      </c>
      <c r="J14">
        <f>AVERAGE(All_Data_Paired!M322:M360)</f>
        <v>419.06022182724945</v>
      </c>
      <c r="K14" s="12">
        <v>35</v>
      </c>
      <c r="L14">
        <f t="shared" si="1"/>
        <v>0.89743589743589747</v>
      </c>
      <c r="M14">
        <f>AVERAGE(All_Data_Paired!P322:P360)</f>
        <v>29.6</v>
      </c>
      <c r="N14">
        <f>AVERAGE(All_Data_Paired!Q322:Q360)</f>
        <v>14.888285714285715</v>
      </c>
      <c r="O14">
        <f>AVERAGE(All_Data_Paired!S322:S360)</f>
        <v>0.2861171428571429</v>
      </c>
      <c r="P14">
        <f>AVERAGE(All_Data_Paired!W322:W360)</f>
        <v>284.75636087853508</v>
      </c>
      <c r="Q14" s="12">
        <f>AVERAGE(All_Data_Paired!X322:X360)</f>
        <v>3.3714285714285714</v>
      </c>
      <c r="R14">
        <f>AVERAGE(All_Data_Paired!Y322:Y360)</f>
        <v>0.63571428571428557</v>
      </c>
      <c r="S14">
        <f>AVERAGE(All_Data_Paired!Z322:Z360)</f>
        <v>-9.5797142857142858E-2</v>
      </c>
      <c r="T14">
        <f>AVERAGE(All_Data_Paired!AA322:AA360)</f>
        <v>-135.23402686392765</v>
      </c>
      <c r="U14">
        <f>AVERAGE(All_Data_Paired!AB322:AB360)</f>
        <v>4.5999999999999996</v>
      </c>
    </row>
    <row r="15" spans="1:21">
      <c r="A15" t="s">
        <v>760</v>
      </c>
      <c r="B15" t="s">
        <v>461</v>
      </c>
      <c r="C15">
        <v>38</v>
      </c>
      <c r="D15" s="12">
        <v>35</v>
      </c>
      <c r="E15">
        <f t="shared" si="0"/>
        <v>0.92105263157894735</v>
      </c>
      <c r="F15">
        <f>AVERAGE(All_Data_Paired!F361:F395)</f>
        <v>24.37142857142857</v>
      </c>
      <c r="G15">
        <f>AVERAGE(All_Data_Paired!G361:G395)</f>
        <v>14.507714285714286</v>
      </c>
      <c r="H15">
        <f>AVERAGE(All_Data_Paired!H361:H395)</f>
        <v>42.342857142857142</v>
      </c>
      <c r="I15">
        <f>AVERAGE(All_Data_Paired!I361:I395)</f>
        <v>0.43739999999999996</v>
      </c>
      <c r="J15">
        <f>AVERAGE(All_Data_Paired!M361:M395)</f>
        <v>454.46618407869414</v>
      </c>
      <c r="K15" s="12">
        <v>34</v>
      </c>
      <c r="L15">
        <f t="shared" si="1"/>
        <v>0.89473684210526316</v>
      </c>
      <c r="M15">
        <f>AVERAGE(All_Data_Paired!P361:P395)</f>
        <v>29.058823529411764</v>
      </c>
      <c r="N15">
        <f>AVERAGE(All_Data_Paired!Q361:Q395)</f>
        <v>15.226764705882355</v>
      </c>
      <c r="O15">
        <f>AVERAGE(All_Data_Paired!S361:S395)</f>
        <v>0.32598235294117639</v>
      </c>
      <c r="P15">
        <f>AVERAGE(All_Data_Paired!W361:W395)</f>
        <v>293.43592346801358</v>
      </c>
      <c r="Q15" s="12">
        <f>AVERAGE(All_Data_Paired!X361:X395)</f>
        <v>3.7058823529411766</v>
      </c>
      <c r="R15">
        <f>AVERAGE(All_Data_Paired!Y361:Y395)</f>
        <v>0.77147058823529435</v>
      </c>
      <c r="S15">
        <f>AVERAGE(All_Data_Paired!Z361:Z395)</f>
        <v>-0.10578235294117647</v>
      </c>
      <c r="T15">
        <f>AVERAGE(All_Data_Paired!AA361:AA395)</f>
        <v>-160.25305543119956</v>
      </c>
      <c r="U15">
        <f>AVERAGE(All_Data_Paired!AB361:AB395)</f>
        <v>5.0294117647058822</v>
      </c>
    </row>
    <row r="16" spans="1:21" ht="14.65" thickBot="1">
      <c r="A16" s="1" t="s">
        <v>831</v>
      </c>
      <c r="B16" s="1" t="s">
        <v>461</v>
      </c>
      <c r="C16" s="1">
        <v>38</v>
      </c>
      <c r="D16" s="15">
        <v>28</v>
      </c>
      <c r="E16" s="1">
        <f t="shared" si="0"/>
        <v>0.73684210526315785</v>
      </c>
      <c r="F16" s="1">
        <f>AVERAGE(All_Data_Paired!F396:F423)</f>
        <v>22.107142857142858</v>
      </c>
      <c r="G16" s="1">
        <f>AVERAGE(All_Data_Paired!G396:G423)</f>
        <v>13.519285714285715</v>
      </c>
      <c r="H16" s="1">
        <f>AVERAGE(All_Data_Paired!H396:H423)</f>
        <v>42.678571428571431</v>
      </c>
      <c r="I16" s="1">
        <f>AVERAGE(All_Data_Paired!I396:I423)</f>
        <v>0.32646428571428576</v>
      </c>
      <c r="J16" s="1">
        <f>AVERAGE(All_Data_Paired!M396:M423)</f>
        <v>434.68234911460979</v>
      </c>
      <c r="K16" s="15">
        <v>26</v>
      </c>
      <c r="L16" s="1">
        <f t="shared" si="1"/>
        <v>0.68421052631578949</v>
      </c>
      <c r="M16" s="1">
        <f>AVERAGE(All_Data_Paired!P396:P423)</f>
        <v>26.384615384615383</v>
      </c>
      <c r="N16" s="1">
        <f>AVERAGE(All_Data_Paired!Q396:Q423)</f>
        <v>14.101538461538466</v>
      </c>
      <c r="O16" s="1">
        <f>AVERAGE(All_Data_Paired!S396:S423)</f>
        <v>0.24476923076923077</v>
      </c>
      <c r="P16" s="1">
        <f>AVERAGE(All_Data_Paired!W396:W423)</f>
        <v>286.44798044421754</v>
      </c>
      <c r="Q16" s="15">
        <f>AVERAGE(All_Data_Paired!X396:X423)</f>
        <v>3.3846153846153846</v>
      </c>
      <c r="R16" s="1">
        <f>AVERAGE(All_Data_Paired!Y396:Y423)</f>
        <v>0.61730769230769289</v>
      </c>
      <c r="S16" s="1">
        <f>AVERAGE(All_Data_Paired!Z396:Z423)</f>
        <v>-8.4846153846153863E-2</v>
      </c>
      <c r="T16" s="1">
        <f>AVERAGE(All_Data_Paired!AA396:AA423)</f>
        <v>-156.51978646014265</v>
      </c>
      <c r="U16" s="1">
        <f>AVERAGE(All_Data_Paired!AB396:AB423)</f>
        <v>4.1538461538461542</v>
      </c>
    </row>
    <row r="17" spans="1:21" s="23" customFormat="1">
      <c r="A17" s="53" t="s">
        <v>2657</v>
      </c>
      <c r="B17" s="53"/>
      <c r="C17" s="53"/>
      <c r="D17" s="54">
        <f>AVERAGE(D11:D16)</f>
        <v>35</v>
      </c>
      <c r="E17" s="60">
        <f>AVERAGE(E11:E16)</f>
        <v>0.9122807017543858</v>
      </c>
      <c r="F17" s="53">
        <f t="shared" ref="F17" si="5">AVERAGE(F11:F16)</f>
        <v>30.174141707965237</v>
      </c>
      <c r="G17" s="53">
        <f t="shared" ref="G17" si="6">AVERAGE(G11:G16)</f>
        <v>14.398041442217915</v>
      </c>
      <c r="H17" s="53">
        <f t="shared" ref="H17" si="7">AVERAGE(H11:H16)</f>
        <v>42.713181426416725</v>
      </c>
      <c r="I17" s="53">
        <f t="shared" ref="I17" si="8">AVERAGE(I11:I16)</f>
        <v>0.38259123572505921</v>
      </c>
      <c r="J17" s="53">
        <f t="shared" ref="J17" si="9">AVERAGE(J11:J16)</f>
        <v>413.11567482077868</v>
      </c>
      <c r="K17" s="54">
        <f t="shared" ref="K17" si="10">AVERAGE(K11:K16)</f>
        <v>32.833333333333336</v>
      </c>
      <c r="L17" s="53">
        <f t="shared" ref="L17" si="11">AVERAGE(L11:L16)</f>
        <v>0.85571300044984255</v>
      </c>
      <c r="M17" s="53">
        <f t="shared" ref="M17" si="12">AVERAGE(M11:M16)</f>
        <v>34.48272544449015</v>
      </c>
      <c r="N17" s="53">
        <f t="shared" ref="N17" si="13">AVERAGE(N11:N16)</f>
        <v>14.883951293804238</v>
      </c>
      <c r="O17" s="53">
        <f t="shared" ref="O17" si="14">AVERAGE(O11:O16)</f>
        <v>0.29334310943958009</v>
      </c>
      <c r="P17" s="53">
        <f t="shared" ref="P17" si="15">AVERAGE(P11:P16)</f>
        <v>291.88987344604425</v>
      </c>
      <c r="Q17" s="62">
        <f t="shared" ref="Q17:R17" si="16">AVERAGE(Q11:Q16)</f>
        <v>3.3098160009924715</v>
      </c>
      <c r="R17" s="53">
        <f t="shared" si="16"/>
        <v>0.53060928940340701</v>
      </c>
      <c r="S17" s="53">
        <f t="shared" ref="S17" si="17">AVERAGE(S11:S16)</f>
        <v>-8.7817452873923466E-2</v>
      </c>
      <c r="T17" s="53">
        <f t="shared" ref="T17" si="18">AVERAGE(T11:T16)</f>
        <v>-123.69205643061865</v>
      </c>
      <c r="U17" s="53">
        <f t="shared" ref="U17" si="19">AVERAGE(U11:U16)</f>
        <v>4.5389734448557979</v>
      </c>
    </row>
    <row r="18" spans="1:21" s="23" customFormat="1">
      <c r="A18" s="53" t="s">
        <v>2658</v>
      </c>
      <c r="B18" s="53"/>
      <c r="C18" s="53"/>
      <c r="D18" s="54">
        <f>STDEV(D11:D16)/SQRT(6)</f>
        <v>1.6532795690182991</v>
      </c>
      <c r="E18" s="53">
        <f>STDEV(E11:E16)/SQRT(6)</f>
        <v>3.9424921147796908E-2</v>
      </c>
      <c r="F18" s="53">
        <f t="shared" ref="F18:U18" si="20">STDEV(F11:F16)/SQRT(6)</f>
        <v>2.8696717314515681</v>
      </c>
      <c r="G18" s="53">
        <f t="shared" si="20"/>
        <v>0.18451711390857206</v>
      </c>
      <c r="H18" s="53">
        <f t="shared" si="20"/>
        <v>0.10854930192182215</v>
      </c>
      <c r="I18" s="53">
        <f t="shared" si="20"/>
        <v>1.4491878393401426E-2</v>
      </c>
      <c r="J18" s="53">
        <f t="shared" si="20"/>
        <v>12.08340990300168</v>
      </c>
      <c r="K18" s="54">
        <f t="shared" si="20"/>
        <v>1.8150604520082616</v>
      </c>
      <c r="L18" s="53">
        <f t="shared" si="20"/>
        <v>4.3986603578002777E-2</v>
      </c>
      <c r="M18" s="53">
        <f t="shared" si="20"/>
        <v>2.8021005011091247</v>
      </c>
      <c r="N18" s="53">
        <f t="shared" si="20"/>
        <v>0.1731360211540329</v>
      </c>
      <c r="O18" s="53">
        <f t="shared" si="20"/>
        <v>1.1267756167559165E-2</v>
      </c>
      <c r="P18" s="53">
        <f t="shared" si="20"/>
        <v>4.721013974530992</v>
      </c>
      <c r="Q18" s="54">
        <f t="shared" ref="Q18" si="21">STDEV(Q11:Q16)/SQRT(6)</f>
        <v>0.10350247066166218</v>
      </c>
      <c r="R18" s="53">
        <f t="shared" si="20"/>
        <v>7.4328132641924727E-2</v>
      </c>
      <c r="S18" s="53">
        <f t="shared" si="20"/>
        <v>5.1010285356235582E-3</v>
      </c>
      <c r="T18" s="53">
        <f t="shared" si="20"/>
        <v>12.767201622330051</v>
      </c>
      <c r="U18" s="53">
        <f t="shared" si="20"/>
        <v>0.13233029532750215</v>
      </c>
    </row>
    <row r="19" spans="1:21" ht="14.65" thickBot="1">
      <c r="D19" s="12"/>
      <c r="K19" s="12"/>
      <c r="Q19" s="15"/>
    </row>
    <row r="20" spans="1:21">
      <c r="A20" s="55" t="s">
        <v>889</v>
      </c>
      <c r="B20" s="55" t="s">
        <v>890</v>
      </c>
      <c r="C20" s="55">
        <v>38</v>
      </c>
      <c r="D20" s="56">
        <v>33</v>
      </c>
      <c r="E20" s="55">
        <f t="shared" si="0"/>
        <v>0.86842105263157898</v>
      </c>
      <c r="F20" s="55">
        <f>AVERAGE(All_Data_Paired!F424:F456)</f>
        <v>28.181818181818183</v>
      </c>
      <c r="G20" s="55">
        <f>AVERAGE(All_Data_Paired!G424:G456)</f>
        <v>15.164545454545454</v>
      </c>
      <c r="H20" s="55">
        <f>AVERAGE(All_Data_Paired!H424:H456)</f>
        <v>42.393939393939391</v>
      </c>
      <c r="I20" s="55">
        <f>AVERAGE(All_Data_Paired!I424:I456)</f>
        <v>0.43445454545454543</v>
      </c>
      <c r="J20" s="55">
        <f>AVERAGE(All_Data_Paired!M424:M456)</f>
        <v>386.27767157715249</v>
      </c>
      <c r="K20" s="56">
        <v>32</v>
      </c>
      <c r="L20" s="55">
        <f t="shared" si="1"/>
        <v>0.84210526315789469</v>
      </c>
      <c r="M20" s="55">
        <f>AVERAGE(All_Data_Paired!P424:P456)</f>
        <v>32.1875</v>
      </c>
      <c r="N20" s="55">
        <f>AVERAGE(All_Data_Paired!Q424:Q456)</f>
        <v>15.184375000000003</v>
      </c>
      <c r="O20" s="55">
        <f>AVERAGE(All_Data_Paired!S424:S456)</f>
        <v>0.32352500000000001</v>
      </c>
      <c r="P20" s="55">
        <f>AVERAGE(All_Data_Paired!W424:W456)</f>
        <v>283.63165149788665</v>
      </c>
      <c r="Q20" s="12">
        <f>AVERAGE(All_Data_Paired!X424:X456)</f>
        <v>3.59375</v>
      </c>
      <c r="R20" s="55">
        <f>AVERAGE(All_Data_Paired!Y424:Y456)</f>
        <v>0.15124999999999994</v>
      </c>
      <c r="S20" s="55">
        <f>AVERAGE(All_Data_Paired!Z424:Z456)</f>
        <v>-0.10260000000000002</v>
      </c>
      <c r="T20" s="55">
        <f>AVERAGE(All_Data_Paired!AA424:AA456)</f>
        <v>-104.3785858050249</v>
      </c>
      <c r="U20" s="55">
        <f>AVERAGE(All_Data_Paired!AB424:AB456)</f>
        <v>4.40625</v>
      </c>
    </row>
    <row r="21" spans="1:21">
      <c r="A21" t="s">
        <v>957</v>
      </c>
      <c r="B21" t="s">
        <v>890</v>
      </c>
      <c r="C21">
        <v>38</v>
      </c>
      <c r="D21" s="12">
        <v>35</v>
      </c>
      <c r="E21">
        <f t="shared" si="0"/>
        <v>0.92105263157894735</v>
      </c>
      <c r="F21">
        <f>AVERAGE(All_Data_Paired!F457:F491)</f>
        <v>34.971428571428568</v>
      </c>
      <c r="G21">
        <f>AVERAGE(All_Data_Paired!G457:G491)</f>
        <v>14.76542857142857</v>
      </c>
      <c r="H21">
        <f>AVERAGE(All_Data_Paired!H457:H491)</f>
        <v>42.514285714285712</v>
      </c>
      <c r="I21">
        <f>AVERAGE(All_Data_Paired!I457:I491)</f>
        <v>0.39102857142857145</v>
      </c>
      <c r="J21">
        <f>AVERAGE(All_Data_Paired!M457:M491)</f>
        <v>395.07138866945235</v>
      </c>
      <c r="K21" s="12">
        <v>34</v>
      </c>
      <c r="L21">
        <f t="shared" si="1"/>
        <v>0.89473684210526316</v>
      </c>
      <c r="M21">
        <f>AVERAGE(All_Data_Paired!P457:P491)</f>
        <v>39.676470588235297</v>
      </c>
      <c r="N21">
        <f>AVERAGE(All_Data_Paired!Q457:Q491)</f>
        <v>14.782941176470588</v>
      </c>
      <c r="O21">
        <f>AVERAGE(All_Data_Paired!S457:S491)</f>
        <v>0.30135000000000001</v>
      </c>
      <c r="P21">
        <f>AVERAGE(All_Data_Paired!W457:W491)</f>
        <v>315.16045044036304</v>
      </c>
      <c r="Q21" s="12">
        <f>AVERAGE(All_Data_Paired!X457:X491)</f>
        <v>3.5588235294117645</v>
      </c>
      <c r="R21">
        <f>AVERAGE(All_Data_Paired!Y457:Y491)</f>
        <v>5.4117647058823319E-2</v>
      </c>
      <c r="S21">
        <f>AVERAGE(All_Data_Paired!Z457:Z491)</f>
        <v>-8.900294117647059E-2</v>
      </c>
      <c r="T21">
        <f>AVERAGE(All_Data_Paired!AA457:AA491)</f>
        <v>-81.760730072105204</v>
      </c>
      <c r="U21">
        <f>AVERAGE(All_Data_Paired!AB457:AB491)</f>
        <v>4.7941176470588234</v>
      </c>
    </row>
    <row r="22" spans="1:21">
      <c r="A22" t="s">
        <v>1028</v>
      </c>
      <c r="B22" t="s">
        <v>890</v>
      </c>
      <c r="C22">
        <v>38</v>
      </c>
      <c r="D22" s="12">
        <v>36</v>
      </c>
      <c r="E22">
        <f t="shared" si="0"/>
        <v>0.94736842105263153</v>
      </c>
      <c r="F22">
        <f>AVERAGE(All_Data_Paired!F492:F527)</f>
        <v>34.799999999999997</v>
      </c>
      <c r="G22">
        <f>AVERAGE(All_Data_Paired!G492:G527)</f>
        <v>14.617142857142856</v>
      </c>
      <c r="H22">
        <f>AVERAGE(All_Data_Paired!H492:H527)</f>
        <v>42.885714285714286</v>
      </c>
      <c r="I22">
        <f>AVERAGE(All_Data_Paired!I492:I527)</f>
        <v>0.40968571428571432</v>
      </c>
      <c r="J22">
        <f>AVERAGE(All_Data_Paired!M492:M527)</f>
        <v>416.71739640445372</v>
      </c>
      <c r="K22" s="12">
        <v>33</v>
      </c>
      <c r="L22">
        <f t="shared" si="1"/>
        <v>0.86842105263157898</v>
      </c>
      <c r="M22">
        <f>AVERAGE(All_Data_Paired!P492:P527)</f>
        <v>38.939393939393938</v>
      </c>
      <c r="N22">
        <f>AVERAGE(All_Data_Paired!Q492:Q527)</f>
        <v>14.911515151515152</v>
      </c>
      <c r="O22">
        <f>AVERAGE(All_Data_Paired!S492:S527)</f>
        <v>0.32570303030303033</v>
      </c>
      <c r="P22">
        <f>AVERAGE(All_Data_Paired!W492:W527)</f>
        <v>329.0983364194517</v>
      </c>
      <c r="Q22" s="12">
        <f>AVERAGE(All_Data_Paired!X492:X527)</f>
        <v>3.1515151515151514</v>
      </c>
      <c r="R22">
        <f>AVERAGE(All_Data_Paired!Y492:Y527)</f>
        <v>0.14515151515151481</v>
      </c>
      <c r="S22">
        <f>AVERAGE(All_Data_Paired!Z492:Z527)</f>
        <v>-9.275151515151514E-2</v>
      </c>
      <c r="T22">
        <f>AVERAGE(All_Data_Paired!AA492:AA527)</f>
        <v>-85.72473901443513</v>
      </c>
      <c r="U22">
        <f>AVERAGE(All_Data_Paired!AB492:AB527)</f>
        <v>4</v>
      </c>
    </row>
    <row r="23" spans="1:21">
      <c r="A23" t="s">
        <v>1102</v>
      </c>
      <c r="B23" t="s">
        <v>890</v>
      </c>
      <c r="C23">
        <v>40</v>
      </c>
      <c r="D23" s="12">
        <v>40</v>
      </c>
      <c r="E23">
        <f t="shared" si="0"/>
        <v>1</v>
      </c>
      <c r="F23">
        <f>AVERAGE(All_Data_Paired!F528:F567)</f>
        <v>28.3</v>
      </c>
      <c r="G23">
        <f>AVERAGE(All_Data_Paired!G528:G567)</f>
        <v>14.364500000000001</v>
      </c>
      <c r="H23">
        <f>AVERAGE(All_Data_Paired!H528:H567)</f>
        <v>43.225000000000001</v>
      </c>
      <c r="I23">
        <f>AVERAGE(All_Data_Paired!I528:I567)</f>
        <v>0.38279999999999997</v>
      </c>
      <c r="J23">
        <f>AVERAGE(All_Data_Paired!M528:M567)</f>
        <v>416.65409979408207</v>
      </c>
      <c r="K23" s="12">
        <v>36</v>
      </c>
      <c r="L23">
        <f t="shared" si="1"/>
        <v>0.9</v>
      </c>
      <c r="M23">
        <f>AVERAGE(All_Data_Paired!P528:P567)</f>
        <v>31.333333333333332</v>
      </c>
      <c r="N23">
        <f>AVERAGE(All_Data_Paired!Q528:Q567)</f>
        <v>15.218055555555557</v>
      </c>
      <c r="O23">
        <f>AVERAGE(All_Data_Paired!S528:S567)</f>
        <v>0.30495000000000005</v>
      </c>
      <c r="P23">
        <f>AVERAGE(All_Data_Paired!W528:W567)</f>
        <v>284.69000892265188</v>
      </c>
      <c r="Q23" s="12">
        <f>AVERAGE(All_Data_Paired!X528:X567)</f>
        <v>2.8055555555555554</v>
      </c>
      <c r="R23">
        <f>AVERAGE(All_Data_Paired!Y528:Y567)</f>
        <v>0.93111111111111144</v>
      </c>
      <c r="S23">
        <f>AVERAGE(All_Data_Paired!Z528:Z567)</f>
        <v>-7.4133333333333329E-2</v>
      </c>
      <c r="T23">
        <f>AVERAGE(All_Data_Paired!AA528:AA567)</f>
        <v>-135.29348376193872</v>
      </c>
      <c r="U23">
        <f>AVERAGE(All_Data_Paired!AB528:AB567)</f>
        <v>3.8611111111111112</v>
      </c>
    </row>
    <row r="24" spans="1:21">
      <c r="A24" t="s">
        <v>1183</v>
      </c>
      <c r="B24" t="s">
        <v>890</v>
      </c>
      <c r="C24">
        <v>38</v>
      </c>
      <c r="D24" s="12">
        <v>37</v>
      </c>
      <c r="E24">
        <f t="shared" si="0"/>
        <v>0.97368421052631582</v>
      </c>
      <c r="F24">
        <f>AVERAGE(All_Data_Paired!F568:F604)</f>
        <v>24.216216216216218</v>
      </c>
      <c r="G24">
        <f>AVERAGE(All_Data_Paired!G568:G604)</f>
        <v>14.353783783783785</v>
      </c>
      <c r="H24">
        <f>AVERAGE(All_Data_Paired!H568:H604)</f>
        <v>42.297297297297298</v>
      </c>
      <c r="I24">
        <f>AVERAGE(All_Data_Paired!I568:I604)</f>
        <v>0.42464864864864871</v>
      </c>
      <c r="J24">
        <f>AVERAGE(All_Data_Paired!M568:M604)</f>
        <v>471.3021650684916</v>
      </c>
      <c r="K24" s="12">
        <v>36</v>
      </c>
      <c r="L24">
        <f t="shared" si="1"/>
        <v>0.94736842105263153</v>
      </c>
      <c r="M24">
        <f>AVERAGE(All_Data_Paired!P568:P604)</f>
        <v>27.694444444444443</v>
      </c>
      <c r="N24">
        <f>AVERAGE(All_Data_Paired!Q568:Q604)</f>
        <v>15.046388888888888</v>
      </c>
      <c r="O24">
        <f>AVERAGE(All_Data_Paired!S568:S604)</f>
        <v>0.30155555555555558</v>
      </c>
      <c r="P24">
        <f>AVERAGE(All_Data_Paired!W568:W604)</f>
        <v>288.18127749075853</v>
      </c>
      <c r="Q24" s="12">
        <f>AVERAGE(All_Data_Paired!X568:X604)</f>
        <v>3.6944444444444446</v>
      </c>
      <c r="R24">
        <f>AVERAGE(All_Data_Paired!Y568:Y604)</f>
        <v>0.81222222222222229</v>
      </c>
      <c r="S24">
        <f>AVERAGE(All_Data_Paired!Z568:Z604)</f>
        <v>-0.11288888888888889</v>
      </c>
      <c r="T24">
        <f>AVERAGE(All_Data_Paired!AA568:AA604)</f>
        <v>-184.69151567483902</v>
      </c>
      <c r="U24">
        <f>AVERAGE(All_Data_Paired!AB568:AB604)</f>
        <v>3.8055555555555554</v>
      </c>
    </row>
    <row r="25" spans="1:21" ht="14.65" thickBot="1">
      <c r="A25" s="1" t="s">
        <v>1258</v>
      </c>
      <c r="B25" s="1" t="s">
        <v>890</v>
      </c>
      <c r="C25" s="1">
        <v>38</v>
      </c>
      <c r="D25" s="15">
        <v>36</v>
      </c>
      <c r="E25" s="1">
        <f t="shared" si="0"/>
        <v>0.94736842105263153</v>
      </c>
      <c r="F25" s="1">
        <f>AVERAGE(All_Data_Paired!F605:F640)</f>
        <v>34.138888888888886</v>
      </c>
      <c r="G25" s="1">
        <f>AVERAGE(All_Data_Paired!G605:G640)</f>
        <v>14.910277777777777</v>
      </c>
      <c r="H25" s="1">
        <f>AVERAGE(All_Data_Paired!H605:H640)</f>
        <v>42.055555555555557</v>
      </c>
      <c r="I25" s="1">
        <f>AVERAGE(All_Data_Paired!I605:I640)</f>
        <v>0.41119444444444453</v>
      </c>
      <c r="J25" s="1">
        <f>AVERAGE(All_Data_Paired!M605:M640)</f>
        <v>401.52113811281055</v>
      </c>
      <c r="K25" s="15">
        <v>34</v>
      </c>
      <c r="L25" s="1">
        <f t="shared" si="1"/>
        <v>0.89473684210526316</v>
      </c>
      <c r="M25" s="1">
        <f>AVERAGE(All_Data_Paired!P605:P640)</f>
        <v>38.441176470588232</v>
      </c>
      <c r="N25" s="1">
        <f>AVERAGE(All_Data_Paired!Q605:Q640)</f>
        <v>15.035588235294123</v>
      </c>
      <c r="O25" s="1">
        <f>AVERAGE(All_Data_Paired!S605:S640)</f>
        <v>0.30943235294117644</v>
      </c>
      <c r="P25" s="1">
        <f>AVERAGE(All_Data_Paired!W605:W640)</f>
        <v>304.38775395183461</v>
      </c>
      <c r="Q25" s="15">
        <f>AVERAGE(All_Data_Paired!X605:X640)</f>
        <v>3.9411764705882355</v>
      </c>
      <c r="R25" s="1">
        <f>AVERAGE(All_Data_Paired!Y605:Y640)</f>
        <v>0.13499999999999995</v>
      </c>
      <c r="S25" s="1">
        <f>AVERAGE(All_Data_Paired!Z605:Z640)</f>
        <v>-0.10080294117647055</v>
      </c>
      <c r="T25" s="1">
        <f>AVERAGE(All_Data_Paired!AA605:AA640)</f>
        <v>-96.929745936516852</v>
      </c>
      <c r="U25" s="1">
        <f>AVERAGE(All_Data_Paired!AB605:AB640)</f>
        <v>4.5294117647058822</v>
      </c>
    </row>
    <row r="26" spans="1:21" s="23" customFormat="1">
      <c r="A26" s="53" t="s">
        <v>2657</v>
      </c>
      <c r="B26" s="53"/>
      <c r="C26" s="53"/>
      <c r="D26" s="54">
        <f>AVERAGE(D20:D25)</f>
        <v>36.166666666666664</v>
      </c>
      <c r="E26" s="60">
        <f>AVERAGE(E20:E25)</f>
        <v>0.94298245614035092</v>
      </c>
      <c r="F26" s="53">
        <f t="shared" ref="F26" si="22">AVERAGE(F20:F25)</f>
        <v>30.768058643058641</v>
      </c>
      <c r="G26" s="53">
        <f t="shared" ref="G26" si="23">AVERAGE(G20:G25)</f>
        <v>14.695946407446408</v>
      </c>
      <c r="H26" s="53">
        <f t="shared" ref="H26" si="24">AVERAGE(H20:H25)</f>
        <v>42.56196537446538</v>
      </c>
      <c r="I26" s="53">
        <f t="shared" ref="I26" si="25">AVERAGE(I20:I25)</f>
        <v>0.40896865404365407</v>
      </c>
      <c r="J26" s="53">
        <f t="shared" ref="J26" si="26">AVERAGE(J20:J25)</f>
        <v>414.59064327107376</v>
      </c>
      <c r="K26" s="54">
        <f t="shared" ref="K26" si="27">AVERAGE(K20:K25)</f>
        <v>34.166666666666664</v>
      </c>
      <c r="L26" s="53">
        <f t="shared" ref="L26" si="28">AVERAGE(L20:L25)</f>
        <v>0.89122807017543859</v>
      </c>
      <c r="M26" s="53">
        <f t="shared" ref="M26" si="29">AVERAGE(M20:M25)</f>
        <v>34.712053129332539</v>
      </c>
      <c r="N26" s="53">
        <f t="shared" ref="N26" si="30">AVERAGE(N20:N25)</f>
        <v>15.029810667954052</v>
      </c>
      <c r="O26" s="53">
        <f t="shared" ref="O26" si="31">AVERAGE(O20:O25)</f>
        <v>0.31108598979996044</v>
      </c>
      <c r="P26" s="53">
        <f t="shared" ref="P26:Q26" si="32">AVERAGE(P20:P25)</f>
        <v>300.85824645382439</v>
      </c>
      <c r="Q26" s="62">
        <f t="shared" si="32"/>
        <v>3.457544191919192</v>
      </c>
      <c r="R26" s="53">
        <f t="shared" ref="R26" si="33">AVERAGE(R20:R25)</f>
        <v>0.37147541592394528</v>
      </c>
      <c r="S26" s="53">
        <f t="shared" ref="S26" si="34">AVERAGE(S20:S25)</f>
        <v>-9.5363269954446425E-2</v>
      </c>
      <c r="T26" s="53">
        <f t="shared" ref="T26" si="35">AVERAGE(T20:T25)</f>
        <v>-114.79646671080998</v>
      </c>
      <c r="U26" s="53">
        <f t="shared" ref="U26" si="36">AVERAGE(U20:U25)</f>
        <v>4.2327410130718954</v>
      </c>
    </row>
    <row r="27" spans="1:21" s="23" customFormat="1">
      <c r="A27" s="53" t="s">
        <v>2658</v>
      </c>
      <c r="B27" s="53"/>
      <c r="C27" s="53"/>
      <c r="D27" s="54">
        <f>STDEV(D20:D25)/SQRT(6)</f>
        <v>0.94575073060740733</v>
      </c>
      <c r="E27" s="53">
        <f>STDEV(E20:E25)/SQRT(6)</f>
        <v>1.8504406236604373E-2</v>
      </c>
      <c r="F27" s="53">
        <f t="shared" ref="F27:U27" si="37">STDEV(F20:F25)/SQRT(6)</f>
        <v>1.8347929836164893</v>
      </c>
      <c r="G27" s="53">
        <f t="shared" si="37"/>
        <v>0.12954957300111861</v>
      </c>
      <c r="H27" s="53">
        <f t="shared" si="37"/>
        <v>0.17334305563240637</v>
      </c>
      <c r="I27" s="53">
        <f t="shared" si="37"/>
        <v>7.9739288284003916E-3</v>
      </c>
      <c r="J27" s="53">
        <f t="shared" si="37"/>
        <v>12.353697513588475</v>
      </c>
      <c r="K27" s="54">
        <f t="shared" si="37"/>
        <v>0.65404722901161949</v>
      </c>
      <c r="L27" s="53">
        <f t="shared" si="37"/>
        <v>1.4360268020828855E-2</v>
      </c>
      <c r="M27" s="53">
        <f t="shared" si="37"/>
        <v>2.0286133157231832</v>
      </c>
      <c r="N27" s="53">
        <f t="shared" si="37"/>
        <v>6.6975832252511636E-2</v>
      </c>
      <c r="O27" s="53">
        <f t="shared" si="37"/>
        <v>4.4511811458041841E-3</v>
      </c>
      <c r="P27" s="53">
        <f t="shared" si="37"/>
        <v>7.6012853387846784</v>
      </c>
      <c r="Q27" s="54">
        <f t="shared" si="37"/>
        <v>0.1670902343538718</v>
      </c>
      <c r="R27" s="53">
        <f t="shared" si="37"/>
        <v>0.1595627542447306</v>
      </c>
      <c r="S27" s="53">
        <f t="shared" si="37"/>
        <v>5.4378085599571246E-3</v>
      </c>
      <c r="T27" s="53">
        <f t="shared" si="37"/>
        <v>15.989290976552562</v>
      </c>
      <c r="U27" s="53">
        <f t="shared" si="37"/>
        <v>0.1641165446582544</v>
      </c>
    </row>
    <row r="28" spans="1:21" ht="14.65" thickBot="1">
      <c r="D28" s="12"/>
      <c r="K28" s="12"/>
      <c r="Q28" s="15"/>
    </row>
    <row r="29" spans="1:21">
      <c r="A29" s="55" t="s">
        <v>1331</v>
      </c>
      <c r="B29" s="55" t="s">
        <v>1332</v>
      </c>
      <c r="C29" s="55">
        <v>38</v>
      </c>
      <c r="D29" s="56">
        <v>26</v>
      </c>
      <c r="E29" s="55">
        <f t="shared" si="0"/>
        <v>0.68421052631578949</v>
      </c>
      <c r="F29" s="55">
        <f>AVERAGE(All_Data_Paired!F641:F666)</f>
        <v>43</v>
      </c>
      <c r="G29" s="55">
        <f>AVERAGE(All_Data_Paired!G641:G666)</f>
        <v>13.581153846153846</v>
      </c>
      <c r="H29" s="55">
        <f>AVERAGE(All_Data_Paired!H641:H666)</f>
        <v>42.846153846153847</v>
      </c>
      <c r="I29" s="55">
        <f>AVERAGE(All_Data_Paired!I641:I666)</f>
        <v>0.36226923076923084</v>
      </c>
      <c r="J29" s="55">
        <f>AVERAGE(All_Data_Paired!M641:M666)</f>
        <v>461.57084568401012</v>
      </c>
      <c r="K29" s="56">
        <v>26</v>
      </c>
      <c r="L29" s="55">
        <f t="shared" si="1"/>
        <v>0.68421052631578949</v>
      </c>
      <c r="M29" s="55">
        <f>AVERAGE(All_Data_Paired!P641:P666)</f>
        <v>47.846153846153847</v>
      </c>
      <c r="N29" s="55">
        <f>AVERAGE(All_Data_Paired!Q641:Q666)</f>
        <v>13.584615384615386</v>
      </c>
      <c r="O29" s="55">
        <f>AVERAGE(All_Data_Paired!S641:S666)</f>
        <v>0.24483076923076924</v>
      </c>
      <c r="P29" s="55">
        <f>AVERAGE(All_Data_Paired!W641:W666)</f>
        <v>335.27917598082172</v>
      </c>
      <c r="Q29" s="12">
        <f>AVERAGE(All_Data_Paired!X641:X666)</f>
        <v>3.1538461538461537</v>
      </c>
      <c r="R29" s="55">
        <f>AVERAGE(All_Data_Paired!Y641:Y666)</f>
        <v>3.4615384615383194E-3</v>
      </c>
      <c r="S29" s="55">
        <f>AVERAGE(All_Data_Paired!Z641:Z666)</f>
        <v>-0.11743846153846155</v>
      </c>
      <c r="T29" s="55">
        <f>AVERAGE(All_Data_Paired!AA641:AA666)</f>
        <v>-126.29166970318836</v>
      </c>
      <c r="U29" s="55">
        <f>AVERAGE(All_Data_Paired!AB641:AB666)</f>
        <v>4.8461538461538458</v>
      </c>
    </row>
    <row r="30" spans="1:21">
      <c r="A30" t="s">
        <v>1385</v>
      </c>
      <c r="B30" t="s">
        <v>1332</v>
      </c>
      <c r="C30">
        <v>38</v>
      </c>
      <c r="D30" s="12">
        <v>37</v>
      </c>
      <c r="E30">
        <f t="shared" si="0"/>
        <v>0.97368421052631582</v>
      </c>
      <c r="F30">
        <f>AVERAGE(All_Data_Paired!F667:F703)</f>
        <v>31.648648648648649</v>
      </c>
      <c r="G30">
        <f>AVERAGE(All_Data_Paired!G667:G703)</f>
        <v>14.415675675675679</v>
      </c>
      <c r="H30">
        <f>AVERAGE(All_Data_Paired!H667:H703)</f>
        <v>42.972972972972975</v>
      </c>
      <c r="I30">
        <f>AVERAGE(All_Data_Paired!I667:I703)</f>
        <v>0.38321621621621615</v>
      </c>
      <c r="J30">
        <f>AVERAGE(All_Data_Paired!M667:M703)</f>
        <v>403.11841293347351</v>
      </c>
      <c r="K30" s="12">
        <v>35</v>
      </c>
      <c r="L30">
        <f t="shared" si="1"/>
        <v>0.92105263157894735</v>
      </c>
      <c r="M30">
        <f>AVERAGE(All_Data_Paired!P667:P703)</f>
        <v>36.285714285714285</v>
      </c>
      <c r="N30">
        <f>AVERAGE(All_Data_Paired!Q667:Q703)</f>
        <v>14.838857142857144</v>
      </c>
      <c r="O30">
        <f>AVERAGE(All_Data_Paired!S667:S703)</f>
        <v>0.29088228571428576</v>
      </c>
      <c r="P30">
        <f>AVERAGE(All_Data_Paired!W667:W703)</f>
        <v>286.28978676399862</v>
      </c>
      <c r="Q30" s="12">
        <f>AVERAGE(All_Data_Paired!X667:X703)</f>
        <v>3.0857142857142859</v>
      </c>
      <c r="R30">
        <f>AVERAGE(All_Data_Paired!Y667:Y703)</f>
        <v>0.34542857142857158</v>
      </c>
      <c r="S30">
        <f>AVERAGE(All_Data_Paired!Z667:Z703)</f>
        <v>-9.7031999999999993E-2</v>
      </c>
      <c r="T30">
        <f>AVERAGE(All_Data_Paired!AA667:AA703)</f>
        <v>-114.92237366907638</v>
      </c>
      <c r="U30">
        <f>AVERAGE(All_Data_Paired!AB667:AB703)</f>
        <v>4.4571428571428573</v>
      </c>
    </row>
    <row r="31" spans="1:21">
      <c r="A31" t="s">
        <v>1460</v>
      </c>
      <c r="B31" t="s">
        <v>1332</v>
      </c>
      <c r="C31">
        <v>38</v>
      </c>
      <c r="D31" s="12">
        <v>34</v>
      </c>
      <c r="E31">
        <f t="shared" si="0"/>
        <v>0.89473684210526316</v>
      </c>
      <c r="F31">
        <f>AVERAGE(All_Data_Paired!F704:F737)</f>
        <v>36.147058823529413</v>
      </c>
      <c r="G31">
        <f>AVERAGE(All_Data_Paired!G704:G737)</f>
        <v>14.096470588235293</v>
      </c>
      <c r="H31">
        <f>AVERAGE(All_Data_Paired!H704:H737)</f>
        <v>43.088235294117645</v>
      </c>
      <c r="I31">
        <f>AVERAGE(All_Data_Paired!I704:I737)</f>
        <v>0.34458823529411764</v>
      </c>
      <c r="J31">
        <f>AVERAGE(All_Data_Paired!M704:M737)</f>
        <v>391.7356313705381</v>
      </c>
      <c r="K31" s="12">
        <v>30</v>
      </c>
      <c r="L31">
        <f t="shared" si="1"/>
        <v>0.78947368421052633</v>
      </c>
      <c r="M31">
        <f>AVERAGE(All_Data_Paired!P704:P737)</f>
        <v>40.6</v>
      </c>
      <c r="N31">
        <f>AVERAGE(All_Data_Paired!Q704:Q737)</f>
        <v>14.242666666666663</v>
      </c>
      <c r="O31">
        <f>AVERAGE(All_Data_Paired!S704:S737)</f>
        <v>0.27700000000000002</v>
      </c>
      <c r="P31">
        <f>AVERAGE(All_Data_Paired!W704:W737)</f>
        <v>312.37983299266892</v>
      </c>
      <c r="Q31" s="12">
        <f>AVERAGE(All_Data_Paired!X704:X737)</f>
        <v>2.8666666666666667</v>
      </c>
      <c r="R31">
        <f>AVERAGE(All_Data_Paired!Y704:Y737)</f>
        <v>0.16366666666666685</v>
      </c>
      <c r="S31">
        <f>AVERAGE(All_Data_Paired!Z704:Z737)</f>
        <v>-6.6333333333333327E-2</v>
      </c>
      <c r="T31">
        <f>AVERAGE(All_Data_Paired!AA704:AA737)</f>
        <v>-78.952119187014873</v>
      </c>
      <c r="U31">
        <f>AVERAGE(All_Data_Paired!AB704:AB737)</f>
        <v>4.1333333333333337</v>
      </c>
    </row>
    <row r="32" spans="1:21">
      <c r="A32" t="s">
        <v>1530</v>
      </c>
      <c r="B32" t="s">
        <v>1332</v>
      </c>
      <c r="C32">
        <v>38</v>
      </c>
      <c r="D32" s="12">
        <v>36</v>
      </c>
      <c r="E32">
        <f t="shared" si="0"/>
        <v>0.94736842105263153</v>
      </c>
      <c r="F32">
        <f>AVERAGE(All_Data_Paired!F738:F773)</f>
        <v>20.083333333333332</v>
      </c>
      <c r="G32">
        <f>AVERAGE(All_Data_Paired!G738:G773)</f>
        <v>13.545</v>
      </c>
      <c r="H32">
        <f>AVERAGE(All_Data_Paired!H738:H773)</f>
        <v>42.305555555555557</v>
      </c>
      <c r="I32">
        <f>AVERAGE(All_Data_Paired!I738:I773)</f>
        <v>0.34144444444444444</v>
      </c>
      <c r="J32">
        <f>AVERAGE(All_Data_Paired!M738:M773)</f>
        <v>458.39923767959277</v>
      </c>
      <c r="K32" s="12">
        <v>36</v>
      </c>
      <c r="L32">
        <f t="shared" si="1"/>
        <v>0.94736842105263153</v>
      </c>
      <c r="M32">
        <f>AVERAGE(All_Data_Paired!P738:P773)</f>
        <v>23.722222222222221</v>
      </c>
      <c r="N32">
        <f>AVERAGE(All_Data_Paired!Q738:Q773)</f>
        <v>14.099722222222221</v>
      </c>
      <c r="O32">
        <f>AVERAGE(All_Data_Paired!S738:S773)</f>
        <v>0.25413888888888897</v>
      </c>
      <c r="P32">
        <f>AVERAGE(All_Data_Paired!W738:W773)</f>
        <v>305.91727917053601</v>
      </c>
      <c r="Q32" s="12">
        <f>AVERAGE(All_Data_Paired!X738:X773)</f>
        <v>3.6944444444444446</v>
      </c>
      <c r="R32">
        <f>AVERAGE(All_Data_Paired!Y738:Y773)</f>
        <v>0.55472222222222212</v>
      </c>
      <c r="S32">
        <f>AVERAGE(All_Data_Paired!Z738:Z773)</f>
        <v>-8.7305555555555553E-2</v>
      </c>
      <c r="T32">
        <f>AVERAGE(All_Data_Paired!AA738:AA773)</f>
        <v>-152.4819585090568</v>
      </c>
      <c r="U32">
        <f>AVERAGE(All_Data_Paired!AB738:AB773)</f>
        <v>3.6388888888888888</v>
      </c>
    </row>
    <row r="33" spans="1:21">
      <c r="A33" t="s">
        <v>1603</v>
      </c>
      <c r="B33" t="s">
        <v>1332</v>
      </c>
      <c r="C33">
        <v>38</v>
      </c>
      <c r="D33" s="12">
        <v>38</v>
      </c>
      <c r="E33">
        <f t="shared" si="0"/>
        <v>1</v>
      </c>
      <c r="F33">
        <f>AVERAGE(All_Data_Paired!F774:F811)</f>
        <v>24.868421052631579</v>
      </c>
      <c r="G33">
        <f>AVERAGE(All_Data_Paired!G774:G811)</f>
        <v>14.442368421052636</v>
      </c>
      <c r="H33">
        <f>AVERAGE(All_Data_Paired!H774:H811)</f>
        <v>42.210526315789473</v>
      </c>
      <c r="I33">
        <f>AVERAGE(All_Data_Paired!I774:I811)</f>
        <v>0.44555263157894737</v>
      </c>
      <c r="J33">
        <f>AVERAGE(All_Data_Paired!M774:M811)</f>
        <v>477.25357991101026</v>
      </c>
      <c r="K33" s="12">
        <v>36</v>
      </c>
      <c r="L33">
        <f t="shared" si="1"/>
        <v>0.94736842105263153</v>
      </c>
      <c r="M33">
        <f>AVERAGE(All_Data_Paired!P774:P811)</f>
        <v>28.833333333333332</v>
      </c>
      <c r="N33">
        <f>AVERAGE(All_Data_Paired!Q774:Q811)</f>
        <v>15.228611111111114</v>
      </c>
      <c r="O33">
        <f>AVERAGE(All_Data_Paired!S774:S811)</f>
        <v>0.28783888888888881</v>
      </c>
      <c r="P33">
        <f>AVERAGE(All_Data_Paired!W774:W811)</f>
        <v>267.62038038707374</v>
      </c>
      <c r="Q33" s="12">
        <f>AVERAGE(All_Data_Paired!X774:X811)</f>
        <v>3.7777777777777777</v>
      </c>
      <c r="R33">
        <f>AVERAGE(All_Data_Paired!Y774:Y811)</f>
        <v>0.97805555555555601</v>
      </c>
      <c r="S33">
        <f>AVERAGE(All_Data_Paired!Z774:Z811)</f>
        <v>-0.14002222222222219</v>
      </c>
      <c r="T33">
        <f>AVERAGE(All_Data_Paired!AA774:AA811)</f>
        <v>-211.3390213611203</v>
      </c>
      <c r="U33">
        <f>AVERAGE(All_Data_Paired!AB774:AB811)</f>
        <v>4.6111111111111107</v>
      </c>
    </row>
    <row r="34" spans="1:21" ht="14.65" thickBot="1">
      <c r="A34" s="1" t="s">
        <v>1680</v>
      </c>
      <c r="B34" s="1" t="s">
        <v>1332</v>
      </c>
      <c r="C34" s="1">
        <v>38</v>
      </c>
      <c r="D34" s="15">
        <v>35</v>
      </c>
      <c r="E34" s="1">
        <f t="shared" si="0"/>
        <v>0.92105263157894735</v>
      </c>
      <c r="F34" s="1">
        <f>AVERAGE(All_Data_Paired!F812:F846)</f>
        <v>29.62857142857143</v>
      </c>
      <c r="G34" s="1">
        <f>AVERAGE(All_Data_Paired!G812:G846)</f>
        <v>14.502000000000004</v>
      </c>
      <c r="H34" s="1">
        <f>AVERAGE(All_Data_Paired!H812:H846)</f>
        <v>42.6</v>
      </c>
      <c r="I34" s="1">
        <f>AVERAGE(All_Data_Paired!I812:I846)</f>
        <v>0.3990285714285714</v>
      </c>
      <c r="J34" s="1">
        <f>AVERAGE(All_Data_Paired!M812:M846)</f>
        <v>425.25045391949931</v>
      </c>
      <c r="K34" s="15">
        <v>31</v>
      </c>
      <c r="L34" s="1">
        <f t="shared" si="1"/>
        <v>0.81578947368421051</v>
      </c>
      <c r="M34" s="1">
        <f>AVERAGE(All_Data_Paired!P812:P846)</f>
        <v>32.645161290322584</v>
      </c>
      <c r="N34" s="1">
        <f>AVERAGE(All_Data_Paired!Q812:Q846)</f>
        <v>15.146774193548385</v>
      </c>
      <c r="O34" s="1">
        <f>AVERAGE(All_Data_Paired!S812:S846)</f>
        <v>0.29510967741935484</v>
      </c>
      <c r="P34" s="1">
        <f>AVERAGE(All_Data_Paired!W812:W846)</f>
        <v>276.08205530399204</v>
      </c>
      <c r="Q34" s="15">
        <f>AVERAGE(All_Data_Paired!X812:X846)</f>
        <v>3.4193548387096775</v>
      </c>
      <c r="R34" s="1">
        <f>AVERAGE(All_Data_Paired!Y812:Y846)</f>
        <v>1.0154838709677421</v>
      </c>
      <c r="S34" s="1">
        <f>AVERAGE(All_Data_Paired!Z812:Z846)</f>
        <v>-8.4567741935483873E-2</v>
      </c>
      <c r="T34" s="1">
        <f>AVERAGE(All_Data_Paired!AA812:AA846)</f>
        <v>-159.03678308860597</v>
      </c>
      <c r="U34" s="1">
        <f>AVERAGE(All_Data_Paired!AB812:AB846)</f>
        <v>4.4838709677419351</v>
      </c>
    </row>
    <row r="35" spans="1:21" s="23" customFormat="1">
      <c r="A35" s="53" t="s">
        <v>2657</v>
      </c>
      <c r="B35" s="53"/>
      <c r="C35" s="53"/>
      <c r="D35" s="54">
        <f>AVERAGE(D29:D34)</f>
        <v>34.333333333333336</v>
      </c>
      <c r="E35" s="60">
        <f>AVERAGE(E29:E34)</f>
        <v>0.90350877192982448</v>
      </c>
      <c r="F35" s="53">
        <f t="shared" ref="F35" si="38">AVERAGE(F29:F34)</f>
        <v>30.896005547785737</v>
      </c>
      <c r="G35" s="53">
        <f t="shared" ref="G35" si="39">AVERAGE(G29:G34)</f>
        <v>14.09711142185291</v>
      </c>
      <c r="H35" s="53">
        <f t="shared" ref="H35" si="40">AVERAGE(H29:H34)</f>
        <v>42.670573997431582</v>
      </c>
      <c r="I35" s="53">
        <f t="shared" ref="I35" si="41">AVERAGE(I29:I34)</f>
        <v>0.37934988828858796</v>
      </c>
      <c r="J35" s="53">
        <f t="shared" ref="J35" si="42">AVERAGE(J29:J34)</f>
        <v>436.22136024968728</v>
      </c>
      <c r="K35" s="54">
        <f t="shared" ref="K35" si="43">AVERAGE(K29:K34)</f>
        <v>32.333333333333336</v>
      </c>
      <c r="L35" s="53">
        <f t="shared" ref="L35" si="44">AVERAGE(L29:L34)</f>
        <v>0.85087719298245601</v>
      </c>
      <c r="M35" s="53">
        <f t="shared" ref="M35" si="45">AVERAGE(M29:M34)</f>
        <v>34.988764162957715</v>
      </c>
      <c r="N35" s="53">
        <f t="shared" ref="N35" si="46">AVERAGE(N29:N34)</f>
        <v>14.523541120170151</v>
      </c>
      <c r="O35" s="53">
        <f t="shared" ref="O35" si="47">AVERAGE(O29:O34)</f>
        <v>0.27496675169036461</v>
      </c>
      <c r="P35" s="53">
        <f t="shared" ref="P35:Q35" si="48">AVERAGE(P29:P34)</f>
        <v>297.26141843318186</v>
      </c>
      <c r="Q35" s="62">
        <f t="shared" si="48"/>
        <v>3.3329673611931674</v>
      </c>
      <c r="R35" s="53">
        <f t="shared" ref="R35" si="49">AVERAGE(R29:R34)</f>
        <v>0.51013640421704942</v>
      </c>
      <c r="S35" s="53">
        <f t="shared" ref="S35" si="50">AVERAGE(S29:S34)</f>
        <v>-9.8783219097509409E-2</v>
      </c>
      <c r="T35" s="53">
        <f t="shared" ref="T35" si="51">AVERAGE(T29:T34)</f>
        <v>-140.50398758634378</v>
      </c>
      <c r="U35" s="53">
        <f t="shared" ref="U35" si="52">AVERAGE(U29:U34)</f>
        <v>4.3617501673953285</v>
      </c>
    </row>
    <row r="36" spans="1:21" s="23" customFormat="1">
      <c r="A36" s="53" t="s">
        <v>2658</v>
      </c>
      <c r="B36" s="53"/>
      <c r="C36" s="53"/>
      <c r="D36" s="54">
        <f>STDEV(D29:D34)/SQRT(6)</f>
        <v>1.7638342073763911</v>
      </c>
      <c r="E36" s="53">
        <f>STDEV(E29:E34)/SQRT(6)</f>
        <v>4.6416689667800416E-2</v>
      </c>
      <c r="F36" s="53">
        <f t="shared" ref="F36:U36" si="53">STDEV(F29:F34)/SQRT(6)</f>
        <v>3.3141049990968821</v>
      </c>
      <c r="G36" s="53">
        <f t="shared" si="53"/>
        <v>0.17848062385531341</v>
      </c>
      <c r="H36" s="53">
        <f t="shared" si="53"/>
        <v>0.14680797024715139</v>
      </c>
      <c r="I36" s="53">
        <f t="shared" si="53"/>
        <v>1.6043634598764407E-2</v>
      </c>
      <c r="J36" s="53">
        <f t="shared" si="53"/>
        <v>14.157734858904126</v>
      </c>
      <c r="K36" s="54">
        <f t="shared" si="53"/>
        <v>1.6465452046971265</v>
      </c>
      <c r="L36" s="53">
        <f t="shared" si="53"/>
        <v>4.3330136965714153E-2</v>
      </c>
      <c r="M36" s="53">
        <f t="shared" si="53"/>
        <v>3.5061721156205303</v>
      </c>
      <c r="N36" s="53">
        <f t="shared" si="53"/>
        <v>0.2661491939881872</v>
      </c>
      <c r="O36" s="53">
        <f t="shared" si="53"/>
        <v>8.5065563001303236E-3</v>
      </c>
      <c r="P36" s="53">
        <f t="shared" si="53"/>
        <v>10.322101745512308</v>
      </c>
      <c r="Q36" s="54">
        <f t="shared" si="53"/>
        <v>0.14681503245703478</v>
      </c>
      <c r="R36" s="53">
        <f t="shared" si="53"/>
        <v>0.17128939043972286</v>
      </c>
      <c r="S36" s="53">
        <f t="shared" si="53"/>
        <v>1.0705998092989295E-2</v>
      </c>
      <c r="T36" s="53">
        <f t="shared" si="53"/>
        <v>18.393458764916073</v>
      </c>
      <c r="U36" s="53">
        <f t="shared" si="53"/>
        <v>0.17277574457728376</v>
      </c>
    </row>
    <row r="37" spans="1:21" ht="14.65" thickBot="1">
      <c r="D37" s="12"/>
      <c r="K37" s="12"/>
      <c r="Q37" s="15"/>
    </row>
    <row r="38" spans="1:21">
      <c r="A38" s="55" t="s">
        <v>1751</v>
      </c>
      <c r="B38" s="55" t="s">
        <v>1752</v>
      </c>
      <c r="C38" s="55">
        <v>38</v>
      </c>
      <c r="D38" s="56">
        <v>38</v>
      </c>
      <c r="E38" s="55">
        <f t="shared" si="0"/>
        <v>1</v>
      </c>
      <c r="F38" s="55">
        <f>AVERAGE(All_Data_Paired!F847:F884)</f>
        <v>24.44736842105263</v>
      </c>
      <c r="G38" s="55">
        <f>AVERAGE(All_Data_Paired!G847:G884)</f>
        <v>13.606578947368423</v>
      </c>
      <c r="H38" s="55">
        <f>AVERAGE(All_Data_Paired!H847:H884)</f>
        <v>42.815789473684212</v>
      </c>
      <c r="I38" s="55">
        <f>AVERAGE(All_Data_Paired!I847:I884)</f>
        <v>0.36139473684210527</v>
      </c>
      <c r="J38" s="55">
        <f>AVERAGE(All_Data_Paired!M847:M884)</f>
        <v>441.06774033341162</v>
      </c>
      <c r="K38" s="56">
        <v>35</v>
      </c>
      <c r="L38" s="55">
        <f t="shared" si="1"/>
        <v>0.92105263157894735</v>
      </c>
      <c r="M38" s="55">
        <f>AVERAGE(All_Data_Paired!P847:P884)</f>
        <v>29.085714285714285</v>
      </c>
      <c r="N38" s="55">
        <f>AVERAGE(All_Data_Paired!Q847:Q884)</f>
        <v>14.326571428571427</v>
      </c>
      <c r="O38" s="55">
        <f>AVERAGE(All_Data_Paired!S847:S884)</f>
        <v>0.2663428571428571</v>
      </c>
      <c r="P38" s="55">
        <f>AVERAGE(All_Data_Paired!W847:W884)</f>
        <v>291.60630765629202</v>
      </c>
      <c r="Q38" s="12">
        <f>AVERAGE(All_Data_Paired!X847:X884)</f>
        <v>3.1142857142857143</v>
      </c>
      <c r="R38" s="55">
        <f>AVERAGE(All_Data_Paired!Y847:Y884)</f>
        <v>0.84371428571428575</v>
      </c>
      <c r="S38" s="55">
        <f>AVERAGE(All_Data_Paired!Z847:Z884)</f>
        <v>-8.7200000000000014E-2</v>
      </c>
      <c r="T38" s="55">
        <f>AVERAGE(All_Data_Paired!AA847:AA884)</f>
        <v>-152.96441066207697</v>
      </c>
      <c r="U38" s="55">
        <f>AVERAGE(All_Data_Paired!AB847:AB884)</f>
        <v>4.8857142857142861</v>
      </c>
    </row>
    <row r="39" spans="1:21">
      <c r="A39" t="s">
        <v>1827</v>
      </c>
      <c r="B39" t="s">
        <v>1752</v>
      </c>
      <c r="C39">
        <v>38</v>
      </c>
      <c r="D39" s="12">
        <v>36</v>
      </c>
      <c r="E39">
        <f t="shared" si="0"/>
        <v>0.94736842105263153</v>
      </c>
      <c r="F39">
        <f>AVERAGE(All_Data_Paired!F885:F920)</f>
        <v>35.194444444444443</v>
      </c>
      <c r="G39">
        <f>AVERAGE(All_Data_Paired!G885:G920)</f>
        <v>14.49527777777778</v>
      </c>
      <c r="H39">
        <f>AVERAGE(All_Data_Paired!H885:H920)</f>
        <v>42.888888888888886</v>
      </c>
      <c r="I39">
        <f>AVERAGE(All_Data_Paired!I885:I920)</f>
        <v>0.38522222222222224</v>
      </c>
      <c r="J39">
        <f>AVERAGE(All_Data_Paired!M885:M920)</f>
        <v>403.93477338661717</v>
      </c>
      <c r="K39" s="12">
        <v>32</v>
      </c>
      <c r="L39">
        <f t="shared" si="1"/>
        <v>0.84210526315789469</v>
      </c>
      <c r="M39">
        <f>AVERAGE(All_Data_Paired!P885:P920)</f>
        <v>38.96875</v>
      </c>
      <c r="N39">
        <f>AVERAGE(All_Data_Paired!Q885:Q920)</f>
        <v>13.957812499999999</v>
      </c>
      <c r="O39">
        <f>AVERAGE(All_Data_Paired!S885:S920)</f>
        <v>0.29551875000000005</v>
      </c>
      <c r="P39">
        <f>AVERAGE(All_Data_Paired!W885:W920)</f>
        <v>357.82568931035007</v>
      </c>
      <c r="Q39" s="12">
        <f>AVERAGE(All_Data_Paired!X885:X920)</f>
        <v>3.125</v>
      </c>
      <c r="R39">
        <f>AVERAGE(All_Data_Paired!Y885:Y920)</f>
        <v>-0.42437500000000006</v>
      </c>
      <c r="S39">
        <f>AVERAGE(All_Data_Paired!Z885:Z920)</f>
        <v>-8.0200000000000021E-2</v>
      </c>
      <c r="T39">
        <f>AVERAGE(All_Data_Paired!AA885:AA920)</f>
        <v>-45.526625759218746</v>
      </c>
      <c r="U39">
        <f>AVERAGE(All_Data_Paired!AB885:AB920)</f>
        <v>4.375</v>
      </c>
    </row>
    <row r="40" spans="1:21">
      <c r="A40" t="s">
        <v>1900</v>
      </c>
      <c r="B40" t="s">
        <v>1752</v>
      </c>
      <c r="C40">
        <v>38</v>
      </c>
      <c r="D40" s="12">
        <v>36</v>
      </c>
      <c r="E40">
        <f t="shared" si="0"/>
        <v>0.94736842105263153</v>
      </c>
      <c r="F40">
        <f>AVERAGE(All_Data_Paired!F921:F956)</f>
        <v>30.333333333333332</v>
      </c>
      <c r="G40">
        <f>AVERAGE(All_Data_Paired!G921:G956)</f>
        <v>14.366666666666665</v>
      </c>
      <c r="H40">
        <f>AVERAGE(All_Data_Paired!H921:H956)</f>
        <v>42.916666666666664</v>
      </c>
      <c r="I40">
        <f>AVERAGE(All_Data_Paired!I921:I956)</f>
        <v>0.37863888888888897</v>
      </c>
      <c r="J40">
        <f>AVERAGE(All_Data_Paired!M921:M956)</f>
        <v>409.6340153644544</v>
      </c>
      <c r="K40" s="12">
        <v>35</v>
      </c>
      <c r="L40">
        <f t="shared" si="1"/>
        <v>0.92105263157894735</v>
      </c>
      <c r="M40">
        <f>AVERAGE(All_Data_Paired!P921:P956)</f>
        <v>34.885714285714286</v>
      </c>
      <c r="N40">
        <f>AVERAGE(All_Data_Paired!Q921:Q956)</f>
        <v>14.527714285714286</v>
      </c>
      <c r="O40">
        <f>AVERAGE(All_Data_Paired!S921:S956)</f>
        <v>0.28724285714285713</v>
      </c>
      <c r="P40">
        <f>AVERAGE(All_Data_Paired!W921:W956)</f>
        <v>305.97420744671047</v>
      </c>
      <c r="Q40" s="12">
        <f>AVERAGE(All_Data_Paired!X921:X956)</f>
        <v>3.0857142857142859</v>
      </c>
      <c r="R40">
        <f>AVERAGE(All_Data_Paired!Y921:Y956)</f>
        <v>0.21514285714285733</v>
      </c>
      <c r="S40">
        <f>AVERAGE(All_Data_Paired!Z921:Z956)</f>
        <v>-9.0042857142857147E-2</v>
      </c>
      <c r="T40">
        <f>AVERAGE(All_Data_Paired!AA921:AA956)</f>
        <v>-106.0102756970327</v>
      </c>
      <c r="U40">
        <f>AVERAGE(All_Data_Paired!AB921:AB956)</f>
        <v>5.0285714285714285</v>
      </c>
    </row>
    <row r="41" spans="1:21">
      <c r="A41" t="s">
        <v>1973</v>
      </c>
      <c r="B41" t="s">
        <v>1752</v>
      </c>
      <c r="C41">
        <v>38</v>
      </c>
      <c r="D41" s="12">
        <v>35</v>
      </c>
      <c r="E41">
        <f t="shared" si="0"/>
        <v>0.92105263157894735</v>
      </c>
      <c r="F41">
        <f>AVERAGE(All_Data_Paired!F957:F992)</f>
        <v>36.142857142857146</v>
      </c>
      <c r="G41">
        <f>AVERAGE(All_Data_Paired!G957:G992)</f>
        <v>14.415714285714282</v>
      </c>
      <c r="H41">
        <f>AVERAGE(All_Data_Paired!H957:H992)</f>
        <v>43.171428571428571</v>
      </c>
      <c r="I41">
        <f>AVERAGE(All_Data_Paired!I957:I992)</f>
        <v>0.38391428571428576</v>
      </c>
      <c r="J41">
        <f>AVERAGE(All_Data_Paired!M957:M992)</f>
        <v>408.60713290495761</v>
      </c>
      <c r="K41" s="12">
        <v>34</v>
      </c>
      <c r="L41">
        <f t="shared" si="1"/>
        <v>0.89473684210526316</v>
      </c>
      <c r="M41">
        <f>AVERAGE(All_Data_Paired!P957:P992)</f>
        <v>40.205882352941174</v>
      </c>
      <c r="N41">
        <f>AVERAGE(All_Data_Paired!Q957:Q992)</f>
        <v>14.910294117647057</v>
      </c>
      <c r="O41">
        <f>AVERAGE(All_Data_Paired!S957:S992)</f>
        <v>0.30554705882352939</v>
      </c>
      <c r="P41">
        <f>AVERAGE(All_Data_Paired!W957:W992)</f>
        <v>310.00030909943342</v>
      </c>
      <c r="Q41" s="12">
        <f>AVERAGE(All_Data_Paired!X957:X992)</f>
        <v>2.8823529411764706</v>
      </c>
      <c r="R41">
        <f>AVERAGE(All_Data_Paired!Y957:Y992)</f>
        <v>0.49323529411764683</v>
      </c>
      <c r="S41">
        <f>AVERAGE(All_Data_Paired!Z957:Z992)</f>
        <v>-8.0747058823529408E-2</v>
      </c>
      <c r="T41">
        <f>AVERAGE(All_Data_Paired!AA957:AA992)</f>
        <v>-100.96247146624141</v>
      </c>
      <c r="U41">
        <f>AVERAGE(All_Data_Paired!AB957:AB992)</f>
        <v>4.2941176470588234</v>
      </c>
    </row>
    <row r="42" spans="1:21">
      <c r="A42" t="s">
        <v>2047</v>
      </c>
      <c r="B42" t="s">
        <v>1752</v>
      </c>
      <c r="C42">
        <v>40</v>
      </c>
      <c r="D42" s="12">
        <v>40</v>
      </c>
      <c r="E42">
        <f t="shared" si="0"/>
        <v>1</v>
      </c>
      <c r="F42">
        <f>AVERAGE(All_Data_Paired!F993:F1032)</f>
        <v>24.05</v>
      </c>
      <c r="G42">
        <f>AVERAGE(All_Data_Paired!G993:G1032)</f>
        <v>13.551499999999999</v>
      </c>
      <c r="H42">
        <f>AVERAGE(All_Data_Paired!H993:H1032)</f>
        <v>42.475000000000001</v>
      </c>
      <c r="I42">
        <f>AVERAGE(All_Data_Paired!I993:I1032)</f>
        <v>0.35734999999999995</v>
      </c>
      <c r="J42">
        <f>AVERAGE(All_Data_Paired!M993:M1032)</f>
        <v>460.58504946878168</v>
      </c>
      <c r="K42" s="12">
        <v>37</v>
      </c>
      <c r="L42">
        <f t="shared" si="1"/>
        <v>0.92500000000000004</v>
      </c>
      <c r="M42">
        <f>AVERAGE(All_Data_Paired!P993:P1032)</f>
        <v>27.486486486486488</v>
      </c>
      <c r="N42">
        <f>AVERAGE(All_Data_Paired!Q993:Q1032)</f>
        <v>14.24947368421053</v>
      </c>
      <c r="O42">
        <f>AVERAGE(All_Data_Paired!S993:S1032)</f>
        <v>0.26014999999999999</v>
      </c>
      <c r="P42">
        <f>AVERAGE(All_Data_Paired!W993:W1032)</f>
        <v>294.66836076132967</v>
      </c>
      <c r="Q42" s="12">
        <f>AVERAGE(All_Data_Paired!X993:X1032)</f>
        <v>3.5</v>
      </c>
      <c r="R42">
        <f>AVERAGE(All_Data_Paired!Y993:Y1032)</f>
        <v>0.85868421052631583</v>
      </c>
      <c r="S42">
        <f>AVERAGE(All_Data_Paired!Z993:Z1032)</f>
        <v>-8.5586842105263142E-2</v>
      </c>
      <c r="T42">
        <f>AVERAGE(All_Data_Paired!AA993:AA1032)</f>
        <v>-167.83469466254192</v>
      </c>
      <c r="U42">
        <f>AVERAGE(All_Data_Paired!AB993:AB1032)</f>
        <v>3.9459459459459461</v>
      </c>
    </row>
    <row r="43" spans="1:21" ht="14.65" thickBot="1">
      <c r="A43" s="1" t="s">
        <v>2128</v>
      </c>
      <c r="B43" s="1" t="s">
        <v>1752</v>
      </c>
      <c r="C43" s="1">
        <v>38</v>
      </c>
      <c r="D43" s="15">
        <v>33</v>
      </c>
      <c r="E43" s="1">
        <f t="shared" si="0"/>
        <v>0.86842105263157898</v>
      </c>
      <c r="F43" s="1">
        <f>AVERAGE(All_Data_Paired!F1033:F1065)</f>
        <v>24.393939393939394</v>
      </c>
      <c r="G43" s="1">
        <f>AVERAGE(All_Data_Paired!G1033:G1065)</f>
        <v>13.805757575757577</v>
      </c>
      <c r="H43" s="1">
        <f>AVERAGE(All_Data_Paired!H1033:H1065)</f>
        <v>42.363636363636367</v>
      </c>
      <c r="I43" s="1">
        <f>AVERAGE(All_Data_Paired!I1033:I1065)</f>
        <v>0.35881818181818176</v>
      </c>
      <c r="J43" s="1">
        <f>AVERAGE(All_Data_Paired!M1033:M1065)</f>
        <v>436.7131316395504</v>
      </c>
      <c r="K43" s="15">
        <v>30</v>
      </c>
      <c r="L43" s="1">
        <f t="shared" si="1"/>
        <v>0.78947368421052633</v>
      </c>
      <c r="M43" s="1">
        <f>AVERAGE(All_Data_Paired!P1033:P1065)</f>
        <v>28.466666666666665</v>
      </c>
      <c r="N43" s="1">
        <f>AVERAGE(All_Data_Paired!Q1033:Q1065)</f>
        <v>13.696333333333337</v>
      </c>
      <c r="O43" s="1">
        <f>AVERAGE(All_Data_Paired!S1033:S1065)</f>
        <v>0.25263333333333338</v>
      </c>
      <c r="P43" s="1">
        <f>AVERAGE(All_Data_Paired!W1033:W1065)</f>
        <v>321.28786760779292</v>
      </c>
      <c r="Q43" s="15">
        <f>AVERAGE(All_Data_Paired!X1033:X1065)</f>
        <v>3.6666666666666665</v>
      </c>
      <c r="R43" s="1">
        <f>AVERAGE(All_Data_Paired!Y1033:Y1065)</f>
        <v>-6.5333333333333188E-2</v>
      </c>
      <c r="S43" s="1">
        <f>AVERAGE(All_Data_Paired!Z1033:Z1065)</f>
        <v>-0.10466666666666667</v>
      </c>
      <c r="T43" s="1">
        <f>AVERAGE(All_Data_Paired!AA1033:AA1065)</f>
        <v>-120.68949092464378</v>
      </c>
      <c r="U43" s="1">
        <f>AVERAGE(All_Data_Paired!AB1033:AB1065)</f>
        <v>4.3666666666666663</v>
      </c>
    </row>
    <row r="44" spans="1:21" s="23" customFormat="1">
      <c r="A44" s="53" t="s">
        <v>2657</v>
      </c>
      <c r="B44" s="53"/>
      <c r="C44" s="53"/>
      <c r="D44" s="54">
        <f>AVERAGE(D38:D43)</f>
        <v>36.333333333333336</v>
      </c>
      <c r="E44" s="60">
        <f>AVERAGE(E38:E43)</f>
        <v>0.94736842105263153</v>
      </c>
      <c r="F44" s="53">
        <f t="shared" ref="F44" si="54">AVERAGE(F38:F43)</f>
        <v>29.093657122604494</v>
      </c>
      <c r="G44" s="53">
        <f t="shared" ref="G44" si="55">AVERAGE(G38:G43)</f>
        <v>14.040249208880788</v>
      </c>
      <c r="H44" s="53">
        <f t="shared" ref="H44" si="56">AVERAGE(H38:H43)</f>
        <v>42.771901660717447</v>
      </c>
      <c r="I44" s="53">
        <f t="shared" ref="I44" si="57">AVERAGE(I38:I43)</f>
        <v>0.37088971924761394</v>
      </c>
      <c r="J44" s="53">
        <f t="shared" ref="J44" si="58">AVERAGE(J38:J43)</f>
        <v>426.75697384962882</v>
      </c>
      <c r="K44" s="54">
        <f t="shared" ref="K44" si="59">AVERAGE(K38:K43)</f>
        <v>33.833333333333336</v>
      </c>
      <c r="L44" s="53">
        <f t="shared" ref="L44" si="60">AVERAGE(L38:L43)</f>
        <v>0.88223684210526321</v>
      </c>
      <c r="M44" s="53">
        <f t="shared" ref="M44" si="61">AVERAGE(M38:M43)</f>
        <v>33.183202346253815</v>
      </c>
      <c r="N44" s="53">
        <f t="shared" ref="N44" si="62">AVERAGE(N38:N43)</f>
        <v>14.278033224912773</v>
      </c>
      <c r="O44" s="53">
        <f t="shared" ref="O44" si="63">AVERAGE(O38:O43)</f>
        <v>0.27790580940709614</v>
      </c>
      <c r="P44" s="53">
        <f t="shared" ref="P44:Q44" si="64">AVERAGE(P38:P43)</f>
        <v>313.56045698031812</v>
      </c>
      <c r="Q44" s="62">
        <f t="shared" si="64"/>
        <v>3.2290032679738565</v>
      </c>
      <c r="R44" s="53">
        <f t="shared" ref="R44" si="65">AVERAGE(R38:R43)</f>
        <v>0.32017805236129537</v>
      </c>
      <c r="S44" s="53">
        <f t="shared" ref="S44" si="66">AVERAGE(S38:S43)</f>
        <v>-8.8073904123052729E-2</v>
      </c>
      <c r="T44" s="53">
        <f t="shared" ref="T44" si="67">AVERAGE(T38:T43)</f>
        <v>-115.66466152862593</v>
      </c>
      <c r="U44" s="53">
        <f t="shared" ref="U44" si="68">AVERAGE(U38:U43)</f>
        <v>4.4826693289928583</v>
      </c>
    </row>
    <row r="45" spans="1:21" s="23" customFormat="1">
      <c r="A45" s="53" t="s">
        <v>2658</v>
      </c>
      <c r="B45" s="53"/>
      <c r="C45" s="53"/>
      <c r="D45" s="54">
        <f>STDEV(D38:D43)/SQRT(6)</f>
        <v>0.98882646494608861</v>
      </c>
      <c r="E45" s="53">
        <f>STDEV(E38:E43)/SQRT(6)</f>
        <v>2.0384122874775874E-2</v>
      </c>
      <c r="F45" s="53">
        <f t="shared" ref="F45:U45" si="69">STDEV(F38:F43)/SQRT(6)</f>
        <v>2.2917347619725099</v>
      </c>
      <c r="G45" s="53">
        <f t="shared" si="69"/>
        <v>0.17668289769037376</v>
      </c>
      <c r="H45" s="53">
        <f t="shared" si="69"/>
        <v>0.12261347940439681</v>
      </c>
      <c r="I45" s="53">
        <f t="shared" si="69"/>
        <v>5.3363855038982989E-3</v>
      </c>
      <c r="J45" s="53">
        <f t="shared" si="69"/>
        <v>9.2946706647089989</v>
      </c>
      <c r="K45" s="54">
        <f t="shared" si="69"/>
        <v>1.0137937550497034</v>
      </c>
      <c r="L45" s="53">
        <f t="shared" si="69"/>
        <v>2.251948474060755E-2</v>
      </c>
      <c r="M45" s="53">
        <f t="shared" si="69"/>
        <v>2.2889359379713712</v>
      </c>
      <c r="N45" s="53">
        <f t="shared" si="69"/>
        <v>0.1737989403219368</v>
      </c>
      <c r="O45" s="53">
        <f t="shared" si="69"/>
        <v>8.6585285233993798E-3</v>
      </c>
      <c r="P45" s="53">
        <f t="shared" si="69"/>
        <v>9.879685344595412</v>
      </c>
      <c r="Q45" s="54">
        <f t="shared" si="69"/>
        <v>0.11967504024138904</v>
      </c>
      <c r="R45" s="53">
        <f t="shared" si="69"/>
        <v>0.20880920696932032</v>
      </c>
      <c r="S45" s="53">
        <f t="shared" si="69"/>
        <v>3.6598121941876943E-3</v>
      </c>
      <c r="T45" s="53">
        <f t="shared" si="69"/>
        <v>17.670067131619057</v>
      </c>
      <c r="U45" s="53">
        <f t="shared" si="69"/>
        <v>0.16422823226685493</v>
      </c>
    </row>
    <row r="46" spans="1:21" ht="14.65" thickBot="1">
      <c r="D46" s="12"/>
      <c r="K46" s="12"/>
      <c r="Q46" s="15"/>
    </row>
    <row r="47" spans="1:21">
      <c r="A47" s="55" t="s">
        <v>2195</v>
      </c>
      <c r="B47" s="55" t="s">
        <v>2196</v>
      </c>
      <c r="C47" s="55">
        <v>38</v>
      </c>
      <c r="D47" s="56">
        <v>33</v>
      </c>
      <c r="E47" s="55">
        <f t="shared" si="0"/>
        <v>0.86842105263157898</v>
      </c>
      <c r="F47" s="55">
        <f>AVERAGE(All_Data_Paired!F1066:F1098)</f>
        <v>30.363636363636363</v>
      </c>
      <c r="G47" s="55">
        <f>AVERAGE(All_Data_Paired!G1066:G1098)</f>
        <v>14.464545454545457</v>
      </c>
      <c r="H47" s="55">
        <f>AVERAGE(All_Data_Paired!H1066:H1098)</f>
        <v>43.333333333333336</v>
      </c>
      <c r="I47" s="55">
        <f>AVERAGE(All_Data_Paired!I1066:I1098)</f>
        <v>0.37030303030303025</v>
      </c>
      <c r="J47" s="55">
        <f>AVERAGE(All_Data_Paired!M1066:M1098)</f>
        <v>405.5040225674864</v>
      </c>
      <c r="K47" s="56">
        <v>31</v>
      </c>
      <c r="L47" s="55">
        <f t="shared" si="1"/>
        <v>0.81578947368421051</v>
      </c>
      <c r="M47" s="55">
        <f>AVERAGE(All_Data_Paired!P1066:P1098)</f>
        <v>34</v>
      </c>
      <c r="N47" s="55">
        <f>AVERAGE(All_Data_Paired!Q1066:Q1098)</f>
        <v>15.148387096774194</v>
      </c>
      <c r="O47" s="55">
        <f>AVERAGE(All_Data_Paired!S1066:S1098)</f>
        <v>0.30120967741935484</v>
      </c>
      <c r="P47" s="55">
        <f>AVERAGE(All_Data_Paired!W1066:W1098)</f>
        <v>280.12187714582416</v>
      </c>
      <c r="Q47" s="12">
        <f>AVERAGE(All_Data_Paired!X1066:X1098)</f>
        <v>2.5806451612903225</v>
      </c>
      <c r="R47" s="55">
        <f>AVERAGE(All_Data_Paired!Y1066:Y1098)</f>
        <v>0.75161290322580665</v>
      </c>
      <c r="S47" s="55">
        <f>AVERAGE(All_Data_Paired!Z1066:Z1098)</f>
        <v>-5.7080645161290321E-2</v>
      </c>
      <c r="T47" s="55">
        <f>AVERAGE(All_Data_Paired!AA1066:AA1098)</f>
        <v>-119.29927969997551</v>
      </c>
      <c r="U47" s="55">
        <f>AVERAGE(All_Data_Paired!AB1066:AB1098)</f>
        <v>4</v>
      </c>
    </row>
    <row r="48" spans="1:21">
      <c r="A48" t="s">
        <v>2263</v>
      </c>
      <c r="B48" t="s">
        <v>2196</v>
      </c>
      <c r="C48">
        <v>38</v>
      </c>
      <c r="D48" s="12">
        <v>36</v>
      </c>
      <c r="E48">
        <f t="shared" si="0"/>
        <v>0.94736842105263153</v>
      </c>
      <c r="F48">
        <f>AVERAGE(All_Data_Paired!F1099:F1134)</f>
        <v>30.25</v>
      </c>
      <c r="G48">
        <f>AVERAGE(All_Data_Paired!G1099:G1134)</f>
        <v>14.9025</v>
      </c>
      <c r="H48">
        <f>AVERAGE(All_Data_Paired!H1099:H1134)</f>
        <v>42.555555555555557</v>
      </c>
      <c r="I48">
        <f>AVERAGE(All_Data_Paired!I1099:I1134)</f>
        <v>0.41594444444444439</v>
      </c>
      <c r="J48">
        <f>AVERAGE(All_Data_Paired!M1099:M1134)</f>
        <v>401.76512957135725</v>
      </c>
      <c r="K48" s="12">
        <v>34</v>
      </c>
      <c r="L48">
        <f t="shared" si="1"/>
        <v>0.89473684210526316</v>
      </c>
      <c r="M48">
        <f>AVERAGE(All_Data_Paired!P1099:P1134)</f>
        <v>34.323529411764703</v>
      </c>
      <c r="N48">
        <f>AVERAGE(All_Data_Paired!Q1099:Q1134)</f>
        <v>15.00794117647059</v>
      </c>
      <c r="O48">
        <f>AVERAGE(All_Data_Paired!S1099:S1134)</f>
        <v>0.31305588235294124</v>
      </c>
      <c r="P48">
        <f>AVERAGE(All_Data_Paired!W1099:W1134)</f>
        <v>304.50802442914312</v>
      </c>
      <c r="Q48" s="12">
        <f>AVERAGE(All_Data_Paired!X1099:X1134)</f>
        <v>3.5882352941176472</v>
      </c>
      <c r="R48">
        <f>AVERAGE(All_Data_Paired!Y1099:Y1134)</f>
        <v>0.19441176470588251</v>
      </c>
      <c r="S48">
        <f>AVERAGE(All_Data_Paired!Z1099:Z1134)</f>
        <v>-0.10117941176470589</v>
      </c>
      <c r="T48">
        <f>AVERAGE(All_Data_Paired!AA1099:AA1134)</f>
        <v>-101.13067772779125</v>
      </c>
      <c r="U48">
        <f>AVERAGE(All_Data_Paired!AB1099:AB1134)</f>
        <v>4.5294117647058822</v>
      </c>
    </row>
    <row r="49" spans="1:21">
      <c r="A49" t="s">
        <v>2336</v>
      </c>
      <c r="B49" t="s">
        <v>2196</v>
      </c>
      <c r="C49">
        <v>38</v>
      </c>
      <c r="D49" s="12">
        <v>37</v>
      </c>
      <c r="E49">
        <f t="shared" si="0"/>
        <v>0.97368421052631582</v>
      </c>
      <c r="F49">
        <f>AVERAGE(All_Data_Paired!F1135:F1171)</f>
        <v>33.194444444444443</v>
      </c>
      <c r="G49">
        <f>AVERAGE(All_Data_Paired!G1135:G1171)</f>
        <v>14.097222222222221</v>
      </c>
      <c r="H49">
        <f>AVERAGE(All_Data_Paired!H1135:H1171)</f>
        <v>43.444444444444443</v>
      </c>
      <c r="I49">
        <f>AVERAGE(All_Data_Paired!I1135:I1171)</f>
        <v>0.34663888888888883</v>
      </c>
      <c r="J49">
        <f>AVERAGE(All_Data_Paired!M1135:M1171)</f>
        <v>393.19466640216109</v>
      </c>
      <c r="K49" s="12">
        <v>34</v>
      </c>
      <c r="L49">
        <f t="shared" si="1"/>
        <v>0.89473684210526316</v>
      </c>
      <c r="M49">
        <f>AVERAGE(All_Data_Paired!P1135:P1171)</f>
        <v>36</v>
      </c>
      <c r="N49">
        <f>AVERAGE(All_Data_Paired!Q1135:Q1171)</f>
        <v>14.689411764705877</v>
      </c>
      <c r="O49">
        <f>AVERAGE(All_Data_Paired!S1135:S1171)</f>
        <v>0.27960000000000002</v>
      </c>
      <c r="P49">
        <f>AVERAGE(All_Data_Paired!W1135:W1171)</f>
        <v>290.14836560061332</v>
      </c>
      <c r="Q49" s="12">
        <f>AVERAGE(All_Data_Paired!X1135:X1171)</f>
        <v>2.6470588235294117</v>
      </c>
      <c r="R49">
        <f>AVERAGE(All_Data_Paired!Y1135:Y1171)</f>
        <v>0.71970588235294131</v>
      </c>
      <c r="S49">
        <f>AVERAGE(All_Data_Paired!Z1135:Z1171)</f>
        <v>-6.4664705882352957E-2</v>
      </c>
      <c r="T49">
        <f>AVERAGE(All_Data_Paired!AA1135:AA1171)</f>
        <v>-108.70582056761543</v>
      </c>
      <c r="U49">
        <f>AVERAGE(All_Data_Paired!AB1135:AB1171)</f>
        <v>3.6470588235294117</v>
      </c>
    </row>
    <row r="50" spans="1:21">
      <c r="A50" t="s">
        <v>2411</v>
      </c>
      <c r="B50" t="s">
        <v>2196</v>
      </c>
      <c r="C50">
        <v>38</v>
      </c>
      <c r="D50" s="12">
        <v>38</v>
      </c>
      <c r="E50">
        <f t="shared" si="0"/>
        <v>1</v>
      </c>
      <c r="F50">
        <f>AVERAGE(All_Data_Paired!F1172:F1209)</f>
        <v>35.026315789473685</v>
      </c>
      <c r="G50">
        <f>AVERAGE(All_Data_Paired!G1172:G1209)</f>
        <v>14.976578947368422</v>
      </c>
      <c r="H50">
        <f>AVERAGE(All_Data_Paired!H1172:H1209)</f>
        <v>42.710526315789473</v>
      </c>
      <c r="I50">
        <f>AVERAGE(All_Data_Paired!I1172:I1209)</f>
        <v>0.3998684210526316</v>
      </c>
      <c r="J50">
        <f>AVERAGE(All_Data_Paired!M1172:M1209)</f>
        <v>384.90297349634932</v>
      </c>
      <c r="K50" s="12">
        <v>36</v>
      </c>
      <c r="L50">
        <f t="shared" si="1"/>
        <v>0.94736842105263153</v>
      </c>
      <c r="M50">
        <f>AVERAGE(All_Data_Paired!P1172:P1209)</f>
        <v>39.75</v>
      </c>
      <c r="N50">
        <f>AVERAGE(All_Data_Paired!Q1172:Q1209)</f>
        <v>14.850555555555555</v>
      </c>
      <c r="O50">
        <f>AVERAGE(All_Data_Paired!S1172:S1209)</f>
        <v>0.30264722222222212</v>
      </c>
      <c r="P50">
        <f>AVERAGE(All_Data_Paired!W1172:W1209)</f>
        <v>307.75514515800319</v>
      </c>
      <c r="Q50" s="12">
        <f>AVERAGE(All_Data_Paired!X1172:X1209)</f>
        <v>3.25</v>
      </c>
      <c r="R50">
        <f>AVERAGE(All_Data_Paired!Y1172:Y1209)</f>
        <v>-6.2500000000000056E-2</v>
      </c>
      <c r="S50">
        <f>AVERAGE(All_Data_Paired!Z1172:Z1209)</f>
        <v>-9.1852777777777769E-2</v>
      </c>
      <c r="T50">
        <f>AVERAGE(All_Data_Paired!AA1172:AA1209)</f>
        <v>-76.383461131372187</v>
      </c>
      <c r="U50">
        <f>AVERAGE(All_Data_Paired!AB1172:AB1209)</f>
        <v>4.833333333333333</v>
      </c>
    </row>
    <row r="51" spans="1:21">
      <c r="A51" t="s">
        <v>2488</v>
      </c>
      <c r="B51" t="s">
        <v>2196</v>
      </c>
      <c r="C51">
        <v>38</v>
      </c>
      <c r="D51" s="12">
        <v>33</v>
      </c>
      <c r="E51">
        <f t="shared" si="0"/>
        <v>0.86842105263157898</v>
      </c>
      <c r="F51">
        <f>AVERAGE(All_Data_Paired!F1210:F1242)</f>
        <v>20.060606060606062</v>
      </c>
      <c r="G51">
        <f>AVERAGE(All_Data_Paired!G1210:G1242)</f>
        <v>14.533030303030305</v>
      </c>
      <c r="H51">
        <f>AVERAGE(All_Data_Paired!H1210:H1242)</f>
        <v>42.757575757575758</v>
      </c>
      <c r="I51">
        <f>AVERAGE(All_Data_Paired!I1210:I1242)</f>
        <v>0.43545454545454559</v>
      </c>
      <c r="J51">
        <f>AVERAGE(All_Data_Paired!M1210:M1242)</f>
        <v>468.2436245575073</v>
      </c>
      <c r="K51" s="12">
        <v>32</v>
      </c>
      <c r="L51">
        <f t="shared" si="1"/>
        <v>0.84210526315789469</v>
      </c>
      <c r="M51">
        <f>AVERAGE(All_Data_Paired!P1210:P1242)</f>
        <v>23.64516129032258</v>
      </c>
      <c r="N51">
        <f>AVERAGE(All_Data_Paired!Q1210:Q1242)</f>
        <v>15.551562499999998</v>
      </c>
      <c r="O51">
        <f>AVERAGE(All_Data_Paired!S1210:S1242)</f>
        <v>0.32671875000000011</v>
      </c>
      <c r="P51">
        <f>AVERAGE(All_Data_Paired!W1210:W1242)</f>
        <v>302.81652765079355</v>
      </c>
      <c r="Q51" s="12">
        <f>AVERAGE(All_Data_Paired!X1210:X1242)</f>
        <v>3.28125</v>
      </c>
      <c r="R51">
        <f>AVERAGE(All_Data_Paired!Y1210:Y1242)</f>
        <v>1.0040625000000003</v>
      </c>
      <c r="S51">
        <f>AVERAGE(All_Data_Paired!Z1210:Z1242)</f>
        <v>-0.11303125</v>
      </c>
      <c r="T51">
        <f>AVERAGE(All_Data_Paired!AA1210:AA1242)</f>
        <v>-169.35185037231201</v>
      </c>
      <c r="U51">
        <f>AVERAGE(All_Data_Paired!AB1210:AB1242)</f>
        <v>3.5483870967741935</v>
      </c>
    </row>
    <row r="52" spans="1:21" ht="14.65" thickBot="1">
      <c r="A52" s="1" t="s">
        <v>2556</v>
      </c>
      <c r="B52" s="1" t="s">
        <v>2196</v>
      </c>
      <c r="C52" s="1">
        <v>41</v>
      </c>
      <c r="D52" s="15">
        <v>41</v>
      </c>
      <c r="E52" s="1">
        <f t="shared" si="0"/>
        <v>1</v>
      </c>
      <c r="F52" s="1">
        <f>AVERAGE(All_Data_Paired!F1243:F1283)</f>
        <v>25.780487804878049</v>
      </c>
      <c r="G52" s="1">
        <f>AVERAGE(All_Data_Paired!G1243:G1283)</f>
        <v>14.248048780487803</v>
      </c>
      <c r="H52" s="1">
        <f>AVERAGE(All_Data_Paired!H1243:H1283)</f>
        <v>42.268292682926827</v>
      </c>
      <c r="I52" s="1">
        <f>AVERAGE(All_Data_Paired!I1243:I1283)</f>
        <v>0.39212195121951221</v>
      </c>
      <c r="J52" s="1">
        <f>AVERAGE(All_Data_Paired!M1243:M1283)</f>
        <v>435.18792602801022</v>
      </c>
      <c r="K52" s="15">
        <v>34</v>
      </c>
      <c r="L52" s="1">
        <f t="shared" si="1"/>
        <v>0.82926829268292679</v>
      </c>
      <c r="M52" s="1">
        <f>AVERAGE(All_Data_Paired!P1243:P1283)</f>
        <v>28.352941176470587</v>
      </c>
      <c r="N52" s="1">
        <f>AVERAGE(All_Data_Paired!Q1243:Q1283)</f>
        <v>14.389117647058827</v>
      </c>
      <c r="O52" s="1">
        <f>AVERAGE(All_Data_Paired!S1243:S1283)</f>
        <v>0.27073529411764707</v>
      </c>
      <c r="P52" s="1">
        <f>AVERAGE(All_Data_Paired!W1243:W1283)</f>
        <v>303.59780321999801</v>
      </c>
      <c r="Q52" s="15">
        <f>AVERAGE(All_Data_Paired!X1243:X1283)</f>
        <v>3.7352941176470589</v>
      </c>
      <c r="R52" s="1">
        <f>AVERAGE(All_Data_Paired!Y1243:Y1283)</f>
        <v>0.54588235294117637</v>
      </c>
      <c r="S52" s="1">
        <f>AVERAGE(All_Data_Paired!Z1243:Z1283)</f>
        <v>-0.10282352941176472</v>
      </c>
      <c r="T52" s="1">
        <f>AVERAGE(All_Data_Paired!AA1243:AA1283)</f>
        <v>-143.33105153307181</v>
      </c>
      <c r="U52" s="1">
        <f>AVERAGE(All_Data_Paired!AB1243:AB1283)</f>
        <v>4.4705882352941178</v>
      </c>
    </row>
    <row r="53" spans="1:21" s="23" customFormat="1">
      <c r="A53" s="53" t="s">
        <v>2657</v>
      </c>
      <c r="B53" s="53"/>
      <c r="C53" s="53"/>
      <c r="D53" s="54">
        <f>AVERAGE(D47:D52)</f>
        <v>36.333333333333336</v>
      </c>
      <c r="E53" s="60">
        <f>AVERAGE(E47:E52)</f>
        <v>0.94298245614035092</v>
      </c>
      <c r="F53" s="53">
        <f t="shared" ref="F53" si="70">AVERAGE(F47:F52)</f>
        <v>29.112581743839765</v>
      </c>
      <c r="G53" s="53">
        <f t="shared" ref="G53" si="71">AVERAGE(G47:G52)</f>
        <v>14.536987617942367</v>
      </c>
      <c r="H53" s="53">
        <f t="shared" ref="H53" si="72">AVERAGE(H47:H52)</f>
        <v>42.844954681604229</v>
      </c>
      <c r="I53" s="53">
        <f t="shared" ref="I53" si="73">AVERAGE(I47:I52)</f>
        <v>0.39338854689384206</v>
      </c>
      <c r="J53" s="53">
        <f t="shared" ref="J53" si="74">AVERAGE(J47:J52)</f>
        <v>414.79972377047858</v>
      </c>
      <c r="K53" s="54">
        <f t="shared" ref="K53" si="75">AVERAGE(K47:K52)</f>
        <v>33.5</v>
      </c>
      <c r="L53" s="53">
        <f t="shared" ref="L53" si="76">AVERAGE(L47:L52)</f>
        <v>0.87066752246469825</v>
      </c>
      <c r="M53" s="53">
        <f t="shared" ref="M53" si="77">AVERAGE(M47:M52)</f>
        <v>32.67860531309298</v>
      </c>
      <c r="N53" s="53">
        <f t="shared" ref="N53" si="78">AVERAGE(N47:N52)</f>
        <v>14.939495956760842</v>
      </c>
      <c r="O53" s="53">
        <f t="shared" ref="O53" si="79">AVERAGE(O47:O52)</f>
        <v>0.29899447101869425</v>
      </c>
      <c r="P53" s="53">
        <f t="shared" ref="P53:Q53" si="80">AVERAGE(P47:P52)</f>
        <v>298.15795720072919</v>
      </c>
      <c r="Q53" s="62">
        <f t="shared" si="80"/>
        <v>3.1804138994307398</v>
      </c>
      <c r="R53" s="53">
        <f t="shared" ref="R53" si="81">AVERAGE(R47:R52)</f>
        <v>0.52552923387096795</v>
      </c>
      <c r="S53" s="53">
        <f t="shared" ref="S53" si="82">AVERAGE(S47:S52)</f>
        <v>-8.8438719999648627E-2</v>
      </c>
      <c r="T53" s="53">
        <f t="shared" ref="T53" si="83">AVERAGE(T47:T52)</f>
        <v>-119.7003568386897</v>
      </c>
      <c r="U53" s="53">
        <f t="shared" ref="U53" si="84">AVERAGE(U47:U52)</f>
        <v>4.171463208939489</v>
      </c>
    </row>
    <row r="54" spans="1:21" s="23" customFormat="1">
      <c r="A54" s="53" t="s">
        <v>2658</v>
      </c>
      <c r="B54" s="53"/>
      <c r="C54" s="53"/>
      <c r="D54" s="54">
        <f>STDEV(D47:D52)/SQRT(6)</f>
        <v>1.2560962454277851</v>
      </c>
      <c r="E54" s="53">
        <f>STDEV(E47:E52)/SQRT(6)</f>
        <v>2.4888177121247555E-2</v>
      </c>
      <c r="F54" s="53">
        <f t="shared" ref="F54:U54" si="85">STDEV(F47:F52)/SQRT(6)</f>
        <v>2.2176100138674761</v>
      </c>
      <c r="G54" s="53">
        <f t="shared" si="85"/>
        <v>0.14247603550368748</v>
      </c>
      <c r="H54" s="53">
        <f t="shared" si="85"/>
        <v>0.18618079564331252</v>
      </c>
      <c r="I54" s="53">
        <f t="shared" si="85"/>
        <v>1.2961971792880764E-2</v>
      </c>
      <c r="J54" s="53">
        <f t="shared" si="85"/>
        <v>12.765623382429343</v>
      </c>
      <c r="K54" s="54">
        <f t="shared" si="85"/>
        <v>0.7187952884282609</v>
      </c>
      <c r="L54" s="53">
        <f t="shared" si="85"/>
        <v>2.0480064502911434E-2</v>
      </c>
      <c r="M54" s="53">
        <f t="shared" si="85"/>
        <v>2.3509049734701133</v>
      </c>
      <c r="N54" s="53">
        <f t="shared" si="85"/>
        <v>0.16292273134860707</v>
      </c>
      <c r="O54" s="53">
        <f t="shared" si="85"/>
        <v>8.4839755808940945E-3</v>
      </c>
      <c r="P54" s="53">
        <f t="shared" si="85"/>
        <v>4.3710308288083075</v>
      </c>
      <c r="Q54" s="54">
        <f t="shared" si="85"/>
        <v>0.19437169438500035</v>
      </c>
      <c r="R54" s="53">
        <f t="shared" si="85"/>
        <v>0.16058682914919828</v>
      </c>
      <c r="S54" s="53">
        <f t="shared" si="85"/>
        <v>9.1909899641317763E-3</v>
      </c>
      <c r="T54" s="53">
        <f t="shared" si="85"/>
        <v>13.373989268409481</v>
      </c>
      <c r="U54" s="53">
        <f t="shared" si="85"/>
        <v>0.21199830538161024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45FC6-52AC-443F-B1D7-2D6094A757AA}">
  <dimension ref="A1:I18"/>
  <sheetViews>
    <sheetView workbookViewId="0">
      <selection activeCell="B5" activeCellId="1" sqref="B18 B5"/>
    </sheetView>
  </sheetViews>
  <sheetFormatPr defaultRowHeight="14.45"/>
  <sheetData>
    <row r="1" spans="1:9">
      <c r="A1" t="s">
        <v>2659</v>
      </c>
    </row>
    <row r="2" spans="1:9" ht="14.65" thickBot="1"/>
    <row r="3" spans="1:9">
      <c r="A3" s="22" t="s">
        <v>2660</v>
      </c>
      <c r="B3" s="22"/>
    </row>
    <row r="4" spans="1:9">
      <c r="A4" t="s">
        <v>2661</v>
      </c>
      <c r="B4">
        <v>0.85717397329774581</v>
      </c>
    </row>
    <row r="5" spans="1:9">
      <c r="A5" t="s">
        <v>2662</v>
      </c>
      <c r="B5" s="26">
        <v>0.73474722049904462</v>
      </c>
    </row>
    <row r="6" spans="1:9">
      <c r="A6" t="s">
        <v>2663</v>
      </c>
      <c r="B6">
        <v>0.73345330450147894</v>
      </c>
    </row>
    <row r="7" spans="1:9">
      <c r="A7" t="s">
        <v>2664</v>
      </c>
      <c r="B7">
        <v>7.9356866561227771E-2</v>
      </c>
    </row>
    <row r="8" spans="1:9" ht="14.65" thickBot="1">
      <c r="A8" s="1" t="s">
        <v>2665</v>
      </c>
      <c r="B8" s="1">
        <v>207</v>
      </c>
    </row>
    <row r="10" spans="1:9" ht="14.65" thickBot="1">
      <c r="A10" t="s">
        <v>2666</v>
      </c>
    </row>
    <row r="11" spans="1:9">
      <c r="A11" s="21"/>
      <c r="B11" s="21" t="s">
        <v>2667</v>
      </c>
      <c r="C11" s="21" t="s">
        <v>2668</v>
      </c>
      <c r="D11" s="21" t="s">
        <v>2669</v>
      </c>
      <c r="E11" s="21" t="s">
        <v>2670</v>
      </c>
      <c r="F11" s="21" t="s">
        <v>2671</v>
      </c>
    </row>
    <row r="12" spans="1:9">
      <c r="A12" t="s">
        <v>2672</v>
      </c>
      <c r="B12">
        <v>1</v>
      </c>
      <c r="C12">
        <v>3.5760278452793779</v>
      </c>
      <c r="D12">
        <v>3.5760278452793779</v>
      </c>
      <c r="E12">
        <v>567.84769790418591</v>
      </c>
      <c r="F12">
        <v>5.4557511181331594E-61</v>
      </c>
    </row>
    <row r="13" spans="1:9">
      <c r="A13" t="s">
        <v>2673</v>
      </c>
      <c r="B13">
        <v>205</v>
      </c>
      <c r="C13">
        <v>1.2909900154353844</v>
      </c>
      <c r="D13">
        <v>6.2975122704165094E-3</v>
      </c>
    </row>
    <row r="14" spans="1:9" ht="14.65" thickBot="1">
      <c r="A14" s="1" t="s">
        <v>2674</v>
      </c>
      <c r="B14" s="1">
        <v>206</v>
      </c>
      <c r="C14" s="1">
        <v>4.8670178607147623</v>
      </c>
      <c r="D14" s="1"/>
      <c r="E14" s="1"/>
      <c r="F14" s="1"/>
    </row>
    <row r="15" spans="1:9" ht="14.65" thickBot="1"/>
    <row r="16" spans="1:9">
      <c r="A16" s="21"/>
      <c r="B16" s="21" t="s">
        <v>2675</v>
      </c>
      <c r="C16" s="21" t="s">
        <v>2664</v>
      </c>
      <c r="D16" s="21" t="s">
        <v>2676</v>
      </c>
      <c r="E16" s="21" t="s">
        <v>2677</v>
      </c>
      <c r="F16" s="21" t="s">
        <v>2678</v>
      </c>
      <c r="G16" s="21" t="s">
        <v>2679</v>
      </c>
      <c r="H16" s="21" t="s">
        <v>2680</v>
      </c>
      <c r="I16" s="21" t="s">
        <v>2681</v>
      </c>
    </row>
    <row r="17" spans="1:9">
      <c r="A17" t="s">
        <v>2682</v>
      </c>
      <c r="B17">
        <v>-0.19545139465308514</v>
      </c>
      <c r="C17">
        <v>0.11702202265956629</v>
      </c>
      <c r="D17">
        <v>-1.6702103605035186</v>
      </c>
      <c r="E17">
        <v>9.6403858193012865E-2</v>
      </c>
      <c r="F17">
        <v>-0.42617242401969624</v>
      </c>
      <c r="G17">
        <v>3.5269634713525982E-2</v>
      </c>
      <c r="H17">
        <v>-0.42617242401969624</v>
      </c>
      <c r="I17">
        <v>3.5269634713525982E-2</v>
      </c>
    </row>
    <row r="18" spans="1:9" ht="14.65" thickBot="1">
      <c r="A18" s="1" t="s">
        <v>16</v>
      </c>
      <c r="B18" s="25">
        <v>2.3877560458019138</v>
      </c>
      <c r="C18" s="1">
        <v>0.10020145287367754</v>
      </c>
      <c r="D18" s="1">
        <v>23.829555134416282</v>
      </c>
      <c r="E18" s="1">
        <v>5.4557511181334696E-61</v>
      </c>
      <c r="F18" s="1">
        <v>2.1901985106847839</v>
      </c>
      <c r="G18" s="1">
        <v>2.5853135809190437</v>
      </c>
      <c r="H18" s="1">
        <v>2.1901985106847839</v>
      </c>
      <c r="I18" s="1">
        <v>2.5853135809190437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676C-56A7-4BDC-96F4-12DCAB6AB526}">
  <dimension ref="A1:I18"/>
  <sheetViews>
    <sheetView workbookViewId="0">
      <selection activeCell="B5" activeCellId="1" sqref="B18 B5"/>
    </sheetView>
  </sheetViews>
  <sheetFormatPr defaultRowHeight="14.45"/>
  <sheetData>
    <row r="1" spans="1:9">
      <c r="A1" t="s">
        <v>2659</v>
      </c>
    </row>
    <row r="2" spans="1:9" ht="14.65" thickBot="1"/>
    <row r="3" spans="1:9">
      <c r="A3" s="22" t="s">
        <v>2660</v>
      </c>
      <c r="B3" s="22"/>
    </row>
    <row r="4" spans="1:9">
      <c r="A4" t="s">
        <v>2661</v>
      </c>
      <c r="B4">
        <v>0.84486024107225799</v>
      </c>
    </row>
    <row r="5" spans="1:9">
      <c r="A5" t="s">
        <v>2662</v>
      </c>
      <c r="B5" s="26">
        <v>0.71378882694467383</v>
      </c>
    </row>
    <row r="6" spans="1:9">
      <c r="A6" t="s">
        <v>2663</v>
      </c>
      <c r="B6">
        <v>0.71232107733926187</v>
      </c>
    </row>
    <row r="7" spans="1:9">
      <c r="A7" t="s">
        <v>2664</v>
      </c>
      <c r="B7">
        <v>9.0537406018682307E-2</v>
      </c>
    </row>
    <row r="8" spans="1:9" ht="14.65" thickBot="1">
      <c r="A8" s="1" t="s">
        <v>2665</v>
      </c>
      <c r="B8" s="1">
        <v>197</v>
      </c>
    </row>
    <row r="10" spans="1:9" ht="14.65" thickBot="1">
      <c r="A10" t="s">
        <v>2666</v>
      </c>
    </row>
    <row r="11" spans="1:9">
      <c r="A11" s="21"/>
      <c r="B11" s="21" t="s">
        <v>2667</v>
      </c>
      <c r="C11" s="21" t="s">
        <v>2668</v>
      </c>
      <c r="D11" s="21" t="s">
        <v>2669</v>
      </c>
      <c r="E11" s="21" t="s">
        <v>2670</v>
      </c>
      <c r="F11" s="21" t="s">
        <v>2671</v>
      </c>
    </row>
    <row r="12" spans="1:9">
      <c r="A12" t="s">
        <v>2672</v>
      </c>
      <c r="B12">
        <v>1</v>
      </c>
      <c r="C12">
        <v>3.9863356915402601</v>
      </c>
      <c r="D12">
        <v>3.9863356915402601</v>
      </c>
      <c r="E12">
        <v>486.31512099391529</v>
      </c>
      <c r="F12">
        <v>7.1720521749172431E-55</v>
      </c>
    </row>
    <row r="13" spans="1:9">
      <c r="A13" t="s">
        <v>2673</v>
      </c>
      <c r="B13">
        <v>195</v>
      </c>
      <c r="C13">
        <v>1.5984192682753877</v>
      </c>
      <c r="D13">
        <v>8.197021888591732E-3</v>
      </c>
    </row>
    <row r="14" spans="1:9" ht="14.65" thickBot="1">
      <c r="A14" s="1" t="s">
        <v>2674</v>
      </c>
      <c r="B14" s="1">
        <v>196</v>
      </c>
      <c r="C14" s="1">
        <v>5.5847549598156476</v>
      </c>
      <c r="D14" s="1"/>
      <c r="E14" s="1"/>
      <c r="F14" s="1"/>
    </row>
    <row r="15" spans="1:9" ht="14.65" thickBot="1"/>
    <row r="16" spans="1:9">
      <c r="A16" s="21"/>
      <c r="B16" s="21" t="s">
        <v>2675</v>
      </c>
      <c r="C16" s="21" t="s">
        <v>2664</v>
      </c>
      <c r="D16" s="21" t="s">
        <v>2676</v>
      </c>
      <c r="E16" s="21" t="s">
        <v>2677</v>
      </c>
      <c r="F16" s="21" t="s">
        <v>2678</v>
      </c>
      <c r="G16" s="21" t="s">
        <v>2679</v>
      </c>
      <c r="H16" s="21" t="s">
        <v>2680</v>
      </c>
      <c r="I16" s="21" t="s">
        <v>2681</v>
      </c>
    </row>
    <row r="17" spans="1:9">
      <c r="A17" t="s">
        <v>2682</v>
      </c>
      <c r="B17">
        <v>-0.47562849223344816</v>
      </c>
      <c r="C17">
        <v>0.13323102911246071</v>
      </c>
      <c r="D17">
        <v>-3.5699528510882308</v>
      </c>
      <c r="E17">
        <v>4.4958664455508425E-4</v>
      </c>
      <c r="F17">
        <v>-0.73838726760370743</v>
      </c>
      <c r="G17">
        <v>-0.2128697168631889</v>
      </c>
      <c r="H17">
        <v>-0.73838726760370743</v>
      </c>
      <c r="I17">
        <v>-0.2128697168631889</v>
      </c>
    </row>
    <row r="18" spans="1:9" ht="14.65" thickBot="1">
      <c r="A18" s="1" t="s">
        <v>25</v>
      </c>
      <c r="B18" s="25">
        <v>2.5095381012108255</v>
      </c>
      <c r="C18" s="1">
        <v>0.11379807277153896</v>
      </c>
      <c r="D18" s="1">
        <v>22.0525536161669</v>
      </c>
      <c r="E18" s="1">
        <v>7.1720521749168345E-55</v>
      </c>
      <c r="F18" s="1">
        <v>2.285105081064255</v>
      </c>
      <c r="G18" s="1">
        <v>2.7339711213573961</v>
      </c>
      <c r="H18" s="1">
        <v>2.285105081064255</v>
      </c>
      <c r="I18" s="1">
        <v>2.7339711213573961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Lizz Allmon</dc:creator>
  <cp:keywords/>
  <dc:description/>
  <cp:lastModifiedBy>Barragan, Evelyn Marlyn</cp:lastModifiedBy>
  <cp:revision/>
  <dcterms:created xsi:type="dcterms:W3CDTF">2021-11-05T18:45:06Z</dcterms:created>
  <dcterms:modified xsi:type="dcterms:W3CDTF">2022-03-28T21:35:10Z</dcterms:modified>
  <cp:category/>
  <cp:contentStatus/>
</cp:coreProperties>
</file>