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00dd30f5c3b7f9/Purdue/ME 69800/"/>
    </mc:Choice>
  </mc:AlternateContent>
  <xr:revisionPtr revIDLastSave="1226" documentId="8_{F52C1351-5DD1-4425-A04D-51BBD5239C5E}" xr6:coauthVersionLast="47" xr6:coauthVersionMax="47" xr10:uidLastSave="{4226474A-2E3F-4D6D-A983-7CEDEE5846F0}"/>
  <bookViews>
    <workbookView xWindow="-120" yWindow="-120" windowWidth="38640" windowHeight="21240" xr2:uid="{68CE55D7-AC5D-41EF-B590-FEFB25DFBB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11" i="1"/>
  <c r="M12" i="1"/>
  <c r="L19" i="1"/>
  <c r="L11" i="1"/>
  <c r="L12" i="1"/>
  <c r="L13" i="1"/>
  <c r="L14" i="1"/>
  <c r="L15" i="1"/>
  <c r="L16" i="1"/>
  <c r="L17" i="1"/>
  <c r="L18" i="1"/>
  <c r="L21" i="1"/>
  <c r="L22" i="1"/>
  <c r="L2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1" i="1"/>
  <c r="G11" i="1"/>
  <c r="K11" i="1" s="1"/>
  <c r="F5" i="1"/>
  <c r="F4" i="1"/>
  <c r="N17" i="1" s="1"/>
  <c r="H14" i="1"/>
  <c r="K23" i="1"/>
  <c r="E23" i="1" s="1"/>
  <c r="C24" i="1"/>
  <c r="C25" i="1"/>
  <c r="C26" i="1"/>
  <c r="C27" i="1"/>
  <c r="C28" i="1"/>
  <c r="C29" i="1"/>
  <c r="C30" i="1"/>
  <c r="C31" i="1"/>
  <c r="C32" i="1"/>
  <c r="C33" i="1"/>
  <c r="C34" i="1"/>
  <c r="C23" i="1"/>
  <c r="G12" i="1"/>
  <c r="G13" i="1"/>
  <c r="G14" i="1"/>
  <c r="G15" i="1"/>
  <c r="G16" i="1"/>
  <c r="G17" i="1"/>
  <c r="G18" i="1"/>
  <c r="G19" i="1"/>
  <c r="G20" i="1"/>
  <c r="G21" i="1"/>
  <c r="G22" i="1"/>
  <c r="N13" i="1" l="1"/>
  <c r="N16" i="1"/>
  <c r="N12" i="1"/>
  <c r="N14" i="1"/>
  <c r="N11" i="1"/>
  <c r="N15" i="1"/>
  <c r="N22" i="1"/>
  <c r="N21" i="1"/>
  <c r="N20" i="1"/>
  <c r="N18" i="1"/>
  <c r="N19" i="1"/>
  <c r="J12" i="1"/>
  <c r="J30" i="1"/>
  <c r="D30" i="1" s="1"/>
  <c r="J29" i="1"/>
  <c r="D29" i="1" s="1"/>
  <c r="H20" i="1"/>
  <c r="H12" i="1"/>
  <c r="J17" i="1"/>
  <c r="J28" i="1"/>
  <c r="D28" i="1" s="1"/>
  <c r="J20" i="1"/>
  <c r="J19" i="1"/>
  <c r="J18" i="1"/>
  <c r="H19" i="1"/>
  <c r="H41" i="1"/>
  <c r="J16" i="1"/>
  <c r="J27" i="1"/>
  <c r="D27" i="1" s="1"/>
  <c r="J31" i="1"/>
  <c r="D31" i="1" s="1"/>
  <c r="H22" i="1"/>
  <c r="H21" i="1"/>
  <c r="H13" i="1"/>
  <c r="H18" i="1"/>
  <c r="J11" i="1"/>
  <c r="J15" i="1"/>
  <c r="J34" i="1"/>
  <c r="D34" i="1" s="1"/>
  <c r="J26" i="1"/>
  <c r="D26" i="1" s="1"/>
  <c r="H11" i="1"/>
  <c r="J22" i="1"/>
  <c r="J33" i="1"/>
  <c r="D33" i="1" s="1"/>
  <c r="J25" i="1"/>
  <c r="D25" i="1" s="1"/>
  <c r="H15" i="1"/>
  <c r="J23" i="1"/>
  <c r="D23" i="1" s="1"/>
  <c r="H17" i="1"/>
  <c r="J14" i="1"/>
  <c r="H16" i="1"/>
  <c r="J21" i="1"/>
  <c r="J13" i="1"/>
  <c r="J32" i="1"/>
  <c r="D32" i="1" s="1"/>
  <c r="J24" i="1"/>
  <c r="D24" i="1" s="1"/>
  <c r="K13" i="1"/>
  <c r="K29" i="1"/>
  <c r="E29" i="1" s="1"/>
  <c r="I19" i="1"/>
  <c r="K16" i="1"/>
  <c r="K12" i="1"/>
  <c r="K28" i="1"/>
  <c r="E28" i="1" s="1"/>
  <c r="K17" i="1"/>
  <c r="I12" i="1"/>
  <c r="K20" i="1"/>
  <c r="I11" i="1"/>
  <c r="I18" i="1"/>
  <c r="I41" i="1"/>
  <c r="K27" i="1"/>
  <c r="E27" i="1" s="1"/>
  <c r="I13" i="1"/>
  <c r="K19" i="1"/>
  <c r="K15" i="1"/>
  <c r="K34" i="1"/>
  <c r="E34" i="1" s="1"/>
  <c r="K26" i="1"/>
  <c r="E26" i="1" s="1"/>
  <c r="K30" i="1"/>
  <c r="E30" i="1" s="1"/>
  <c r="I20" i="1"/>
  <c r="I17" i="1"/>
  <c r="I16" i="1"/>
  <c r="K33" i="1"/>
  <c r="E33" i="1" s="1"/>
  <c r="K25" i="1"/>
  <c r="E25" i="1" s="1"/>
  <c r="I21" i="1"/>
  <c r="K22" i="1"/>
  <c r="K14" i="1"/>
  <c r="K32" i="1"/>
  <c r="E32" i="1" s="1"/>
  <c r="K24" i="1"/>
  <c r="E24" i="1" s="1"/>
  <c r="K21" i="1"/>
  <c r="I15" i="1"/>
  <c r="K18" i="1"/>
  <c r="I22" i="1"/>
  <c r="I14" i="1"/>
  <c r="K31" i="1"/>
  <c r="E31" i="1" s="1"/>
  <c r="N23" i="1"/>
  <c r="N32" i="1" l="1"/>
  <c r="N28" i="1"/>
  <c r="N24" i="1"/>
  <c r="N27" i="1"/>
  <c r="N25" i="1"/>
  <c r="N30" i="1"/>
  <c r="N31" i="1"/>
  <c r="N29" i="1"/>
  <c r="N26" i="1"/>
  <c r="N33" i="1"/>
  <c r="N34" i="1"/>
</calcChain>
</file>

<file path=xl/sharedStrings.xml><?xml version="1.0" encoding="utf-8"?>
<sst xmlns="http://schemas.openxmlformats.org/spreadsheetml/2006/main" count="32" uniqueCount="23">
  <si>
    <t>Temperature (F)</t>
  </si>
  <si>
    <t>Percent Tr Fty</t>
  </si>
  <si>
    <t>Percent Tr Ftu</t>
  </si>
  <si>
    <t>Temp C</t>
  </si>
  <si>
    <t>Fty</t>
  </si>
  <si>
    <t>Ftu</t>
  </si>
  <si>
    <t>MPa</t>
  </si>
  <si>
    <t>psi</t>
  </si>
  <si>
    <t>Paper 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</si>
  <si>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</si>
  <si>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</si>
  <si>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</si>
  <si>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</si>
  <si>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</si>
  <si>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</si>
  <si>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</si>
  <si>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</si>
  <si>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</si>
  <si>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</si>
  <si>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Fty Fit</t>
  </si>
  <si>
    <t>Ftu Fit</t>
  </si>
  <si>
    <t>% Error Ftu</t>
  </si>
  <si>
    <t>% Error 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</si>
</sst>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Font="1"/>
    <xf numFmtId="164" fontId="0" fillId="0" borderId="0" xfId="0" applyNumberFormat="1"/>
    <xf numFmtId="0" fontId="0" fillId="0" borderId="1" xfId="0" applyBorder="1"/>
    <xf numFmtId="165" fontId="0" fillId="0" borderId="0" xfId="1" applyNumberFormat="1" applyFont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01682767297989"/>
          <c:y val="5.1709408669413641E-2"/>
          <c:w val="0.82212899919720095"/>
          <c:h val="0.78186476638599722"/>
        </c:manualLayout>
      </c:layout>
      <c:scatterChart>
        <c:scatterStyle val="smoothMarker"/>
        <c:varyColors val="0"/>
        <c:ser>
          <c:idx val="0"/>
          <c:order val="0"/>
          <c:tx>
            <c:v>Tensile Ultimate Strength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Sheet1!$F$11:$F$34</c:f>
              <c:numCache>
                <c:formatCode>0.0</c:formatCode>
                <c:ptCount val="24"/>
                <c:pt idx="0">
                  <c:v>294.26111111111106</c:v>
                </c:pt>
                <c:pt idx="1">
                  <c:v>366.48333333333329</c:v>
                </c:pt>
                <c:pt idx="2">
                  <c:v>422.03888888888889</c:v>
                </c:pt>
                <c:pt idx="3">
                  <c:v>477.59444444444443</c:v>
                </c:pt>
                <c:pt idx="4">
                  <c:v>533.15</c:v>
                </c:pt>
                <c:pt idx="5">
                  <c:v>588.70555555555552</c:v>
                </c:pt>
                <c:pt idx="6">
                  <c:v>644.26111111111106</c:v>
                </c:pt>
                <c:pt idx="7">
                  <c:v>699.81666666666661</c:v>
                </c:pt>
                <c:pt idx="8">
                  <c:v>755.37222222222226</c:v>
                </c:pt>
                <c:pt idx="9">
                  <c:v>810.92777777777769</c:v>
                </c:pt>
                <c:pt idx="10">
                  <c:v>866.48333333333335</c:v>
                </c:pt>
                <c:pt idx="11">
                  <c:v>922.03888888888889</c:v>
                </c:pt>
                <c:pt idx="12">
                  <c:v>923.15</c:v>
                </c:pt>
                <c:pt idx="13">
                  <c:v>973.15</c:v>
                </c:pt>
                <c:pt idx="14">
                  <c:v>1023.15</c:v>
                </c:pt>
                <c:pt idx="15">
                  <c:v>1073.1500000000001</c:v>
                </c:pt>
                <c:pt idx="16">
                  <c:v>1123.1500000000001</c:v>
                </c:pt>
                <c:pt idx="17">
                  <c:v>1173.1500000000001</c:v>
                </c:pt>
                <c:pt idx="18">
                  <c:v>1223.1500000000001</c:v>
                </c:pt>
                <c:pt idx="19">
                  <c:v>1273.1500000000001</c:v>
                </c:pt>
                <c:pt idx="20">
                  <c:v>1323.15</c:v>
                </c:pt>
                <c:pt idx="21">
                  <c:v>1373.15</c:v>
                </c:pt>
                <c:pt idx="22">
                  <c:v>1423.15</c:v>
                </c:pt>
                <c:pt idx="23">
                  <c:v>1473.15</c:v>
                </c:pt>
              </c:numCache>
            </c:numRef>
          </c:xVal>
          <c:yVal>
            <c:numRef>
              <c:f>Sheet1!$K$11:$K$34</c:f>
              <c:numCache>
                <c:formatCode>General</c:formatCode>
                <c:ptCount val="24"/>
                <c:pt idx="0">
                  <c:v>1165.2131838201217</c:v>
                </c:pt>
                <c:pt idx="1">
                  <c:v>1157.3386424183118</c:v>
                </c:pt>
                <c:pt idx="2">
                  <c:v>1141.0837055296038</c:v>
                </c:pt>
                <c:pt idx="3">
                  <c:v>1116.2507752205538</c:v>
                </c:pt>
                <c:pt idx="4">
                  <c:v>1082.6915393326703</c:v>
                </c:pt>
                <c:pt idx="5">
                  <c:v>1039.0937787935147</c:v>
                </c:pt>
                <c:pt idx="6">
                  <c:v>982.20486391296515</c:v>
                </c:pt>
                <c:pt idx="7">
                  <c:v>906.65319218597756</c:v>
                </c:pt>
                <c:pt idx="8">
                  <c:v>806.61164442184349</c:v>
                </c:pt>
                <c:pt idx="9">
                  <c:v>680.91425421460531</c:v>
                </c:pt>
                <c:pt idx="10">
                  <c:v>541.19365200751372</c:v>
                </c:pt>
                <c:pt idx="11">
                  <c:v>415.38191300222701</c:v>
                </c:pt>
                <c:pt idx="12">
                  <c:v>413.23818381233463</c:v>
                </c:pt>
                <c:pt idx="13">
                  <c:v>337.84154303513196</c:v>
                </c:pt>
                <c:pt idx="14">
                  <c:v>302.71867702333356</c:v>
                </c:pt>
                <c:pt idx="15">
                  <c:v>292.82671644757704</c:v>
                </c:pt>
                <c:pt idx="16">
                  <c:v>291.39304426262402</c:v>
                </c:pt>
                <c:pt idx="17">
                  <c:v>291.30550896284086</c:v>
                </c:pt>
                <c:pt idx="18">
                  <c:v>291.30375834057372</c:v>
                </c:pt>
                <c:pt idx="19">
                  <c:v>291.30375000632483</c:v>
                </c:pt>
                <c:pt idx="20">
                  <c:v>291.30375000000043</c:v>
                </c:pt>
                <c:pt idx="21">
                  <c:v>291.30374999999998</c:v>
                </c:pt>
                <c:pt idx="22">
                  <c:v>291.30374999999998</c:v>
                </c:pt>
                <c:pt idx="23">
                  <c:v>291.30374999999998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C4-4408-AEFF-DB74D28AA0D9}"/>
            </c:ext>
          </c:extLst>
        </c:ser>
        <c:ser>
          <c:idx val="1"/>
          <c:order val="1"/>
          <c:tx>
            <c:v>Tensile Yield Strength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Sheet1!$F$11:$F$34</c:f>
              <c:numCache>
                <c:formatCode>0.0</c:formatCode>
                <c:ptCount val="24"/>
                <c:pt idx="0">
                  <c:v>294.26111111111106</c:v>
                </c:pt>
                <c:pt idx="1">
                  <c:v>366.48333333333329</c:v>
                </c:pt>
                <c:pt idx="2">
                  <c:v>422.03888888888889</c:v>
                </c:pt>
                <c:pt idx="3">
                  <c:v>477.59444444444443</c:v>
                </c:pt>
                <c:pt idx="4">
                  <c:v>533.15</c:v>
                </c:pt>
                <c:pt idx="5">
                  <c:v>588.70555555555552</c:v>
                </c:pt>
                <c:pt idx="6">
                  <c:v>644.26111111111106</c:v>
                </c:pt>
                <c:pt idx="7">
                  <c:v>699.81666666666661</c:v>
                </c:pt>
                <c:pt idx="8">
                  <c:v>755.37222222222226</c:v>
                </c:pt>
                <c:pt idx="9">
                  <c:v>810.92777777777769</c:v>
                </c:pt>
                <c:pt idx="10">
                  <c:v>866.48333333333335</c:v>
                </c:pt>
                <c:pt idx="11">
                  <c:v>922.03888888888889</c:v>
                </c:pt>
                <c:pt idx="12">
                  <c:v>923.15</c:v>
                </c:pt>
                <c:pt idx="13">
                  <c:v>973.15</c:v>
                </c:pt>
                <c:pt idx="14">
                  <c:v>1023.15</c:v>
                </c:pt>
                <c:pt idx="15">
                  <c:v>1073.1500000000001</c:v>
                </c:pt>
                <c:pt idx="16">
                  <c:v>1123.1500000000001</c:v>
                </c:pt>
                <c:pt idx="17">
                  <c:v>1173.1500000000001</c:v>
                </c:pt>
                <c:pt idx="18">
                  <c:v>1223.1500000000001</c:v>
                </c:pt>
                <c:pt idx="19">
                  <c:v>1273.1500000000001</c:v>
                </c:pt>
                <c:pt idx="20">
                  <c:v>1323.15</c:v>
                </c:pt>
                <c:pt idx="21">
                  <c:v>1373.15</c:v>
                </c:pt>
                <c:pt idx="22">
                  <c:v>1423.15</c:v>
                </c:pt>
                <c:pt idx="23">
                  <c:v>1473.15</c:v>
                </c:pt>
              </c:numCache>
            </c:numRef>
          </c:xVal>
          <c:yVal>
            <c:numRef>
              <c:f>Sheet1!$J$11:$J$34</c:f>
              <c:numCache>
                <c:formatCode>General</c:formatCode>
                <c:ptCount val="24"/>
                <c:pt idx="0">
                  <c:v>1089.3171449033721</c:v>
                </c:pt>
                <c:pt idx="1">
                  <c:v>1033.6196446669285</c:v>
                </c:pt>
                <c:pt idx="2">
                  <c:v>992.56451127954836</c:v>
                </c:pt>
                <c:pt idx="3">
                  <c:v>951.50142663297845</c:v>
                </c:pt>
                <c:pt idx="4">
                  <c:v>907.39565555248203</c:v>
                </c:pt>
                <c:pt idx="5">
                  <c:v>855.52188911038365</c:v>
                </c:pt>
                <c:pt idx="6">
                  <c:v>789.95313007460175</c:v>
                </c:pt>
                <c:pt idx="7">
                  <c:v>705.19513845496886</c:v>
                </c:pt>
                <c:pt idx="8">
                  <c:v>599.31891738631577</c:v>
                </c:pt>
                <c:pt idx="9">
                  <c:v>477.88335630022192</c:v>
                </c:pt>
                <c:pt idx="10">
                  <c:v>355.83366955312704</c:v>
                </c:pt>
                <c:pt idx="11">
                  <c:v>253.32086144606808</c:v>
                </c:pt>
                <c:pt idx="12">
                  <c:v>251.59219896143497</c:v>
                </c:pt>
                <c:pt idx="13">
                  <c:v>189.13382479586406</c:v>
                </c:pt>
                <c:pt idx="14">
                  <c:v>155.10285024896137</c:v>
                </c:pt>
                <c:pt idx="15">
                  <c:v>141.18417578525614</c:v>
                </c:pt>
                <c:pt idx="16">
                  <c:v>137.14998665561984</c:v>
                </c:pt>
                <c:pt idx="17">
                  <c:v>136.37362219412793</c:v>
                </c:pt>
                <c:pt idx="18">
                  <c:v>136.28143869849208</c:v>
                </c:pt>
                <c:pt idx="19">
                  <c:v>136.2752206761395</c:v>
                </c:pt>
                <c:pt idx="20">
                  <c:v>136.27500355863518</c:v>
                </c:pt>
                <c:pt idx="21">
                  <c:v>136.2750000239173</c:v>
                </c:pt>
                <c:pt idx="22">
                  <c:v>136.27500000005861</c:v>
                </c:pt>
                <c:pt idx="23">
                  <c:v>136.27500000000003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C4-4408-AEFF-DB74D28AA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251920"/>
        <c:axId val="789248400"/>
      </c:scatterChart>
      <c:valAx>
        <c:axId val="789251920"/>
        <c:scaling>
          <c:orientation val="minMax"/>
          <c:max val="994"/>
          <c:min val="29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48400"/>
        <c:crosses val="autoZero"/>
        <c:crossBetween val="midCat"/>
      </c:valAx>
      <c:valAx>
        <c:axId val="789248400"/>
        <c:scaling>
          <c:orientation val="minMax"/>
          <c:max val="12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Strength</a:t>
                </a:r>
                <a:r>
                  <a:rPr lang="en-US" baseline="0"/>
                  <a:t> (MPa)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51920"/>
        <c:crosses val="autoZero"/>
        <c:crossBetween val="midCat"/>
        <c:majorUnit val="100"/>
        <c:min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987330636596393"/>
          <c:y val="5.8706650340756492E-2"/>
          <c:w val="0.33799659696111567"/>
          <c:h val="0.1586549779466960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Ultimate</a:t>
            </a:r>
            <a:r>
              <a:rPr lang="en-US" baseline="0"/>
              <a:t> Strength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data Ftu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Sheet1!$G$11:$G$22</c:f>
              <c:numCache>
                <c:formatCode>0.0</c:formatCode>
                <c:ptCount val="12"/>
                <c:pt idx="0">
                  <c:v>21.111111111111111</c:v>
                </c:pt>
                <c:pt idx="1">
                  <c:v>93.333333333333329</c:v>
                </c:pt>
                <c:pt idx="2">
                  <c:v>148.88888888888889</c:v>
                </c:pt>
                <c:pt idx="3">
                  <c:v>204.44444444444443</c:v>
                </c:pt>
                <c:pt idx="4">
                  <c:v>260</c:v>
                </c:pt>
                <c:pt idx="5">
                  <c:v>315.55555555555554</c:v>
                </c:pt>
                <c:pt idx="6">
                  <c:v>371.11111111111109</c:v>
                </c:pt>
                <c:pt idx="7">
                  <c:v>426.66666666666663</c:v>
                </c:pt>
                <c:pt idx="8">
                  <c:v>482.22222222222223</c:v>
                </c:pt>
                <c:pt idx="9">
                  <c:v>537.77777777777771</c:v>
                </c:pt>
                <c:pt idx="10">
                  <c:v>593.33333333333337</c:v>
                </c:pt>
                <c:pt idx="11">
                  <c:v>648.88888888888891</c:v>
                </c:pt>
              </c:numCache>
            </c:numRef>
          </c:xVal>
          <c:yVal>
            <c:numRef>
              <c:f>Sheet1!$I$11:$I$22</c:f>
              <c:numCache>
                <c:formatCode>General</c:formatCode>
                <c:ptCount val="12"/>
                <c:pt idx="0">
                  <c:v>1165.2149999999999</c:v>
                </c:pt>
                <c:pt idx="1">
                  <c:v>1141.9106999999999</c:v>
                </c:pt>
                <c:pt idx="2">
                  <c:v>1124.4324749999998</c:v>
                </c:pt>
                <c:pt idx="3">
                  <c:v>1112.7803249999999</c:v>
                </c:pt>
                <c:pt idx="4">
                  <c:v>1077.823875</c:v>
                </c:pt>
                <c:pt idx="5">
                  <c:v>1037.04135</c:v>
                </c:pt>
                <c:pt idx="6">
                  <c:v>978.78059999999994</c:v>
                </c:pt>
                <c:pt idx="7">
                  <c:v>897.21555000000001</c:v>
                </c:pt>
                <c:pt idx="8">
                  <c:v>792.34619999999995</c:v>
                </c:pt>
                <c:pt idx="9">
                  <c:v>687.4768499999999</c:v>
                </c:pt>
                <c:pt idx="10">
                  <c:v>547.65104999999994</c:v>
                </c:pt>
                <c:pt idx="11">
                  <c:v>413.65132499999993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CD-44FD-AE8B-1EC57D56B4EC}"/>
            </c:ext>
          </c:extLst>
        </c:ser>
        <c:ser>
          <c:idx val="1"/>
          <c:order val="1"/>
          <c:tx>
            <c:v>Fit Ftu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Sheet1!$G$11:$G$34</c:f>
              <c:numCache>
                <c:formatCode>0.0</c:formatCode>
                <c:ptCount val="24"/>
                <c:pt idx="0">
                  <c:v>21.111111111111111</c:v>
                </c:pt>
                <c:pt idx="1">
                  <c:v>93.333333333333329</c:v>
                </c:pt>
                <c:pt idx="2">
                  <c:v>148.88888888888889</c:v>
                </c:pt>
                <c:pt idx="3">
                  <c:v>204.44444444444443</c:v>
                </c:pt>
                <c:pt idx="4">
                  <c:v>260</c:v>
                </c:pt>
                <c:pt idx="5">
                  <c:v>315.55555555555554</c:v>
                </c:pt>
                <c:pt idx="6">
                  <c:v>371.11111111111109</c:v>
                </c:pt>
                <c:pt idx="7">
                  <c:v>426.66666666666663</c:v>
                </c:pt>
                <c:pt idx="8">
                  <c:v>482.22222222222223</c:v>
                </c:pt>
                <c:pt idx="9">
                  <c:v>537.77777777777771</c:v>
                </c:pt>
                <c:pt idx="10">
                  <c:v>593.33333333333337</c:v>
                </c:pt>
                <c:pt idx="11">
                  <c:v>648.88888888888891</c:v>
                </c:pt>
                <c:pt idx="12" formatCode="General">
                  <c:v>650</c:v>
                </c:pt>
                <c:pt idx="13" formatCode="General">
                  <c:v>700</c:v>
                </c:pt>
                <c:pt idx="14" formatCode="General">
                  <c:v>750</c:v>
                </c:pt>
                <c:pt idx="15" formatCode="General">
                  <c:v>800</c:v>
                </c:pt>
                <c:pt idx="16" formatCode="General">
                  <c:v>850</c:v>
                </c:pt>
                <c:pt idx="17" formatCode="General">
                  <c:v>900</c:v>
                </c:pt>
                <c:pt idx="18" formatCode="General">
                  <c:v>950</c:v>
                </c:pt>
                <c:pt idx="19" formatCode="General">
                  <c:v>1000</c:v>
                </c:pt>
                <c:pt idx="20" formatCode="General">
                  <c:v>1050</c:v>
                </c:pt>
                <c:pt idx="21" formatCode="General">
                  <c:v>1100</c:v>
                </c:pt>
                <c:pt idx="22" formatCode="General">
                  <c:v>1150</c:v>
                </c:pt>
                <c:pt idx="23" formatCode="General">
                  <c:v>1200</c:v>
                </c:pt>
              </c:numCache>
            </c:numRef>
          </c:xVal>
          <c:yVal>
            <c:numRef>
              <c:f>Sheet1!$K$11:$K$34</c:f>
              <c:numCache>
                <c:formatCode>General</c:formatCode>
                <c:ptCount val="24"/>
                <c:pt idx="0">
                  <c:v>1165.2131838201217</c:v>
                </c:pt>
                <c:pt idx="1">
                  <c:v>1157.3386424183118</c:v>
                </c:pt>
                <c:pt idx="2">
                  <c:v>1141.0837055296038</c:v>
                </c:pt>
                <c:pt idx="3">
                  <c:v>1116.2507752205538</c:v>
                </c:pt>
                <c:pt idx="4">
                  <c:v>1082.6915393326703</c:v>
                </c:pt>
                <c:pt idx="5">
                  <c:v>1039.0937787935147</c:v>
                </c:pt>
                <c:pt idx="6">
                  <c:v>982.20486391296515</c:v>
                </c:pt>
                <c:pt idx="7">
                  <c:v>906.65319218597756</c:v>
                </c:pt>
                <c:pt idx="8">
                  <c:v>806.61164442184349</c:v>
                </c:pt>
                <c:pt idx="9">
                  <c:v>680.91425421460531</c:v>
                </c:pt>
                <c:pt idx="10">
                  <c:v>541.19365200751372</c:v>
                </c:pt>
                <c:pt idx="11">
                  <c:v>415.38191300222701</c:v>
                </c:pt>
                <c:pt idx="12">
                  <c:v>413.23818381233463</c:v>
                </c:pt>
                <c:pt idx="13">
                  <c:v>337.84154303513196</c:v>
                </c:pt>
                <c:pt idx="14">
                  <c:v>302.71867702333356</c:v>
                </c:pt>
                <c:pt idx="15">
                  <c:v>292.82671644757704</c:v>
                </c:pt>
                <c:pt idx="16">
                  <c:v>291.39304426262402</c:v>
                </c:pt>
                <c:pt idx="17">
                  <c:v>291.30550896284086</c:v>
                </c:pt>
                <c:pt idx="18">
                  <c:v>291.30375834057372</c:v>
                </c:pt>
                <c:pt idx="19">
                  <c:v>291.30375000632483</c:v>
                </c:pt>
                <c:pt idx="20">
                  <c:v>291.30375000000043</c:v>
                </c:pt>
                <c:pt idx="21">
                  <c:v>291.30374999999998</c:v>
                </c:pt>
                <c:pt idx="22">
                  <c:v>291.30374999999998</c:v>
                </c:pt>
                <c:pt idx="23">
                  <c:v>291.30374999999998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CD-44FD-AE8B-1EC57D56B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250256"/>
        <c:axId val="783247696"/>
      </c:scatterChart>
      <c:valAx>
        <c:axId val="78325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247696"/>
        <c:crosses val="autoZero"/>
        <c:crossBetween val="midCat"/>
      </c:valAx>
      <c:valAx>
        <c:axId val="78324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250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7177435361756"/>
          <c:y val="4.5890696704213599E-2"/>
          <c:w val="0.81403642031928325"/>
          <c:h val="0.76886396709798011"/>
        </c:manualLayout>
      </c:layout>
      <c:scatterChart>
        <c:scatterStyle val="lineMarker"/>
        <c:varyColors val="0"/>
        <c:ser>
          <c:idx val="0"/>
          <c:order val="0"/>
          <c:tx>
            <c:v>Fig. 2.3.2.2 Yield Strength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Sheet1!$F$11:$F$22</c:f>
              <c:numCache>
                <c:formatCode>0.0</c:formatCode>
                <c:ptCount val="12"/>
                <c:pt idx="0">
                  <c:v>294.26111111111106</c:v>
                </c:pt>
                <c:pt idx="1">
                  <c:v>366.48333333333329</c:v>
                </c:pt>
                <c:pt idx="2">
                  <c:v>422.03888888888889</c:v>
                </c:pt>
                <c:pt idx="3">
                  <c:v>477.59444444444443</c:v>
                </c:pt>
                <c:pt idx="4">
                  <c:v>533.15</c:v>
                </c:pt>
                <c:pt idx="5">
                  <c:v>588.70555555555552</c:v>
                </c:pt>
                <c:pt idx="6">
                  <c:v>644.26111111111106</c:v>
                </c:pt>
                <c:pt idx="7">
                  <c:v>699.81666666666661</c:v>
                </c:pt>
                <c:pt idx="8">
                  <c:v>755.37222222222226</c:v>
                </c:pt>
                <c:pt idx="9">
                  <c:v>810.92777777777769</c:v>
                </c:pt>
                <c:pt idx="10">
                  <c:v>866.48333333333335</c:v>
                </c:pt>
                <c:pt idx="11">
                  <c:v>922.03888888888889</c:v>
                </c:pt>
              </c:numCache>
            </c:numRef>
          </c:xVal>
          <c:yVal>
            <c:numRef>
              <c:f>Sheet1!$H$11:$H$22</c:f>
              <c:numCache>
                <c:formatCode>General</c:formatCode>
                <c:ptCount val="12"/>
                <c:pt idx="0">
                  <c:v>1090.2</c:v>
                </c:pt>
                <c:pt idx="1">
                  <c:v>1041.1410000000001</c:v>
                </c:pt>
                <c:pt idx="2">
                  <c:v>997.53300000000013</c:v>
                </c:pt>
                <c:pt idx="3">
                  <c:v>948.47400000000005</c:v>
                </c:pt>
                <c:pt idx="4">
                  <c:v>904.86599999999999</c:v>
                </c:pt>
                <c:pt idx="5">
                  <c:v>861.25800000000004</c:v>
                </c:pt>
                <c:pt idx="6">
                  <c:v>812.19900000000007</c:v>
                </c:pt>
                <c:pt idx="7">
                  <c:v>746.78700000000003</c:v>
                </c:pt>
                <c:pt idx="8">
                  <c:v>621.41399999999999</c:v>
                </c:pt>
                <c:pt idx="9">
                  <c:v>463.33499999999998</c:v>
                </c:pt>
                <c:pt idx="10">
                  <c:v>348.86400000000003</c:v>
                </c:pt>
                <c:pt idx="11">
                  <c:v>250.74600000000001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C8-46A2-88DC-D3F8C726ADA5}"/>
            </c:ext>
          </c:extLst>
        </c:ser>
        <c:ser>
          <c:idx val="2"/>
          <c:order val="2"/>
          <c:tx>
            <c:v>Fig. 2.3.2.2 Ultimate Strength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xVal>
            <c:numRef>
              <c:f>Sheet1!$F$11:$F$22</c:f>
              <c:numCache>
                <c:formatCode>0.0</c:formatCode>
                <c:ptCount val="12"/>
                <c:pt idx="0">
                  <c:v>294.26111111111106</c:v>
                </c:pt>
                <c:pt idx="1">
                  <c:v>366.48333333333329</c:v>
                </c:pt>
                <c:pt idx="2">
                  <c:v>422.03888888888889</c:v>
                </c:pt>
                <c:pt idx="3">
                  <c:v>477.59444444444443</c:v>
                </c:pt>
                <c:pt idx="4">
                  <c:v>533.15</c:v>
                </c:pt>
                <c:pt idx="5">
                  <c:v>588.70555555555552</c:v>
                </c:pt>
                <c:pt idx="6">
                  <c:v>644.26111111111106</c:v>
                </c:pt>
                <c:pt idx="7">
                  <c:v>699.81666666666661</c:v>
                </c:pt>
                <c:pt idx="8">
                  <c:v>755.37222222222226</c:v>
                </c:pt>
                <c:pt idx="9">
                  <c:v>810.92777777777769</c:v>
                </c:pt>
                <c:pt idx="10">
                  <c:v>866.48333333333335</c:v>
                </c:pt>
                <c:pt idx="11">
                  <c:v>922.03888888888889</c:v>
                </c:pt>
              </c:numCache>
            </c:numRef>
          </c:xVal>
          <c:yVal>
            <c:numRef>
              <c:f>Sheet1!$I$11:$I$22</c:f>
              <c:numCache>
                <c:formatCode>General</c:formatCode>
                <c:ptCount val="12"/>
                <c:pt idx="0">
                  <c:v>1165.2149999999999</c:v>
                </c:pt>
                <c:pt idx="1">
                  <c:v>1141.9106999999999</c:v>
                </c:pt>
                <c:pt idx="2">
                  <c:v>1124.4324749999998</c:v>
                </c:pt>
                <c:pt idx="3">
                  <c:v>1112.7803249999999</c:v>
                </c:pt>
                <c:pt idx="4">
                  <c:v>1077.823875</c:v>
                </c:pt>
                <c:pt idx="5">
                  <c:v>1037.04135</c:v>
                </c:pt>
                <c:pt idx="6">
                  <c:v>978.78059999999994</c:v>
                </c:pt>
                <c:pt idx="7">
                  <c:v>897.21555000000001</c:v>
                </c:pt>
                <c:pt idx="8">
                  <c:v>792.34619999999995</c:v>
                </c:pt>
                <c:pt idx="9">
                  <c:v>687.4768499999999</c:v>
                </c:pt>
                <c:pt idx="10">
                  <c:v>547.65104999999994</c:v>
                </c:pt>
                <c:pt idx="11">
                  <c:v>413.65132499999993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BB-402C-80DD-C817CB741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268368"/>
        <c:axId val="951271888"/>
      </c:scatterChart>
      <c:scatterChart>
        <c:scatterStyle val="smoothMarker"/>
        <c:varyColors val="0"/>
        <c:ser>
          <c:idx val="1"/>
          <c:order val="1"/>
          <c:tx>
            <c:v>Fit Yield Strength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Sheet1!$F$11:$F$22</c:f>
              <c:numCache>
                <c:formatCode>0.0</c:formatCode>
                <c:ptCount val="12"/>
                <c:pt idx="0">
                  <c:v>294.26111111111106</c:v>
                </c:pt>
                <c:pt idx="1">
                  <c:v>366.48333333333329</c:v>
                </c:pt>
                <c:pt idx="2">
                  <c:v>422.03888888888889</c:v>
                </c:pt>
                <c:pt idx="3">
                  <c:v>477.59444444444443</c:v>
                </c:pt>
                <c:pt idx="4">
                  <c:v>533.15</c:v>
                </c:pt>
                <c:pt idx="5">
                  <c:v>588.70555555555552</c:v>
                </c:pt>
                <c:pt idx="6">
                  <c:v>644.26111111111106</c:v>
                </c:pt>
                <c:pt idx="7">
                  <c:v>699.81666666666661</c:v>
                </c:pt>
                <c:pt idx="8">
                  <c:v>755.37222222222226</c:v>
                </c:pt>
                <c:pt idx="9">
                  <c:v>810.92777777777769</c:v>
                </c:pt>
                <c:pt idx="10">
                  <c:v>866.48333333333335</c:v>
                </c:pt>
                <c:pt idx="11">
                  <c:v>922.03888888888889</c:v>
                </c:pt>
              </c:numCache>
            </c:numRef>
          </c:xVal>
          <c:yVal>
            <c:numRef>
              <c:f>Sheet1!$J$11:$J$22</c:f>
              <c:numCache>
                <c:formatCode>General</c:formatCode>
                <c:ptCount val="12"/>
                <c:pt idx="0">
                  <c:v>1089.3171449033721</c:v>
                </c:pt>
                <c:pt idx="1">
                  <c:v>1033.6196446669285</c:v>
                </c:pt>
                <c:pt idx="2">
                  <c:v>992.56451127954836</c:v>
                </c:pt>
                <c:pt idx="3">
                  <c:v>951.50142663297845</c:v>
                </c:pt>
                <c:pt idx="4">
                  <c:v>907.39565555248203</c:v>
                </c:pt>
                <c:pt idx="5">
                  <c:v>855.52188911038365</c:v>
                </c:pt>
                <c:pt idx="6">
                  <c:v>789.95313007460175</c:v>
                </c:pt>
                <c:pt idx="7">
                  <c:v>705.19513845496886</c:v>
                </c:pt>
                <c:pt idx="8">
                  <c:v>599.31891738631577</c:v>
                </c:pt>
                <c:pt idx="9">
                  <c:v>477.88335630022192</c:v>
                </c:pt>
                <c:pt idx="10">
                  <c:v>355.83366955312704</c:v>
                </c:pt>
                <c:pt idx="11">
                  <c:v>253.32086144606808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C8-46A2-88DC-D3F8C726ADA5}"/>
            </c:ext>
          </c:extLst>
        </c:ser>
        <c:ser>
          <c:idx val="3"/>
          <c:order val="3"/>
          <c:tx>
            <c:v>Fit Ultimate Strength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Sheet1!$F$11:$F$22</c:f>
              <c:numCache>
                <c:formatCode>0.0</c:formatCode>
                <c:ptCount val="12"/>
                <c:pt idx="0">
                  <c:v>294.26111111111106</c:v>
                </c:pt>
                <c:pt idx="1">
                  <c:v>366.48333333333329</c:v>
                </c:pt>
                <c:pt idx="2">
                  <c:v>422.03888888888889</c:v>
                </c:pt>
                <c:pt idx="3">
                  <c:v>477.59444444444443</c:v>
                </c:pt>
                <c:pt idx="4">
                  <c:v>533.15</c:v>
                </c:pt>
                <c:pt idx="5">
                  <c:v>588.70555555555552</c:v>
                </c:pt>
                <c:pt idx="6">
                  <c:v>644.26111111111106</c:v>
                </c:pt>
                <c:pt idx="7">
                  <c:v>699.81666666666661</c:v>
                </c:pt>
                <c:pt idx="8">
                  <c:v>755.37222222222226</c:v>
                </c:pt>
                <c:pt idx="9">
                  <c:v>810.92777777777769</c:v>
                </c:pt>
                <c:pt idx="10">
                  <c:v>866.48333333333335</c:v>
                </c:pt>
                <c:pt idx="11">
                  <c:v>922.03888888888889</c:v>
                </c:pt>
              </c:numCache>
            </c:numRef>
          </c:xVal>
          <c:yVal>
            <c:numRef>
              <c:f>Sheet1!$K$11:$K$22</c:f>
              <c:numCache>
                <c:formatCode>General</c:formatCode>
                <c:ptCount val="12"/>
                <c:pt idx="0">
                  <c:v>1165.2131838201217</c:v>
                </c:pt>
                <c:pt idx="1">
                  <c:v>1157.3386424183118</c:v>
                </c:pt>
                <c:pt idx="2">
                  <c:v>1141.0837055296038</c:v>
                </c:pt>
                <c:pt idx="3">
                  <c:v>1116.2507752205538</c:v>
                </c:pt>
                <c:pt idx="4">
                  <c:v>1082.6915393326703</c:v>
                </c:pt>
                <c:pt idx="5">
                  <c:v>1039.0937787935147</c:v>
                </c:pt>
                <c:pt idx="6">
                  <c:v>982.20486391296515</c:v>
                </c:pt>
                <c:pt idx="7">
                  <c:v>906.65319218597756</c:v>
                </c:pt>
                <c:pt idx="8">
                  <c:v>806.61164442184349</c:v>
                </c:pt>
                <c:pt idx="9">
                  <c:v>680.91425421460531</c:v>
                </c:pt>
                <c:pt idx="10">
                  <c:v>541.19365200751372</c:v>
                </c:pt>
                <c:pt idx="11">
                  <c:v>415.38191300222701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BB-402C-80DD-C817CB741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268368"/>
        <c:axId val="951271888"/>
      </c:scatterChart>
      <c:valAx>
        <c:axId val="951268368"/>
        <c:scaling>
          <c:orientation val="minMax"/>
          <c:min val="2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(K)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271888"/>
        <c:crosses val="autoZero"/>
        <c:crossBetween val="midCat"/>
      </c:valAx>
      <c:valAx>
        <c:axId val="95127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Material Strength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268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776468643089038"/>
          <c:y val="0.56049031105154401"/>
          <c:w val="0.377077076753355"/>
          <c:h val="0.246144951530620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</xdr:colOff>
      <xdr:row>1</xdr:row>
      <xdr:rowOff>53339</xdr:rowOff>
    </xdr:from>
    <xdr:to>
      <xdr:col>29</xdr:col>
      <xdr:colOff>457199</xdr:colOff>
      <xdr:row>40</xdr:row>
      <xdr:rowOff>117222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C6A0D0-0D6F-49E1-AD58-C6143D6B2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43560" y="236219"/>
          <a:ext cx="6537959" cy="7196203"/>
        </a:xfrm>
        <a:prstGeom prst="rect">
          <a:avLst/>
        </a:prstGeom>
      </xdr:spPr>
    </xdr:pic>
    <xdr:clientData/>
  </xdr:twoCellAnchor>
  <xdr:twoCellAnchor>
    <xdr:from>
      <xdr:col>20</xdr:col>
      <xdr:colOff>449580</xdr:colOff>
      <xdr:row>31</xdr:row>
      <xdr:rowOff>60960</xdr:rowOff>
    </xdr:from>
    <xdr:to>
      <xdr:col>28</xdr:col>
      <xdr:colOff>441960</xdr:colOff>
      <xdr:row>31</xdr:row>
      <xdr:rowOff>114300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E68B4B0-571E-4572-90BB-3932F0FD0AD7}"/>
            </a:ext>
          </a:extLst>
        </xdr:cNvPr>
        <xdr:cNvCxnSpPr/>
      </xdr:nvCxnSpPr>
      <xdr:spPr>
        <a:xfrm>
          <a:off x="14287500" y="5730240"/>
          <a:ext cx="4869180" cy="5334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266700</xdr:colOff>
      <xdr:row>15</xdr:row>
      <xdr:rowOff>137160</xdr:rowOff>
    </xdr:from>
    <xdr:to>
      <xdr:col>22</xdr:col>
      <xdr:colOff>304800</xdr:colOff>
      <xdr:row>35</xdr:row>
      <xdr:rowOff>7620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C32F8999-9BF1-40D4-BB57-4BF66A727A5B}"/>
            </a:ext>
          </a:extLst>
        </xdr:cNvPr>
        <xdr:cNvCxnSpPr/>
      </xdr:nvCxnSpPr>
      <xdr:spPr>
        <a:xfrm flipV="1">
          <a:off x="15323820" y="2880360"/>
          <a:ext cx="38100" cy="352806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200198</xdr:colOff>
      <xdr:row>59</xdr:row>
      <xdr:rowOff>68234</xdr:rowOff>
    </xdr:from>
    <xdr:to>
      <xdr:col>7</xdr:col>
      <xdr:colOff>291638</xdr:colOff>
      <xdr:row>74</xdr:row>
      <xdr:rowOff>68233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9A3E5B6-9816-4378-A04B-B91E465E3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329043</xdr:colOff>
      <xdr:row>35</xdr:row>
      <xdr:rowOff>124462</xdr:rowOff>
    </xdr:from>
    <xdr:to>
      <xdr:col>26</xdr:col>
      <xdr:colOff>321539</xdr:colOff>
      <xdr:row>53</xdr:row>
      <xdr:rowOff>152401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0F4B698-8EC5-4669-B17B-26EC6D6CE4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241070</xdr:colOff>
      <xdr:row>35</xdr:row>
      <xdr:rowOff>93865</xdr:rowOff>
    </xdr:from>
    <xdr:to>
      <xdr:col>9</xdr:col>
      <xdr:colOff>41564</xdr:colOff>
      <xdr:row>52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4BE2616-00C6-4421-9D7D-16E7B909B7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DABED-FA09-4243-90B4-43F59D0408E2}">
  <dimension ref="C1:N48"/>
  <sheetViews>
    <sheetView tabSelected="1" zoomScale="110" zoomScaleNormal="110" workbookViewId="0">
      <selection activeCell="M51" sqref="M51"/>
    </sheetView>
  </sheetViews>
  <sheetFormatPr defaultRowHeight="15" x14ac:dyDescent="0.25"/>
  <cols>
    <col min="3" max="3" width="14.140625" bestFit="1" customWidth="1"/>
    <col min="4" max="4" width="12.5703125" bestFit="1" customWidth="1"/>
    <col min="5" max="5" width="12.7109375" bestFit="1" customWidth="1"/>
    <col min="12" max="12" width="14.140625" bestFit="1" customWidth="1"/>
    <col min="13" max="14" width="12.28515625" bestFit="1" customWidth="1"/>
  </cols>
  <sheetData>
    <row r="1" spans="3:14" x14ac:dyDescent="0.25">
      <c r="H1" t="s">
        <v>4</v>
      </c>
      <c r="J1" t="s">
        <v>5</v>
      </c>
    </row>
    <row r="2" spans="3:14" x14ac:dyDescent="0.25">
      <c r="H2" t="s">
        <v>9</v>
      </c>
      <c r="I2">
        <v>5</v>
      </c>
      <c r="J2" t="s">
        <v>14</v>
      </c>
      <c r="K2">
        <v>6.6</v>
      </c>
    </row>
    <row r="3" spans="3:14" x14ac:dyDescent="0.25">
      <c r="H3" t="s">
        <v>10</v>
      </c>
      <c r="I3">
        <v>1</v>
      </c>
      <c r="J3" t="s">
        <v>15</v>
      </c>
      <c r="K3">
        <v>2</v>
      </c>
    </row>
    <row r="4" spans="3:14" x14ac:dyDescent="0.25">
      <c r="C4" t="s">
        <v>5</v>
      </c>
      <c r="D4">
        <v>1165.2149999999999</v>
      </c>
      <c r="E4" t="s">
        <v>6</v>
      </c>
      <c r="F4">
        <f>CONVERT(D4*1000000,"Pa","psi")</f>
        <v>169000.14756930573</v>
      </c>
      <c r="G4" t="s">
        <v>7</v>
      </c>
      <c r="H4" t="s">
        <v>11</v>
      </c>
      <c r="I4">
        <v>500</v>
      </c>
      <c r="J4" t="s">
        <v>16</v>
      </c>
      <c r="K4">
        <v>545</v>
      </c>
    </row>
    <row r="5" spans="3:14" x14ac:dyDescent="0.25">
      <c r="C5" t="s">
        <v>4</v>
      </c>
      <c r="D5">
        <v>1090.2</v>
      </c>
      <c r="E5" t="s">
        <v>6</v>
      </c>
      <c r="F5">
        <f>CONVERT(D5*1000000,"Pa","psi")</f>
        <v>158120.14167347408</v>
      </c>
      <c r="G5" t="s">
        <v>7</v>
      </c>
      <c r="H5" t="s">
        <v>12</v>
      </c>
      <c r="I5">
        <v>600</v>
      </c>
      <c r="J5" t="s">
        <v>17</v>
      </c>
      <c r="K5">
        <v>545</v>
      </c>
    </row>
    <row r="6" spans="3:14" x14ac:dyDescent="0.25">
      <c r="H6" t="s">
        <v>13</v>
      </c>
      <c r="I6">
        <v>0.125</v>
      </c>
      <c r="J6" t="s">
        <v>18</v>
      </c>
      <c r="K6">
        <v>0.25</v>
      </c>
    </row>
    <row r="10" spans="3:14" x14ac:dyDescent="0.25">
      <c r="C10" t="s">
        <v>0</v>
      </c>
      <c r="D10" t="s">
        <v>1</v>
      </c>
      <c r="E10" t="s">
        <v>2</v>
      </c>
      <c r="G10" t="s">
        <v>3</v>
      </c>
      <c r="H10" t="s">
        <v>4</v>
      </c>
      <c r="I10" s="3" t="s">
        <v>5</v>
      </c>
      <c r="J10" t="s">
        <v>19</v>
      </c>
      <c r="K10" t="s">
        <v>20</v>
      </c>
      <c r="L10" t="s">
        <v>22</v>
      </c>
      <c r="M10" t="s">
        <v>21</v>
      </c>
    </row>
    <row r="11" spans="3:14" x14ac:dyDescent="0.25">
      <c r="C11">
        <v>70</v>
      </c>
      <c r="D11" s="1">
        <v>1</v>
      </c>
      <c r="E11" s="1">
        <v>1</v>
      </c>
      <c r="F11" s="2">
        <f>CONVERT(G11,"C","K")</f>
        <v>294.26111111111106</v>
      </c>
      <c r="G11" s="2">
        <f>CONVERT(C11,"F","C")</f>
        <v>21.111111111111111</v>
      </c>
      <c r="H11">
        <f>$D$5*D11</f>
        <v>1090.2</v>
      </c>
      <c r="I11" s="3">
        <f>$D$4*E11</f>
        <v>1165.2149999999999</v>
      </c>
      <c r="J11">
        <f>($I$6+((1-$I$6)*EXP(((-1/2)*(((G11-20)/$I$4)^$I$2))-((1/2)*(((G11-20)/$I$5)^$I$3)))))*$D$5</f>
        <v>1089.3171449033721</v>
      </c>
      <c r="K11">
        <f>($K$6+((1-$K$6)*EXP(((-1/2)*(((G11-20)/$K$4)^$K$2))-((1/2)*(((G11-20)/$K$5)^$K$3)))))*$D$4</f>
        <v>1165.2131838201217</v>
      </c>
      <c r="L11" s="4">
        <f t="shared" ref="L11:L18" si="0">(J11-H11)/H11</f>
        <v>-8.0981021521552335E-4</v>
      </c>
      <c r="M11" s="4">
        <f>(K11-I11)/I11</f>
        <v>-1.5586650345498601E-6</v>
      </c>
      <c r="N11">
        <f t="shared" ref="N11:N21" si="1">E11*$F$4</f>
        <v>169000.14756930573</v>
      </c>
    </row>
    <row r="12" spans="3:14" x14ac:dyDescent="0.25">
      <c r="C12">
        <v>200</v>
      </c>
      <c r="D12" s="1">
        <v>0.95499999999999996</v>
      </c>
      <c r="E12" s="1">
        <v>0.98</v>
      </c>
      <c r="F12" s="2">
        <f t="shared" ref="F12:F34" si="2">CONVERT(G12,"C","K")</f>
        <v>366.48333333333329</v>
      </c>
      <c r="G12" s="2">
        <f t="shared" ref="G12:G22" si="3">CONVERT(C12,"F","C")</f>
        <v>93.333333333333329</v>
      </c>
      <c r="H12">
        <f t="shared" ref="H12:H22" si="4">$D$5*D12</f>
        <v>1041.1410000000001</v>
      </c>
      <c r="I12" s="3">
        <f t="shared" ref="I12:I22" si="5">$D$4*E12</f>
        <v>1141.9106999999999</v>
      </c>
      <c r="J12">
        <f t="shared" ref="J12:J34" si="6">($I$6+((1-$I$6)*EXP(((-1/2)*(((G12-20)/$I$4)^$I$2))-((1/2)*(((G12-20)/$I$5)^$I$3)))))*$D$5</f>
        <v>1033.6196446669285</v>
      </c>
      <c r="K12">
        <f t="shared" ref="K12:K34" si="7">($K$6+((1-$K$6)*EXP(((-1/2)*(((G12-20)/$K$4)^$K$2))-((1/2)*(((G12-20)/$K$5)^$K$3)))))*$D$4</f>
        <v>1157.3386424183118</v>
      </c>
      <c r="L12" s="4">
        <f t="shared" si="0"/>
        <v>-7.2241467131460542E-3</v>
      </c>
      <c r="M12" s="4">
        <f>(K12-I12)/I12</f>
        <v>1.3510638282233355E-2</v>
      </c>
      <c r="N12">
        <f t="shared" si="1"/>
        <v>165620.14461791961</v>
      </c>
    </row>
    <row r="13" spans="3:14" x14ac:dyDescent="0.25">
      <c r="C13">
        <v>300</v>
      </c>
      <c r="D13" s="1">
        <v>0.91500000000000004</v>
      </c>
      <c r="E13" s="1">
        <v>0.96499999999999997</v>
      </c>
      <c r="F13" s="2">
        <f t="shared" si="2"/>
        <v>422.03888888888889</v>
      </c>
      <c r="G13" s="2">
        <f t="shared" si="3"/>
        <v>148.88888888888889</v>
      </c>
      <c r="H13">
        <f t="shared" si="4"/>
        <v>997.53300000000013</v>
      </c>
      <c r="I13" s="3">
        <f t="shared" si="5"/>
        <v>1124.4324749999998</v>
      </c>
      <c r="J13">
        <f t="shared" si="6"/>
        <v>992.56451127954836</v>
      </c>
      <c r="K13">
        <f t="shared" si="7"/>
        <v>1141.0837055296038</v>
      </c>
      <c r="L13" s="4">
        <f t="shared" si="0"/>
        <v>-4.9807762955729517E-3</v>
      </c>
      <c r="M13" s="4">
        <f t="shared" ref="M13:M22" si="8">(K13-I13)/I13</f>
        <v>1.4808564231128186E-2</v>
      </c>
      <c r="N13">
        <f t="shared" si="1"/>
        <v>163085.14240438002</v>
      </c>
    </row>
    <row r="14" spans="3:14" x14ac:dyDescent="0.25">
      <c r="C14">
        <v>400</v>
      </c>
      <c r="D14" s="1">
        <v>0.87</v>
      </c>
      <c r="E14" s="1">
        <v>0.95499999999999996</v>
      </c>
      <c r="F14" s="2">
        <f t="shared" si="2"/>
        <v>477.59444444444443</v>
      </c>
      <c r="G14" s="2">
        <f t="shared" si="3"/>
        <v>204.44444444444443</v>
      </c>
      <c r="H14">
        <f t="shared" si="4"/>
        <v>948.47400000000005</v>
      </c>
      <c r="I14" s="3">
        <f t="shared" si="5"/>
        <v>1112.7803249999999</v>
      </c>
      <c r="J14">
        <f t="shared" si="6"/>
        <v>951.50142663297845</v>
      </c>
      <c r="K14">
        <f t="shared" si="7"/>
        <v>1116.2507752205538</v>
      </c>
      <c r="L14" s="4">
        <f t="shared" si="0"/>
        <v>3.1918920634391706E-3</v>
      </c>
      <c r="M14" s="4">
        <f t="shared" si="8"/>
        <v>3.1187199688796239E-3</v>
      </c>
      <c r="N14">
        <f t="shared" si="1"/>
        <v>161395.14092868697</v>
      </c>
    </row>
    <row r="15" spans="3:14" x14ac:dyDescent="0.25">
      <c r="C15">
        <v>500</v>
      </c>
      <c r="D15" s="1">
        <v>0.83</v>
      </c>
      <c r="E15" s="1">
        <v>0.92500000000000004</v>
      </c>
      <c r="F15" s="2">
        <f t="shared" si="2"/>
        <v>533.15</v>
      </c>
      <c r="G15" s="2">
        <f t="shared" si="3"/>
        <v>260</v>
      </c>
      <c r="H15">
        <f t="shared" si="4"/>
        <v>904.86599999999999</v>
      </c>
      <c r="I15" s="3">
        <f t="shared" si="5"/>
        <v>1077.823875</v>
      </c>
      <c r="J15">
        <f t="shared" si="6"/>
        <v>907.39565555248203</v>
      </c>
      <c r="K15">
        <f t="shared" si="7"/>
        <v>1082.6915393326703</v>
      </c>
      <c r="L15" s="4">
        <f t="shared" si="0"/>
        <v>2.7956134416389175E-3</v>
      </c>
      <c r="M15" s="4">
        <f t="shared" si="8"/>
        <v>4.5161964264989968E-3</v>
      </c>
      <c r="N15">
        <f t="shared" si="1"/>
        <v>156325.13650160781</v>
      </c>
    </row>
    <row r="16" spans="3:14" x14ac:dyDescent="0.25">
      <c r="C16">
        <v>600</v>
      </c>
      <c r="D16" s="1">
        <v>0.79</v>
      </c>
      <c r="E16" s="1">
        <v>0.89</v>
      </c>
      <c r="F16" s="2">
        <f t="shared" si="2"/>
        <v>588.70555555555552</v>
      </c>
      <c r="G16" s="2">
        <f t="shared" si="3"/>
        <v>315.55555555555554</v>
      </c>
      <c r="H16">
        <f t="shared" si="4"/>
        <v>861.25800000000004</v>
      </c>
      <c r="I16" s="3">
        <f t="shared" si="5"/>
        <v>1037.04135</v>
      </c>
      <c r="J16">
        <f t="shared" si="6"/>
        <v>855.52188911038365</v>
      </c>
      <c r="K16">
        <f t="shared" si="7"/>
        <v>1039.0937787935147</v>
      </c>
      <c r="L16" s="4">
        <f t="shared" si="0"/>
        <v>-6.6601539719995445E-3</v>
      </c>
      <c r="M16" s="4">
        <f t="shared" si="8"/>
        <v>1.9791195341581744E-3</v>
      </c>
      <c r="N16">
        <f t="shared" si="1"/>
        <v>150410.1313366821</v>
      </c>
    </row>
    <row r="17" spans="3:14" x14ac:dyDescent="0.25">
      <c r="C17">
        <v>700</v>
      </c>
      <c r="D17" s="1">
        <v>0.745</v>
      </c>
      <c r="E17" s="1">
        <v>0.84</v>
      </c>
      <c r="F17" s="2">
        <f t="shared" si="2"/>
        <v>644.26111111111106</v>
      </c>
      <c r="G17" s="2">
        <f t="shared" si="3"/>
        <v>371.11111111111109</v>
      </c>
      <c r="H17">
        <f t="shared" si="4"/>
        <v>812.19900000000007</v>
      </c>
      <c r="I17" s="3">
        <f t="shared" si="5"/>
        <v>978.78059999999994</v>
      </c>
      <c r="J17">
        <f t="shared" si="6"/>
        <v>789.95313007460175</v>
      </c>
      <c r="K17">
        <f t="shared" si="7"/>
        <v>982.20486391296515</v>
      </c>
      <c r="L17" s="4">
        <f t="shared" si="0"/>
        <v>-2.7389679038509432E-2</v>
      </c>
      <c r="M17" s="4">
        <f t="shared" si="8"/>
        <v>3.4984999835154236E-3</v>
      </c>
      <c r="N17">
        <f t="shared" si="1"/>
        <v>141960.12395821681</v>
      </c>
    </row>
    <row r="18" spans="3:14" x14ac:dyDescent="0.25">
      <c r="C18">
        <v>800</v>
      </c>
      <c r="D18" s="1">
        <v>0.68500000000000005</v>
      </c>
      <c r="E18" s="1">
        <v>0.77</v>
      </c>
      <c r="F18" s="2">
        <f t="shared" si="2"/>
        <v>699.81666666666661</v>
      </c>
      <c r="G18" s="2">
        <f t="shared" si="3"/>
        <v>426.66666666666663</v>
      </c>
      <c r="H18">
        <f t="shared" si="4"/>
        <v>746.78700000000003</v>
      </c>
      <c r="I18" s="3">
        <f t="shared" si="5"/>
        <v>897.21555000000001</v>
      </c>
      <c r="J18">
        <f t="shared" si="6"/>
        <v>705.19513845496886</v>
      </c>
      <c r="K18">
        <f t="shared" si="7"/>
        <v>906.65319218597756</v>
      </c>
      <c r="L18" s="4">
        <f t="shared" si="0"/>
        <v>-5.5694410246872501E-2</v>
      </c>
      <c r="M18" s="4">
        <f t="shared" si="8"/>
        <v>1.0518812548419999E-2</v>
      </c>
      <c r="N18">
        <f t="shared" si="1"/>
        <v>130130.11362836542</v>
      </c>
    </row>
    <row r="19" spans="3:14" x14ac:dyDescent="0.25">
      <c r="C19">
        <v>900</v>
      </c>
      <c r="D19" s="1">
        <v>0.56999999999999995</v>
      </c>
      <c r="E19" s="1">
        <v>0.68</v>
      </c>
      <c r="F19" s="2">
        <f t="shared" si="2"/>
        <v>755.37222222222226</v>
      </c>
      <c r="G19" s="2">
        <f t="shared" si="3"/>
        <v>482.22222222222223</v>
      </c>
      <c r="H19">
        <f t="shared" si="4"/>
        <v>621.41399999999999</v>
      </c>
      <c r="I19" s="3">
        <f t="shared" si="5"/>
        <v>792.34619999999995</v>
      </c>
      <c r="J19">
        <f t="shared" si="6"/>
        <v>599.31891738631577</v>
      </c>
      <c r="K19">
        <f t="shared" si="7"/>
        <v>806.61164442184349</v>
      </c>
      <c r="L19" s="4">
        <f>(J19-H19)/H19</f>
        <v>-3.5556139085511772E-2</v>
      </c>
      <c r="M19" s="4">
        <f t="shared" si="8"/>
        <v>1.8004054820788616E-2</v>
      </c>
      <c r="N19">
        <f t="shared" si="1"/>
        <v>114920.10034712791</v>
      </c>
    </row>
    <row r="20" spans="3:14" x14ac:dyDescent="0.25">
      <c r="C20">
        <v>1000</v>
      </c>
      <c r="D20" s="1">
        <v>0.42499999999999999</v>
      </c>
      <c r="E20" s="1">
        <v>0.59</v>
      </c>
      <c r="F20" s="2">
        <f t="shared" si="2"/>
        <v>810.92777777777769</v>
      </c>
      <c r="G20" s="2">
        <f t="shared" si="3"/>
        <v>537.77777777777771</v>
      </c>
      <c r="H20">
        <f t="shared" si="4"/>
        <v>463.33499999999998</v>
      </c>
      <c r="I20" s="3">
        <f t="shared" si="5"/>
        <v>687.4768499999999</v>
      </c>
      <c r="J20">
        <f t="shared" si="6"/>
        <v>477.88335630022192</v>
      </c>
      <c r="K20">
        <f t="shared" si="7"/>
        <v>680.91425421460531</v>
      </c>
      <c r="L20" s="4">
        <f>(J20-H20)/H20</f>
        <v>3.139921719753945E-2</v>
      </c>
      <c r="M20" s="4">
        <f t="shared" si="8"/>
        <v>-9.5459153066675528E-3</v>
      </c>
      <c r="N20">
        <f t="shared" si="1"/>
        <v>99710.087065890373</v>
      </c>
    </row>
    <row r="21" spans="3:14" x14ac:dyDescent="0.25">
      <c r="C21">
        <v>1100</v>
      </c>
      <c r="D21" s="1">
        <v>0.32</v>
      </c>
      <c r="E21" s="1">
        <v>0.47</v>
      </c>
      <c r="F21" s="2">
        <f t="shared" si="2"/>
        <v>866.48333333333335</v>
      </c>
      <c r="G21" s="2">
        <f t="shared" si="3"/>
        <v>593.33333333333337</v>
      </c>
      <c r="H21">
        <f t="shared" si="4"/>
        <v>348.86400000000003</v>
      </c>
      <c r="I21" s="3">
        <f t="shared" si="5"/>
        <v>547.65104999999994</v>
      </c>
      <c r="J21">
        <f t="shared" si="6"/>
        <v>355.83366955312704</v>
      </c>
      <c r="K21">
        <f t="shared" si="7"/>
        <v>541.19365200751372</v>
      </c>
      <c r="L21" s="4">
        <f t="shared" ref="L21:L22" si="9">(J21-H21)/H21</f>
        <v>1.9978185061018061E-2</v>
      </c>
      <c r="M21" s="4">
        <f t="shared" si="8"/>
        <v>-1.1791081186617322E-2</v>
      </c>
      <c r="N21">
        <f t="shared" si="1"/>
        <v>79430.069357573695</v>
      </c>
    </row>
    <row r="22" spans="3:14" x14ac:dyDescent="0.25">
      <c r="C22">
        <v>1200</v>
      </c>
      <c r="D22" s="1">
        <v>0.23</v>
      </c>
      <c r="E22" s="1">
        <v>0.35499999999999998</v>
      </c>
      <c r="F22" s="2">
        <f t="shared" si="2"/>
        <v>922.03888888888889</v>
      </c>
      <c r="G22" s="2">
        <f t="shared" si="3"/>
        <v>648.88888888888891</v>
      </c>
      <c r="H22">
        <f t="shared" si="4"/>
        <v>250.74600000000001</v>
      </c>
      <c r="I22" s="3">
        <f t="shared" si="5"/>
        <v>413.65132499999993</v>
      </c>
      <c r="J22">
        <f t="shared" si="6"/>
        <v>253.32086144606808</v>
      </c>
      <c r="K22">
        <f t="shared" si="7"/>
        <v>415.38191300222701</v>
      </c>
      <c r="L22" s="4">
        <f t="shared" si="9"/>
        <v>1.0268803674108739E-2</v>
      </c>
      <c r="M22" s="4">
        <f t="shared" si="8"/>
        <v>4.1836878008962748E-3</v>
      </c>
      <c r="N22">
        <f>E22*$F$4</f>
        <v>59995.052387103533</v>
      </c>
    </row>
    <row r="23" spans="3:14" x14ac:dyDescent="0.25">
      <c r="C23">
        <f>CONVERT(G23,"C","F")</f>
        <v>1202</v>
      </c>
      <c r="D23" s="1">
        <f>J23/$D$5</f>
        <v>0.23077618690280222</v>
      </c>
      <c r="E23" s="1">
        <f>K23/$D$4</f>
        <v>0.35464543780532748</v>
      </c>
      <c r="F23" s="2">
        <f t="shared" si="2"/>
        <v>923.15</v>
      </c>
      <c r="G23">
        <v>650</v>
      </c>
      <c r="J23">
        <f t="shared" si="6"/>
        <v>251.59219896143497</v>
      </c>
      <c r="K23">
        <f t="shared" si="7"/>
        <v>413.23818381233463</v>
      </c>
      <c r="L23" s="5"/>
      <c r="M23" s="5"/>
      <c r="N23">
        <f>CONVERT(K23*1000000,"Pa","psi")</f>
        <v>59935.131323881367</v>
      </c>
    </row>
    <row r="24" spans="3:14" x14ac:dyDescent="0.25">
      <c r="C24">
        <f t="shared" ref="C24:C34" si="10">CONVERT(G24,"C","F")</f>
        <v>1292</v>
      </c>
      <c r="D24" s="1">
        <f t="shared" ref="D24:D34" si="11">J24/$D$5</f>
        <v>0.17348543826441393</v>
      </c>
      <c r="E24" s="1">
        <f t="shared" ref="E24:E34" si="12">K24/$D$4</f>
        <v>0.28993923270394906</v>
      </c>
      <c r="F24" s="2">
        <f t="shared" si="2"/>
        <v>973.15</v>
      </c>
      <c r="G24">
        <v>700</v>
      </c>
      <c r="J24">
        <f t="shared" si="6"/>
        <v>189.13382479586406</v>
      </c>
      <c r="K24">
        <f t="shared" si="7"/>
        <v>337.84154303513196</v>
      </c>
      <c r="N24">
        <f t="shared" ref="N24:N34" si="13">CONVERT(K24*1000000,"Pa","psi")</f>
        <v>48999.773113098658</v>
      </c>
    </row>
    <row r="25" spans="3:14" x14ac:dyDescent="0.25">
      <c r="C25">
        <f t="shared" si="10"/>
        <v>1382</v>
      </c>
      <c r="D25" s="1">
        <f t="shared" si="11"/>
        <v>0.14227008828560023</v>
      </c>
      <c r="E25" s="1">
        <f t="shared" si="12"/>
        <v>0.25979641269923026</v>
      </c>
      <c r="F25" s="2">
        <f t="shared" si="2"/>
        <v>1023.15</v>
      </c>
      <c r="G25">
        <v>750</v>
      </c>
      <c r="J25">
        <f t="shared" si="6"/>
        <v>155.10285024896137</v>
      </c>
      <c r="K25">
        <f t="shared" si="7"/>
        <v>302.71867702333356</v>
      </c>
      <c r="N25">
        <f t="shared" si="13"/>
        <v>43905.632084146157</v>
      </c>
    </row>
    <row r="26" spans="3:14" x14ac:dyDescent="0.25">
      <c r="C26">
        <f t="shared" si="10"/>
        <v>1472</v>
      </c>
      <c r="D26" s="1">
        <f t="shared" si="11"/>
        <v>0.12950300475624302</v>
      </c>
      <c r="E26" s="1">
        <f t="shared" si="12"/>
        <v>0.25130702612614586</v>
      </c>
      <c r="F26" s="2">
        <f t="shared" si="2"/>
        <v>1073.1500000000001</v>
      </c>
      <c r="G26">
        <v>800</v>
      </c>
      <c r="J26">
        <f t="shared" si="6"/>
        <v>141.18417578525614</v>
      </c>
      <c r="K26">
        <f t="shared" si="7"/>
        <v>292.82671644757704</v>
      </c>
      <c r="N26">
        <f t="shared" si="13"/>
        <v>42470.924500522022</v>
      </c>
    </row>
    <row r="27" spans="3:14" x14ac:dyDescent="0.25">
      <c r="C27">
        <f t="shared" si="10"/>
        <v>1562</v>
      </c>
      <c r="D27" s="1">
        <f t="shared" si="11"/>
        <v>0.12580259278629594</v>
      </c>
      <c r="E27" s="1">
        <f t="shared" si="12"/>
        <v>0.25007663329310387</v>
      </c>
      <c r="F27" s="2">
        <f t="shared" si="2"/>
        <v>1123.1500000000001</v>
      </c>
      <c r="G27">
        <v>850</v>
      </c>
      <c r="J27">
        <f t="shared" si="6"/>
        <v>137.14998665561984</v>
      </c>
      <c r="K27">
        <f t="shared" si="7"/>
        <v>291.39304426262402</v>
      </c>
      <c r="N27">
        <f t="shared" si="13"/>
        <v>42262.987930169707</v>
      </c>
    </row>
    <row r="28" spans="3:14" x14ac:dyDescent="0.25">
      <c r="C28">
        <f t="shared" si="10"/>
        <v>1652</v>
      </c>
      <c r="D28" s="1">
        <f t="shared" si="11"/>
        <v>0.12509046247856168</v>
      </c>
      <c r="E28" s="1">
        <f t="shared" si="12"/>
        <v>0.25000150956075995</v>
      </c>
      <c r="F28" s="2">
        <f t="shared" si="2"/>
        <v>1173.1500000000001</v>
      </c>
      <c r="G28">
        <v>900</v>
      </c>
      <c r="J28">
        <f t="shared" si="6"/>
        <v>136.37362219412793</v>
      </c>
      <c r="K28">
        <f t="shared" si="7"/>
        <v>291.30550896284086</v>
      </c>
      <c r="N28">
        <f t="shared" si="13"/>
        <v>42250.292008317621</v>
      </c>
    </row>
    <row r="29" spans="3:14" x14ac:dyDescent="0.25">
      <c r="C29">
        <f t="shared" si="10"/>
        <v>1742</v>
      </c>
      <c r="D29" s="1">
        <f t="shared" si="11"/>
        <v>0.12500590597917086</v>
      </c>
      <c r="E29" s="1">
        <f t="shared" si="12"/>
        <v>0.25000000715796977</v>
      </c>
      <c r="F29" s="2">
        <f t="shared" si="2"/>
        <v>1223.1500000000001</v>
      </c>
      <c r="G29">
        <v>950</v>
      </c>
      <c r="J29">
        <f t="shared" si="6"/>
        <v>136.28143869849208</v>
      </c>
      <c r="K29">
        <f t="shared" si="7"/>
        <v>291.30375834057372</v>
      </c>
      <c r="N29">
        <f t="shared" si="13"/>
        <v>42250.038102024373</v>
      </c>
    </row>
    <row r="30" spans="3:14" x14ac:dyDescent="0.25">
      <c r="C30">
        <f t="shared" si="10"/>
        <v>1832</v>
      </c>
      <c r="D30" s="1">
        <f t="shared" si="11"/>
        <v>0.12500020241803292</v>
      </c>
      <c r="E30" s="1">
        <f t="shared" si="12"/>
        <v>0.25000000000542805</v>
      </c>
      <c r="F30" s="2">
        <f t="shared" si="2"/>
        <v>1273.1500000000001</v>
      </c>
      <c r="G30">
        <v>1000</v>
      </c>
      <c r="J30">
        <f t="shared" si="6"/>
        <v>136.2752206761395</v>
      </c>
      <c r="K30">
        <f t="shared" si="7"/>
        <v>291.30375000632483</v>
      </c>
      <c r="N30">
        <f t="shared" si="13"/>
        <v>42250.03689324377</v>
      </c>
    </row>
    <row r="31" spans="3:14" x14ac:dyDescent="0.25">
      <c r="C31">
        <f t="shared" si="10"/>
        <v>1922</v>
      </c>
      <c r="D31" s="1">
        <f t="shared" si="11"/>
        <v>0.12500000326420396</v>
      </c>
      <c r="E31" s="1">
        <f t="shared" si="12"/>
        <v>0.25000000000000039</v>
      </c>
      <c r="F31" s="2">
        <f t="shared" si="2"/>
        <v>1323.15</v>
      </c>
      <c r="G31">
        <v>1050</v>
      </c>
      <c r="J31">
        <f t="shared" si="6"/>
        <v>136.27500355863518</v>
      </c>
      <c r="K31">
        <f t="shared" si="7"/>
        <v>291.30375000000043</v>
      </c>
      <c r="N31">
        <f t="shared" si="13"/>
        <v>42250.03689232649</v>
      </c>
    </row>
    <row r="32" spans="3:14" x14ac:dyDescent="0.25">
      <c r="C32">
        <f t="shared" si="10"/>
        <v>2012</v>
      </c>
      <c r="D32" s="1">
        <f t="shared" si="11"/>
        <v>0.12500000002193845</v>
      </c>
      <c r="E32" s="1">
        <f t="shared" si="12"/>
        <v>0.25</v>
      </c>
      <c r="F32" s="2">
        <f t="shared" si="2"/>
        <v>1373.15</v>
      </c>
      <c r="G32">
        <v>1100</v>
      </c>
      <c r="J32">
        <f t="shared" si="6"/>
        <v>136.2750000239173</v>
      </c>
      <c r="K32">
        <f t="shared" si="7"/>
        <v>291.30374999999998</v>
      </c>
      <c r="N32">
        <f t="shared" si="13"/>
        <v>42250.036892326432</v>
      </c>
    </row>
    <row r="33" spans="3:14" x14ac:dyDescent="0.25">
      <c r="C33">
        <f t="shared" si="10"/>
        <v>2102</v>
      </c>
      <c r="D33" s="1">
        <f t="shared" si="11"/>
        <v>0.12500000000005376</v>
      </c>
      <c r="E33" s="1">
        <f t="shared" si="12"/>
        <v>0.25</v>
      </c>
      <c r="F33" s="2">
        <f t="shared" si="2"/>
        <v>1423.15</v>
      </c>
      <c r="G33">
        <v>1150</v>
      </c>
      <c r="J33">
        <f t="shared" si="6"/>
        <v>136.27500000005861</v>
      </c>
      <c r="K33">
        <f t="shared" si="7"/>
        <v>291.30374999999998</v>
      </c>
      <c r="N33">
        <f t="shared" si="13"/>
        <v>42250.036892326432</v>
      </c>
    </row>
    <row r="34" spans="3:14" x14ac:dyDescent="0.25">
      <c r="C34">
        <f t="shared" si="10"/>
        <v>2192</v>
      </c>
      <c r="D34" s="1">
        <f t="shared" si="11"/>
        <v>0.12500000000000003</v>
      </c>
      <c r="E34" s="1">
        <f t="shared" si="12"/>
        <v>0.25</v>
      </c>
      <c r="F34" s="2">
        <f t="shared" si="2"/>
        <v>1473.15</v>
      </c>
      <c r="G34">
        <v>1200</v>
      </c>
      <c r="J34">
        <f t="shared" si="6"/>
        <v>136.27500000000003</v>
      </c>
      <c r="K34">
        <f t="shared" si="7"/>
        <v>291.30374999999998</v>
      </c>
      <c r="N34">
        <f t="shared" si="13"/>
        <v>42250.036892326432</v>
      </c>
    </row>
    <row r="39" spans="3:14" x14ac:dyDescent="0.25">
      <c r="G39" t="s">
        <v>8</v>
      </c>
    </row>
    <row r="40" spans="3:14" x14ac:dyDescent="0.25">
      <c r="G40" t="s">
        <v>3</v>
      </c>
      <c r="H40" t="s">
        <v>4</v>
      </c>
      <c r="I40" t="s">
        <v>5</v>
      </c>
    </row>
    <row r="41" spans="3:14" x14ac:dyDescent="0.25">
      <c r="G41">
        <v>20</v>
      </c>
      <c r="H41">
        <f>D5</f>
        <v>1090.2</v>
      </c>
      <c r="I41">
        <f>D4</f>
        <v>1165.2149999999999</v>
      </c>
    </row>
    <row r="42" spans="3:14" x14ac:dyDescent="0.25">
      <c r="G42">
        <v>100</v>
      </c>
      <c r="H42">
        <v>1005.1</v>
      </c>
      <c r="I42">
        <v>1095.4000000000001</v>
      </c>
    </row>
    <row r="43" spans="3:14" x14ac:dyDescent="0.25">
      <c r="G43">
        <v>200</v>
      </c>
      <c r="H43">
        <v>912.2</v>
      </c>
      <c r="I43">
        <v>1102.0999999999999</v>
      </c>
    </row>
    <row r="44" spans="3:14" x14ac:dyDescent="0.25">
      <c r="G44">
        <v>300</v>
      </c>
      <c r="H44">
        <v>850</v>
      </c>
      <c r="I44">
        <v>1014.2</v>
      </c>
    </row>
    <row r="45" spans="3:14" x14ac:dyDescent="0.25">
      <c r="G45">
        <v>400</v>
      </c>
      <c r="H45">
        <v>693.9</v>
      </c>
      <c r="I45">
        <v>799.7</v>
      </c>
    </row>
    <row r="46" spans="3:14" x14ac:dyDescent="0.25">
      <c r="G46">
        <v>500</v>
      </c>
      <c r="H46">
        <v>437.2</v>
      </c>
      <c r="I46">
        <v>495.2</v>
      </c>
    </row>
    <row r="47" spans="3:14" x14ac:dyDescent="0.25">
      <c r="G47">
        <v>600</v>
      </c>
      <c r="H47">
        <v>113.8</v>
      </c>
      <c r="I47">
        <v>165.6</v>
      </c>
    </row>
    <row r="48" spans="3:14" x14ac:dyDescent="0.25">
      <c r="G48">
        <v>700</v>
      </c>
      <c r="H48">
        <v>64.3</v>
      </c>
      <c r="I48">
        <v>97.4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Cooper</dc:creator>
  <cp:lastModifiedBy>Alex Cooper</cp:lastModifiedBy>
  <dcterms:created xsi:type="dcterms:W3CDTF">2021-01-02T02:09:34Z</dcterms:created>
  <dcterms:modified xsi:type="dcterms:W3CDTF">2023-03-01T23:44:55Z</dcterms:modified>
</cp:coreProperties>
</file>